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png" ContentType="image/png"/>
  <Default Extension="rels" ContentType="application/vnd.openxmlformats-package.relationships+xml"/>
  <Default Extension="svg" ContentType="image/svg+xml"/>
  <Default Extension="tmp" ContentType="image/png"/>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defaultThemeVersion="166925"/>
  <mc:AlternateContent xmlns:mc="http://schemas.openxmlformats.org/markup-compatibility/2006">
    <mc:Choice Requires="x15">
      <x15ac:absPath xmlns:x15ac="http://schemas.microsoft.com/office/spreadsheetml/2010/11/ac" url="C:\Users\Ngozi\Downloads\"/>
    </mc:Choice>
  </mc:AlternateContent>
  <xr:revisionPtr revIDLastSave="0" documentId="13_ncr:1_{EE16BC5C-1FDB-454C-911A-99FA29AEE43B}" xr6:coauthVersionLast="44" xr6:coauthVersionMax="47" xr10:uidLastSave="{00000000-0000-0000-0000-000000000000}"/>
  <bookViews>
    <workbookView xWindow="-120" yWindow="-120" windowWidth="20730" windowHeight="11160" activeTab="9" xr2:uid="{00000000-000D-0000-FFFF-FFFF00000000}"/>
  </bookViews>
  <sheets>
    <sheet name="Excel Interface" sheetId="29" r:id="rId1"/>
    <sheet name="Sample 1" sheetId="23" state="hidden" r:id="rId2"/>
    <sheet name="Sample 2" sheetId="24" state="hidden" r:id="rId3"/>
    <sheet name="Autofill" sheetId="26" state="hidden" r:id="rId4"/>
    <sheet name="Introduction to Functions" sheetId="82" state="hidden" r:id="rId5"/>
    <sheet name="Conditional Functions" sheetId="81" state="hidden" r:id="rId6"/>
    <sheet name="MIN &amp; MAX" sheetId="83" state="hidden" r:id="rId7"/>
    <sheet name="Dates_Time" sheetId="97" state="hidden" r:id="rId8"/>
    <sheet name="Date" sheetId="7" state="hidden" r:id="rId9"/>
    <sheet name=" Advanced Sorting &amp; Filtering" sheetId="25" r:id="rId10"/>
    <sheet name="Date 2" sheetId="8" state="hidden" r:id="rId11"/>
    <sheet name="IF FUNCTION (2)" sheetId="96" state="hidden" r:id="rId12"/>
    <sheet name="Auto Format" sheetId="80" state="hidden" r:id="rId13"/>
    <sheet name="Exercise 2 - Number of Students" sheetId="58" state="hidden" r:id="rId14"/>
    <sheet name="Exercise 3 - Tax Calculations" sheetId="59" state="hidden" r:id="rId15"/>
    <sheet name="Form" sheetId="54" state="hidden" r:id="rId16"/>
    <sheet name="Auto-Correct" sheetId="1" state="hidden" r:id="rId17"/>
    <sheet name="Data Separation" sheetId="2" r:id="rId18"/>
    <sheet name="Flashfill" sheetId="34" r:id="rId19"/>
    <sheet name="Text" sheetId="3" r:id="rId20"/>
    <sheet name="Data Cleanzing" sheetId="76" r:id="rId21"/>
    <sheet name="Phone number" sheetId="51" r:id="rId22"/>
    <sheet name="Data Separation (2)" sheetId="65" state="hidden" r:id="rId23"/>
    <sheet name="Changing of Text Case" sheetId="77" r:id="rId24"/>
    <sheet name="Array Formulas" sheetId="21" state="hidden" r:id="rId25"/>
    <sheet name="Cell Reference" sheetId="84" r:id="rId26"/>
    <sheet name="sumif &amp; Countif" sheetId="44" r:id="rId27"/>
    <sheet name="Choose Function" sheetId="94" state="hidden" r:id="rId28"/>
    <sheet name="Graph" sheetId="18" state="hidden" r:id="rId29"/>
    <sheet name="IF Function" sheetId="92" r:id="rId30"/>
    <sheet name="VlookUp with Approximate Match" sheetId="11" r:id="rId31"/>
    <sheet name="Vlookup with exact Match" sheetId="46" state="hidden" r:id="rId32"/>
    <sheet name="HLOOKUP" sheetId="98" state="hidden" r:id="rId33"/>
    <sheet name="Input (2)" sheetId="86" r:id="rId34"/>
    <sheet name="Staff Performance Report (2)" sheetId="87" r:id="rId35"/>
    <sheet name="Index Match" sheetId="90" state="hidden" r:id="rId36"/>
    <sheet name="Financial" sheetId="31" state="hidden" r:id="rId37"/>
    <sheet name="CUMIPMT" sheetId="93" state="hidden" r:id="rId38"/>
    <sheet name="Pivot Tables (2)" sheetId="89" r:id="rId39"/>
    <sheet name="MACRO" sheetId="95" state="hidden" r:id="rId40"/>
    <sheet name="Pivot Table analysis" sheetId="99" state="hidden" r:id="rId41"/>
    <sheet name="SCENARIO (2)" sheetId="88" state="hidden" r:id="rId42"/>
    <sheet name="Input" sheetId="78" state="hidden" r:id="rId43"/>
    <sheet name="Staff Performance Report" sheetId="79" state="hidden" r:id="rId44"/>
    <sheet name="Vlookup2" sheetId="62" state="hidden" r:id="rId45"/>
    <sheet name="Employee List " sheetId="64" state="hidden" r:id="rId46"/>
    <sheet name="Pivot Tables" sheetId="14" state="hidden" r:id="rId47"/>
    <sheet name="Custom format" sheetId="73" state="hidden" r:id="rId48"/>
    <sheet name="Election Report" sheetId="68" state="hidden" r:id="rId49"/>
    <sheet name="Data Validation" sheetId="6" state="hidden" r:id="rId50"/>
    <sheet name="DataBase Function" sheetId="71" state="hidden" r:id="rId51"/>
    <sheet name="Index &amp; Match" sheetId="70" state="hidden" r:id="rId52"/>
    <sheet name="Correlation Analysis" sheetId="69" state="hidden" r:id="rId53"/>
    <sheet name="Pivot Table 2" sheetId="61" state="hidden" r:id="rId54"/>
    <sheet name="Exercise 1 - Monthly Water Bill" sheetId="57" state="hidden" r:id="rId55"/>
    <sheet name="Table Array" sheetId="56" state="hidden" r:id="rId56"/>
    <sheet name="Formular" sheetId="30" state="hidden" r:id="rId57"/>
    <sheet name="Calculating Stock" sheetId="50" state="hidden" r:id="rId58"/>
    <sheet name="Forecast" sheetId="52" state="hidden" r:id="rId59"/>
    <sheet name="Reconcillation" sheetId="72" state="hidden" r:id="rId60"/>
    <sheet name="Slicers" sheetId="49" state="hidden" r:id="rId61"/>
    <sheet name="SCENARIO" sheetId="40" state="hidden" r:id="rId62"/>
    <sheet name="Solver" sheetId="67" state="hidden" r:id="rId63"/>
    <sheet name="Repeating Character" sheetId="47" state="hidden" r:id="rId64"/>
    <sheet name="Pivot Table" sheetId="60" state="hidden" r:id="rId65"/>
    <sheet name="Graph 2" sheetId="55" state="hidden" r:id="rId66"/>
    <sheet name="Shortcut" sheetId="43" state="hidden" r:id="rId67"/>
    <sheet name="Macros" sheetId="53" state="hidden" r:id="rId68"/>
  </sheets>
  <definedNames>
    <definedName name="_xlnm._FilterDatabase" localSheetId="9" hidden="1">' Advanced Sorting &amp; Filtering'!$A$1:$K$742</definedName>
    <definedName name="_xlnm._FilterDatabase" localSheetId="5" hidden="1">'Conditional Functions'!$F$2:$H$14</definedName>
    <definedName name="_xlnm._FilterDatabase" localSheetId="50" hidden="1">'DataBase Function'!$A$1:$I$742</definedName>
    <definedName name="_xlnm._FilterDatabase" localSheetId="54" hidden="1">'Exercise 1 - Monthly Water Bill'!$A$1:$D$4</definedName>
    <definedName name="_xlnm._FilterDatabase" localSheetId="13" hidden="1">'Exercise 2 - Number of Students'!$A$1:$E$317</definedName>
    <definedName name="_xlnm._FilterDatabase" localSheetId="46" hidden="1">'Pivot Tables'!$B$1:$I$910</definedName>
    <definedName name="_xlnm._FilterDatabase" localSheetId="38" hidden="1">'Pivot Tables (2)'!$B$1:$I$910</definedName>
    <definedName name="_xlnm._FilterDatabase" localSheetId="2" hidden="1">'Sample 2'!$B$1:$L$743</definedName>
    <definedName name="_xlnm._FilterDatabase" localSheetId="26" hidden="1">'sumif &amp; Countif'!$A$1:$F$100</definedName>
    <definedName name="_xlnm._FilterDatabase" localSheetId="19" hidden="1">Text!#REF!</definedName>
    <definedName name="Apples" localSheetId="35">tbl_FruitType4[Oranges]</definedName>
    <definedName name="Apples" localSheetId="4">tbl_FruitType[Apples]</definedName>
    <definedName name="Apples" localSheetId="39">tbl_FruitType4[Oranges]</definedName>
    <definedName name="Apples" localSheetId="6">tbl_FruitType[Apples]</definedName>
    <definedName name="Apples">tbl_FruitType4[Oranges]</definedName>
    <definedName name="Bananas" localSheetId="35">tbl_FruitType6[Bananas]</definedName>
    <definedName name="Bananas" localSheetId="39">tbl_FruitType6[Bananas]</definedName>
    <definedName name="Bananas">tbl_FruitType6[Bananas]</definedName>
    <definedName name="Branch_Mgr">Input!$B$4:$B$67</definedName>
    <definedName name="_xlnm.Criteria" localSheetId="9">' Advanced Sorting &amp; Filtering'!$M$2:$O$3</definedName>
    <definedName name="_xlnm.Criteria" localSheetId="50">'DataBase Function'!$K$2:$M$3</definedName>
    <definedName name="ExtraCredit" localSheetId="4">'Introduction to Functions'!$F$9:$G$14</definedName>
    <definedName name="_xlnm.Extract" localSheetId="9">' Advanced Sorting &amp; Filtering'!$M$1:$T$1</definedName>
    <definedName name="_xlnm.Extract" localSheetId="5">'Conditional Functions'!$AB$2</definedName>
    <definedName name="_xlnm.Extract" localSheetId="50">'DataBase Function'!$K$1:$R$1</definedName>
    <definedName name="Fruit" localSheetId="4">'Introduction to Functions'!$C$2:$D$6</definedName>
    <definedName name="grp_WalkMeArrows">"shp_ArrowCurved,txt_WalkMeArrows,shp_ArrowStraight"</definedName>
    <definedName name="grp_WalkMeBrace">"shp_BraceBottom,txt_WalkMeBrace,shp_BraceLeft"</definedName>
    <definedName name="Items" localSheetId="4">'Introduction to Functions'!$C$9:$D$14</definedName>
    <definedName name="Lemons" localSheetId="35">tbl_FruitType6[Bananas]</definedName>
    <definedName name="Lemons" localSheetId="4">tbl_FruitType5[Lemons]</definedName>
    <definedName name="Lemons" localSheetId="39">tbl_FruitType6[Bananas]</definedName>
    <definedName name="Lemons" localSheetId="6">tbl_FruitType5[Lemons]</definedName>
    <definedName name="Lemons">tbl_FruitType6[Bananas]</definedName>
    <definedName name="lst_Fruit" localSheetId="35">tbl_Fruit[Fruit]</definedName>
    <definedName name="lst_Fruit" localSheetId="39">tbl_Fruit[Fruit]</definedName>
    <definedName name="lst_Fruit">tbl_Fruit[Fruit]</definedName>
    <definedName name="lst_FruitType" localSheetId="35">tbl_FruitType4[Oranges]</definedName>
    <definedName name="lst_FruitType" localSheetId="4">tbl_FruitType[Apples]</definedName>
    <definedName name="lst_FruitType" localSheetId="39">tbl_FruitType4[Oranges]</definedName>
    <definedName name="lst_FruitType" localSheetId="6">tbl_FruitType[Apples]</definedName>
    <definedName name="lst_FruitType">tbl_FruitType4[Oranges]</definedName>
    <definedName name="Meat" localSheetId="4">'Introduction to Functions'!$F$2:$G$6</definedName>
    <definedName name="MoreFruit" localSheetId="4">'Introduction to Functions'!$C$34:$D$39</definedName>
    <definedName name="MoreItems" localSheetId="4">'Introduction to Functions'!$C$44:$D$48</definedName>
    <definedName name="Oranges" localSheetId="35">tbl_FruitType5[Lemons]</definedName>
    <definedName name="Oranges" localSheetId="4">tbl_FruitType4[Oranges]</definedName>
    <definedName name="Oranges" localSheetId="39">tbl_FruitType5[Lemons]</definedName>
    <definedName name="Oranges" localSheetId="6">tbl_FruitType4[Oranges]</definedName>
    <definedName name="Oranges">tbl_FruitType5[Lemons]</definedName>
    <definedName name="_xlnm.Print_Area" localSheetId="9">' Advanced Sorting &amp; Filtering'!$A$1:$J$742</definedName>
    <definedName name="_xlnm.Print_Area" localSheetId="50">'DataBase Function'!$A$1:$H$742</definedName>
    <definedName name="_xlnm.Print_Area" localSheetId="2">'Sample 2'!$B$1:$J$86</definedName>
    <definedName name="_xlnm.Print_Titles" localSheetId="2">'Sample 2'!$1:$1</definedName>
    <definedName name="SalesTax">0.0825</definedName>
    <definedName name="Shipping">1.25</definedName>
    <definedName name="SUMExtraCredit" localSheetId="4">'Introduction to Functions'!$F$9:$G$14</definedName>
    <definedName name="Total" localSheetId="4">'Introduction to Functions'!$D$50:$D$51</definedName>
    <definedName name="Z_2AFC4EE7_B7E3_4CBF_97F7_920151E9360E_.wvu.FilterData" localSheetId="9" hidden="1">' Advanced Sorting &amp; Filtering'!$A$1:$J$742</definedName>
    <definedName name="Z_2AFC4EE7_B7E3_4CBF_97F7_920151E9360E_.wvu.FilterData" localSheetId="50" hidden="1">'DataBase Function'!$A$1:$H$742</definedName>
    <definedName name="Z_2AFC4EE7_B7E3_4CBF_97F7_920151E9360E_.wvu.PrintArea" localSheetId="9" hidden="1">' Advanced Sorting &amp; Filtering'!$A$1:$J$742</definedName>
    <definedName name="Z_2AFC4EE7_B7E3_4CBF_97F7_920151E9360E_.wvu.PrintArea" localSheetId="50" hidden="1">'DataBase Function'!$A$1:$H$742</definedName>
    <definedName name="Z_2AFC4EE7_B7E3_4CBF_97F7_920151E9360E_.wvu.PrintArea" localSheetId="2" hidden="1">'Sample 2'!$B$1:$J$86</definedName>
    <definedName name="Z_2AFC4EE7_B7E3_4CBF_97F7_920151E9360E_.wvu.PrintTitles" localSheetId="9" hidden="1">' Advanced Sorting &amp; Filtering'!$1:$1</definedName>
    <definedName name="Z_2AFC4EE7_B7E3_4CBF_97F7_920151E9360E_.wvu.PrintTitles" localSheetId="50" hidden="1">'DataBase Function'!$1:$1</definedName>
    <definedName name="Z_2AFC4EE7_B7E3_4CBF_97F7_920151E9360E_.wvu.PrintTitles" localSheetId="2" hidden="1">'Sample 2'!$1:$1</definedName>
    <definedName name="Z_2AFC4EE7_B7E3_4CBF_97F7_920151E9360E_.wvu.Rows" localSheetId="24" hidden="1">'Array Formulas'!$1:$22</definedName>
  </definedNames>
  <calcPr calcId="191029"/>
  <customWorkbookViews>
    <customWorkbookView name="sogo" guid="{2AFC4EE7-B7E3-4CBF-97F7-920151E9360E}" maximized="1" xWindow="-8" yWindow="-8" windowWidth="1296" windowHeight="776" activeSheetId="30"/>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3" i="25" l="1"/>
  <c r="J4" i="25"/>
  <c r="J5" i="25"/>
  <c r="J6" i="25"/>
  <c r="J7" i="25"/>
  <c r="J8" i="25"/>
  <c r="J9" i="25"/>
  <c r="J10" i="25"/>
  <c r="J11" i="25"/>
  <c r="J12" i="25"/>
  <c r="J13" i="25"/>
  <c r="J14" i="25"/>
  <c r="J15" i="25"/>
  <c r="J16" i="25"/>
  <c r="J17" i="25"/>
  <c r="J18" i="25"/>
  <c r="J19" i="25"/>
  <c r="J20" i="25"/>
  <c r="J21" i="25"/>
  <c r="J22" i="25"/>
  <c r="J23" i="25"/>
  <c r="J24" i="25"/>
  <c r="J25" i="25"/>
  <c r="J26" i="25"/>
  <c r="J27" i="25"/>
  <c r="J28" i="25"/>
  <c r="J29" i="25"/>
  <c r="J30" i="25"/>
  <c r="J31" i="25"/>
  <c r="J32" i="25"/>
  <c r="J33" i="25"/>
  <c r="J34" i="25"/>
  <c r="J35" i="25"/>
  <c r="J36" i="25"/>
  <c r="J37" i="25"/>
  <c r="J38" i="25"/>
  <c r="J39" i="25"/>
  <c r="J40" i="25"/>
  <c r="J41" i="25"/>
  <c r="J42" i="25"/>
  <c r="J43" i="25"/>
  <c r="J44" i="25"/>
  <c r="J45" i="25"/>
  <c r="J46" i="25"/>
  <c r="J47" i="25"/>
  <c r="J48" i="25"/>
  <c r="J49" i="25"/>
  <c r="J50" i="25"/>
  <c r="J51" i="25"/>
  <c r="J52" i="25"/>
  <c r="J53" i="25"/>
  <c r="J54" i="25"/>
  <c r="J55" i="25"/>
  <c r="J56" i="25"/>
  <c r="J57" i="25"/>
  <c r="J58" i="25"/>
  <c r="J59" i="25"/>
  <c r="J60" i="25"/>
  <c r="J61" i="25"/>
  <c r="J62" i="25"/>
  <c r="J63" i="25"/>
  <c r="J64" i="25"/>
  <c r="J65" i="25"/>
  <c r="J66" i="25"/>
  <c r="J67" i="25"/>
  <c r="J68" i="25"/>
  <c r="J69" i="25"/>
  <c r="J70" i="25"/>
  <c r="J71" i="25"/>
  <c r="J72" i="25"/>
  <c r="J73" i="25"/>
  <c r="J74" i="25"/>
  <c r="J75" i="25"/>
  <c r="J76" i="25"/>
  <c r="J77" i="25"/>
  <c r="J78" i="25"/>
  <c r="J79" i="25"/>
  <c r="J80" i="25"/>
  <c r="J81" i="25"/>
  <c r="J82" i="25"/>
  <c r="J83" i="25"/>
  <c r="J84" i="25"/>
  <c r="J85" i="25"/>
  <c r="J86" i="25"/>
  <c r="J87" i="25"/>
  <c r="J88" i="25"/>
  <c r="J89" i="25"/>
  <c r="J90" i="25"/>
  <c r="J91" i="25"/>
  <c r="J92" i="25"/>
  <c r="J93" i="25"/>
  <c r="J94" i="25"/>
  <c r="J95" i="25"/>
  <c r="J96" i="25"/>
  <c r="J97" i="25"/>
  <c r="J98" i="25"/>
  <c r="J99" i="25"/>
  <c r="J100" i="25"/>
  <c r="J101" i="25"/>
  <c r="J102" i="25"/>
  <c r="J103" i="25"/>
  <c r="J104" i="25"/>
  <c r="J105" i="25"/>
  <c r="J106" i="25"/>
  <c r="J107" i="25"/>
  <c r="J108" i="25"/>
  <c r="J109" i="25"/>
  <c r="J110" i="25"/>
  <c r="J111" i="25"/>
  <c r="J112" i="25"/>
  <c r="J113" i="25"/>
  <c r="J114" i="25"/>
  <c r="J115" i="25"/>
  <c r="J116" i="25"/>
  <c r="J117" i="25"/>
  <c r="J118" i="25"/>
  <c r="J119" i="25"/>
  <c r="J120" i="25"/>
  <c r="J121" i="25"/>
  <c r="J122" i="25"/>
  <c r="J123" i="25"/>
  <c r="J124" i="25"/>
  <c r="J125" i="25"/>
  <c r="J126" i="25"/>
  <c r="J127" i="25"/>
  <c r="J128" i="25"/>
  <c r="J129" i="25"/>
  <c r="J130" i="25"/>
  <c r="J131" i="25"/>
  <c r="J132" i="25"/>
  <c r="J133" i="25"/>
  <c r="J134" i="25"/>
  <c r="J135" i="25"/>
  <c r="J136" i="25"/>
  <c r="J137" i="25"/>
  <c r="J138" i="25"/>
  <c r="J139" i="25"/>
  <c r="J140" i="25"/>
  <c r="J141" i="25"/>
  <c r="J142" i="25"/>
  <c r="J143" i="25"/>
  <c r="J144" i="25"/>
  <c r="J145" i="25"/>
  <c r="J146" i="25"/>
  <c r="J147" i="25"/>
  <c r="J148" i="25"/>
  <c r="J149" i="25"/>
  <c r="J150" i="25"/>
  <c r="J151" i="25"/>
  <c r="J152" i="25"/>
  <c r="J153" i="25"/>
  <c r="J154" i="25"/>
  <c r="J155" i="25"/>
  <c r="J156" i="25"/>
  <c r="J157" i="25"/>
  <c r="J158" i="25"/>
  <c r="J159" i="25"/>
  <c r="J160" i="25"/>
  <c r="J161" i="25"/>
  <c r="J162" i="25"/>
  <c r="J163" i="25"/>
  <c r="J164" i="25"/>
  <c r="J165" i="25"/>
  <c r="J166" i="25"/>
  <c r="J167" i="25"/>
  <c r="J168" i="25"/>
  <c r="J169" i="25"/>
  <c r="J170" i="25"/>
  <c r="J171" i="25"/>
  <c r="J172" i="25"/>
  <c r="J173" i="25"/>
  <c r="J174" i="25"/>
  <c r="J175" i="25"/>
  <c r="J176" i="25"/>
  <c r="J177" i="25"/>
  <c r="J178" i="25"/>
  <c r="J179" i="25"/>
  <c r="J180" i="25"/>
  <c r="J181" i="25"/>
  <c r="J182" i="25"/>
  <c r="J183" i="25"/>
  <c r="J184" i="25"/>
  <c r="J185" i="25"/>
  <c r="J186" i="25"/>
  <c r="J187" i="25"/>
  <c r="J188" i="25"/>
  <c r="J189" i="25"/>
  <c r="J190" i="25"/>
  <c r="J191" i="25"/>
  <c r="J192" i="25"/>
  <c r="J193" i="25"/>
  <c r="J194" i="25"/>
  <c r="J195" i="25"/>
  <c r="J196" i="25"/>
  <c r="J197" i="25"/>
  <c r="J198" i="25"/>
  <c r="J199" i="25"/>
  <c r="J200" i="25"/>
  <c r="J201" i="25"/>
  <c r="J202" i="25"/>
  <c r="J203" i="25"/>
  <c r="J204" i="25"/>
  <c r="J205" i="25"/>
  <c r="J206" i="25"/>
  <c r="J207" i="25"/>
  <c r="J208" i="25"/>
  <c r="J209" i="25"/>
  <c r="J210" i="25"/>
  <c r="J211" i="25"/>
  <c r="J212" i="25"/>
  <c r="J213" i="25"/>
  <c r="J214" i="25"/>
  <c r="J215" i="25"/>
  <c r="J216" i="25"/>
  <c r="J217" i="25"/>
  <c r="J218" i="25"/>
  <c r="J219" i="25"/>
  <c r="J220" i="25"/>
  <c r="J221" i="25"/>
  <c r="J222" i="25"/>
  <c r="J223" i="25"/>
  <c r="J224" i="25"/>
  <c r="J225" i="25"/>
  <c r="J226" i="25"/>
  <c r="J227" i="25"/>
  <c r="J228" i="25"/>
  <c r="J229" i="25"/>
  <c r="J230" i="25"/>
  <c r="J231" i="25"/>
  <c r="J232" i="25"/>
  <c r="J233" i="25"/>
  <c r="J234" i="25"/>
  <c r="J235" i="25"/>
  <c r="J236" i="25"/>
  <c r="J237" i="25"/>
  <c r="J238" i="25"/>
  <c r="J239" i="25"/>
  <c r="J240" i="25"/>
  <c r="J241" i="25"/>
  <c r="J242" i="25"/>
  <c r="J243" i="25"/>
  <c r="J244" i="25"/>
  <c r="J245" i="25"/>
  <c r="J246" i="25"/>
  <c r="J247" i="25"/>
  <c r="J248" i="25"/>
  <c r="J249" i="25"/>
  <c r="J250" i="25"/>
  <c r="J251" i="25"/>
  <c r="J252" i="25"/>
  <c r="J253" i="25"/>
  <c r="J254" i="25"/>
  <c r="J255" i="25"/>
  <c r="J256" i="25"/>
  <c r="J257" i="25"/>
  <c r="J258" i="25"/>
  <c r="J259" i="25"/>
  <c r="J260" i="25"/>
  <c r="J261" i="25"/>
  <c r="J262" i="25"/>
  <c r="J263" i="25"/>
  <c r="J264" i="25"/>
  <c r="J265" i="25"/>
  <c r="J266" i="25"/>
  <c r="J267" i="25"/>
  <c r="J268" i="25"/>
  <c r="J269" i="25"/>
  <c r="J270" i="25"/>
  <c r="J271" i="25"/>
  <c r="J272" i="25"/>
  <c r="J273" i="25"/>
  <c r="J274" i="25"/>
  <c r="J275" i="25"/>
  <c r="J276" i="25"/>
  <c r="J277" i="25"/>
  <c r="J278" i="25"/>
  <c r="J279" i="25"/>
  <c r="J280" i="25"/>
  <c r="J281" i="25"/>
  <c r="J282" i="25"/>
  <c r="J283" i="25"/>
  <c r="J284" i="25"/>
  <c r="J285" i="25"/>
  <c r="J286" i="25"/>
  <c r="J287" i="25"/>
  <c r="J288" i="25"/>
  <c r="J289" i="25"/>
  <c r="J290" i="25"/>
  <c r="J291" i="25"/>
  <c r="J292" i="25"/>
  <c r="J293" i="25"/>
  <c r="J294" i="25"/>
  <c r="J295" i="25"/>
  <c r="J296" i="25"/>
  <c r="J297" i="25"/>
  <c r="J298" i="25"/>
  <c r="J299" i="25"/>
  <c r="J300" i="25"/>
  <c r="J301" i="25"/>
  <c r="J302" i="25"/>
  <c r="J303" i="25"/>
  <c r="J304" i="25"/>
  <c r="J305" i="25"/>
  <c r="J306" i="25"/>
  <c r="J307" i="25"/>
  <c r="J308" i="25"/>
  <c r="J309" i="25"/>
  <c r="J310" i="25"/>
  <c r="J311" i="25"/>
  <c r="J312" i="25"/>
  <c r="J313" i="25"/>
  <c r="J314" i="25"/>
  <c r="J315" i="25"/>
  <c r="J316" i="25"/>
  <c r="J317" i="25"/>
  <c r="J318" i="25"/>
  <c r="J319" i="25"/>
  <c r="J320" i="25"/>
  <c r="J321" i="25"/>
  <c r="J322" i="25"/>
  <c r="J323" i="25"/>
  <c r="J324" i="25"/>
  <c r="J325" i="25"/>
  <c r="J326" i="25"/>
  <c r="J327" i="25"/>
  <c r="J328" i="25"/>
  <c r="J329" i="25"/>
  <c r="J330" i="25"/>
  <c r="J331" i="25"/>
  <c r="J332" i="25"/>
  <c r="J333" i="25"/>
  <c r="J334" i="25"/>
  <c r="J335" i="25"/>
  <c r="J336" i="25"/>
  <c r="J337" i="25"/>
  <c r="J338" i="25"/>
  <c r="J339" i="25"/>
  <c r="J340" i="25"/>
  <c r="J341" i="25"/>
  <c r="J342" i="25"/>
  <c r="J343" i="25"/>
  <c r="J344" i="25"/>
  <c r="J345" i="25"/>
  <c r="J346" i="25"/>
  <c r="J347" i="25"/>
  <c r="J348" i="25"/>
  <c r="J349" i="25"/>
  <c r="J350" i="25"/>
  <c r="J351" i="25"/>
  <c r="J352" i="25"/>
  <c r="J353" i="25"/>
  <c r="J354" i="25"/>
  <c r="J355" i="25"/>
  <c r="J356" i="25"/>
  <c r="J357" i="25"/>
  <c r="J358" i="25"/>
  <c r="J359" i="25"/>
  <c r="J360" i="25"/>
  <c r="J361" i="25"/>
  <c r="J362" i="25"/>
  <c r="J363" i="25"/>
  <c r="J364" i="25"/>
  <c r="J365" i="25"/>
  <c r="J366" i="25"/>
  <c r="J367" i="25"/>
  <c r="J368" i="25"/>
  <c r="J369" i="25"/>
  <c r="J370" i="25"/>
  <c r="J371" i="25"/>
  <c r="J372" i="25"/>
  <c r="J373" i="25"/>
  <c r="J374" i="25"/>
  <c r="J375" i="25"/>
  <c r="J376" i="25"/>
  <c r="J377" i="25"/>
  <c r="J378" i="25"/>
  <c r="J379" i="25"/>
  <c r="J380" i="25"/>
  <c r="J381" i="25"/>
  <c r="J382" i="25"/>
  <c r="J383" i="25"/>
  <c r="J384" i="25"/>
  <c r="J385" i="25"/>
  <c r="J386" i="25"/>
  <c r="J387" i="25"/>
  <c r="J388" i="25"/>
  <c r="J389" i="25"/>
  <c r="J390" i="25"/>
  <c r="J391" i="25"/>
  <c r="J392" i="25"/>
  <c r="J393" i="25"/>
  <c r="J394" i="25"/>
  <c r="J395" i="25"/>
  <c r="J396" i="25"/>
  <c r="J397" i="25"/>
  <c r="J398" i="25"/>
  <c r="J399" i="25"/>
  <c r="J400" i="25"/>
  <c r="J401" i="25"/>
  <c r="J402" i="25"/>
  <c r="J403" i="25"/>
  <c r="J404" i="25"/>
  <c r="J405" i="25"/>
  <c r="J406" i="25"/>
  <c r="J407" i="25"/>
  <c r="J408" i="25"/>
  <c r="J409" i="25"/>
  <c r="J410" i="25"/>
  <c r="J411" i="25"/>
  <c r="J412" i="25"/>
  <c r="J413" i="25"/>
  <c r="J414" i="25"/>
  <c r="J415" i="25"/>
  <c r="J416" i="25"/>
  <c r="J417" i="25"/>
  <c r="J418" i="25"/>
  <c r="J419" i="25"/>
  <c r="J420" i="25"/>
  <c r="J421" i="25"/>
  <c r="J422" i="25"/>
  <c r="J423" i="25"/>
  <c r="J424" i="25"/>
  <c r="J425" i="25"/>
  <c r="J426" i="25"/>
  <c r="J427" i="25"/>
  <c r="J428" i="25"/>
  <c r="J429" i="25"/>
  <c r="J430" i="25"/>
  <c r="J431" i="25"/>
  <c r="J432" i="25"/>
  <c r="J433" i="25"/>
  <c r="J434" i="25"/>
  <c r="J435" i="25"/>
  <c r="J436" i="25"/>
  <c r="J437" i="25"/>
  <c r="J438" i="25"/>
  <c r="J439" i="25"/>
  <c r="J440" i="25"/>
  <c r="J441" i="25"/>
  <c r="J442" i="25"/>
  <c r="J443" i="25"/>
  <c r="J444" i="25"/>
  <c r="J445" i="25"/>
  <c r="J446" i="25"/>
  <c r="J447" i="25"/>
  <c r="J448" i="25"/>
  <c r="J449" i="25"/>
  <c r="J450" i="25"/>
  <c r="J451" i="25"/>
  <c r="J452" i="25"/>
  <c r="J453" i="25"/>
  <c r="J454" i="25"/>
  <c r="J455" i="25"/>
  <c r="J456" i="25"/>
  <c r="J457" i="25"/>
  <c r="J458" i="25"/>
  <c r="J459" i="25"/>
  <c r="J460" i="25"/>
  <c r="J461" i="25"/>
  <c r="J462" i="25"/>
  <c r="J463" i="25"/>
  <c r="J464" i="25"/>
  <c r="J465" i="25"/>
  <c r="J466" i="25"/>
  <c r="J467" i="25"/>
  <c r="J468" i="25"/>
  <c r="J469" i="25"/>
  <c r="J470" i="25"/>
  <c r="J471" i="25"/>
  <c r="J472" i="25"/>
  <c r="J473" i="25"/>
  <c r="J474" i="25"/>
  <c r="J475" i="25"/>
  <c r="J476" i="25"/>
  <c r="J477" i="25"/>
  <c r="J478" i="25"/>
  <c r="J479" i="25"/>
  <c r="J480" i="25"/>
  <c r="J481" i="25"/>
  <c r="J482" i="25"/>
  <c r="J483" i="25"/>
  <c r="J484" i="25"/>
  <c r="J485" i="25"/>
  <c r="J486" i="25"/>
  <c r="J487" i="25"/>
  <c r="J488" i="25"/>
  <c r="J489" i="25"/>
  <c r="J490" i="25"/>
  <c r="J491" i="25"/>
  <c r="J492" i="25"/>
  <c r="J493" i="25"/>
  <c r="J494" i="25"/>
  <c r="J495" i="25"/>
  <c r="J496" i="25"/>
  <c r="J497" i="25"/>
  <c r="J498" i="25"/>
  <c r="J499" i="25"/>
  <c r="J500" i="25"/>
  <c r="J501" i="25"/>
  <c r="J502" i="25"/>
  <c r="J503" i="25"/>
  <c r="J504" i="25"/>
  <c r="J505" i="25"/>
  <c r="J506" i="25"/>
  <c r="J507" i="25"/>
  <c r="J508" i="25"/>
  <c r="J509" i="25"/>
  <c r="J510" i="25"/>
  <c r="J511" i="25"/>
  <c r="J512" i="25"/>
  <c r="J513" i="25"/>
  <c r="J514" i="25"/>
  <c r="J515" i="25"/>
  <c r="J516" i="25"/>
  <c r="J517" i="25"/>
  <c r="J518" i="25"/>
  <c r="J519" i="25"/>
  <c r="J520" i="25"/>
  <c r="J521" i="25"/>
  <c r="J522" i="25"/>
  <c r="J523" i="25"/>
  <c r="J524" i="25"/>
  <c r="J525" i="25"/>
  <c r="J526" i="25"/>
  <c r="J527" i="25"/>
  <c r="J528" i="25"/>
  <c r="J529" i="25"/>
  <c r="J530" i="25"/>
  <c r="J531" i="25"/>
  <c r="J532" i="25"/>
  <c r="J533" i="25"/>
  <c r="J534" i="25"/>
  <c r="J535" i="25"/>
  <c r="J536" i="25"/>
  <c r="J537" i="25"/>
  <c r="J538" i="25"/>
  <c r="J539" i="25"/>
  <c r="J540" i="25"/>
  <c r="J541" i="25"/>
  <c r="J542" i="25"/>
  <c r="J543" i="25"/>
  <c r="J544" i="25"/>
  <c r="J545" i="25"/>
  <c r="J546" i="25"/>
  <c r="J547" i="25"/>
  <c r="J548" i="25"/>
  <c r="J549" i="25"/>
  <c r="J550" i="25"/>
  <c r="J551" i="25"/>
  <c r="J552" i="25"/>
  <c r="J553" i="25"/>
  <c r="J554" i="25"/>
  <c r="J555" i="25"/>
  <c r="J556" i="25"/>
  <c r="J557" i="25"/>
  <c r="J558" i="25"/>
  <c r="J559" i="25"/>
  <c r="J560" i="25"/>
  <c r="J561" i="25"/>
  <c r="J562" i="25"/>
  <c r="J563" i="25"/>
  <c r="J564" i="25"/>
  <c r="J565" i="25"/>
  <c r="J566" i="25"/>
  <c r="J567" i="25"/>
  <c r="J568" i="25"/>
  <c r="J569" i="25"/>
  <c r="J570" i="25"/>
  <c r="J571" i="25"/>
  <c r="J572" i="25"/>
  <c r="J573" i="25"/>
  <c r="J574" i="25"/>
  <c r="J575" i="25"/>
  <c r="J576" i="25"/>
  <c r="J577" i="25"/>
  <c r="J578" i="25"/>
  <c r="J579" i="25"/>
  <c r="J580" i="25"/>
  <c r="J581" i="25"/>
  <c r="J582" i="25"/>
  <c r="J583" i="25"/>
  <c r="J584" i="25"/>
  <c r="J585" i="25"/>
  <c r="J586" i="25"/>
  <c r="J587" i="25"/>
  <c r="J588" i="25"/>
  <c r="J589" i="25"/>
  <c r="J590" i="25"/>
  <c r="J591" i="25"/>
  <c r="J592" i="25"/>
  <c r="J593" i="25"/>
  <c r="J594" i="25"/>
  <c r="J595" i="25"/>
  <c r="J596" i="25"/>
  <c r="J597" i="25"/>
  <c r="J598" i="25"/>
  <c r="J599" i="25"/>
  <c r="J600" i="25"/>
  <c r="J601" i="25"/>
  <c r="J602" i="25"/>
  <c r="J603" i="25"/>
  <c r="J604" i="25"/>
  <c r="J605" i="25"/>
  <c r="J606" i="25"/>
  <c r="J607" i="25"/>
  <c r="J608" i="25"/>
  <c r="J609" i="25"/>
  <c r="J610" i="25"/>
  <c r="J611" i="25"/>
  <c r="J612" i="25"/>
  <c r="J613" i="25"/>
  <c r="J614" i="25"/>
  <c r="J615" i="25"/>
  <c r="J616" i="25"/>
  <c r="J617" i="25"/>
  <c r="J618" i="25"/>
  <c r="J619" i="25"/>
  <c r="J620" i="25"/>
  <c r="J621" i="25"/>
  <c r="J622" i="25"/>
  <c r="J623" i="25"/>
  <c r="J624" i="25"/>
  <c r="J625" i="25"/>
  <c r="J626" i="25"/>
  <c r="J627" i="25"/>
  <c r="J628" i="25"/>
  <c r="J629" i="25"/>
  <c r="J630" i="25"/>
  <c r="J631" i="25"/>
  <c r="J632" i="25"/>
  <c r="J633" i="25"/>
  <c r="J634" i="25"/>
  <c r="J635" i="25"/>
  <c r="J636" i="25"/>
  <c r="J637" i="25"/>
  <c r="J638" i="25"/>
  <c r="J639" i="25"/>
  <c r="J640" i="25"/>
  <c r="J641" i="25"/>
  <c r="J642" i="25"/>
  <c r="J643" i="25"/>
  <c r="J644" i="25"/>
  <c r="J645" i="25"/>
  <c r="J646" i="25"/>
  <c r="J647" i="25"/>
  <c r="J648" i="25"/>
  <c r="J649" i="25"/>
  <c r="J650" i="25"/>
  <c r="J651" i="25"/>
  <c r="J652" i="25"/>
  <c r="J653" i="25"/>
  <c r="J654" i="25"/>
  <c r="J655" i="25"/>
  <c r="J656" i="25"/>
  <c r="J657" i="25"/>
  <c r="J658" i="25"/>
  <c r="J659" i="25"/>
  <c r="J660" i="25"/>
  <c r="J661" i="25"/>
  <c r="J662" i="25"/>
  <c r="J663" i="25"/>
  <c r="J664" i="25"/>
  <c r="J665" i="25"/>
  <c r="J666" i="25"/>
  <c r="J667" i="25"/>
  <c r="J668" i="25"/>
  <c r="J669" i="25"/>
  <c r="J670" i="25"/>
  <c r="J671" i="25"/>
  <c r="J672" i="25"/>
  <c r="J673" i="25"/>
  <c r="J674" i="25"/>
  <c r="J675" i="25"/>
  <c r="J676" i="25"/>
  <c r="J677" i="25"/>
  <c r="J678" i="25"/>
  <c r="J679" i="25"/>
  <c r="J680" i="25"/>
  <c r="J681" i="25"/>
  <c r="J682" i="25"/>
  <c r="J683" i="25"/>
  <c r="J684" i="25"/>
  <c r="J685" i="25"/>
  <c r="J686" i="25"/>
  <c r="J687" i="25"/>
  <c r="J688" i="25"/>
  <c r="J689" i="25"/>
  <c r="J690" i="25"/>
  <c r="J691" i="25"/>
  <c r="J692" i="25"/>
  <c r="J693" i="25"/>
  <c r="J694" i="25"/>
  <c r="J695" i="25"/>
  <c r="J696" i="25"/>
  <c r="J697" i="25"/>
  <c r="J698" i="25"/>
  <c r="J699" i="25"/>
  <c r="J700" i="25"/>
  <c r="J701" i="25"/>
  <c r="J702" i="25"/>
  <c r="J703" i="25"/>
  <c r="J704" i="25"/>
  <c r="J705" i="25"/>
  <c r="J706" i="25"/>
  <c r="J707" i="25"/>
  <c r="J708" i="25"/>
  <c r="J709" i="25"/>
  <c r="J710" i="25"/>
  <c r="J711" i="25"/>
  <c r="J712" i="25"/>
  <c r="J713" i="25"/>
  <c r="J714" i="25"/>
  <c r="J715" i="25"/>
  <c r="J716" i="25"/>
  <c r="J717" i="25"/>
  <c r="J718" i="25"/>
  <c r="J719" i="25"/>
  <c r="J720" i="25"/>
  <c r="J721" i="25"/>
  <c r="J722" i="25"/>
  <c r="J723" i="25"/>
  <c r="J724" i="25"/>
  <c r="J725" i="25"/>
  <c r="J726" i="25"/>
  <c r="J727" i="25"/>
  <c r="J728" i="25"/>
  <c r="J729" i="25"/>
  <c r="J730" i="25"/>
  <c r="J731" i="25"/>
  <c r="J732" i="25"/>
  <c r="J733" i="25"/>
  <c r="J734" i="25"/>
  <c r="J735" i="25"/>
  <c r="J736" i="25"/>
  <c r="J737" i="25"/>
  <c r="J738" i="25"/>
  <c r="J739" i="25"/>
  <c r="J740" i="25"/>
  <c r="J741" i="25"/>
  <c r="J742" i="25"/>
  <c r="D5" i="3"/>
  <c r="C6" i="3"/>
  <c r="C7" i="3"/>
  <c r="C8" i="3"/>
  <c r="C9" i="3"/>
  <c r="C10" i="3"/>
  <c r="C11" i="3"/>
  <c r="C12" i="3"/>
  <c r="C13" i="3"/>
  <c r="C14" i="3"/>
  <c r="C15" i="3"/>
  <c r="C16" i="3"/>
  <c r="C17" i="3"/>
  <c r="C18" i="3"/>
  <c r="C19" i="3"/>
  <c r="C20" i="3"/>
  <c r="C21" i="3"/>
  <c r="C22" i="3"/>
  <c r="C5" i="3"/>
  <c r="D100" i="99" l="1"/>
  <c r="D99" i="99"/>
  <c r="D98" i="99"/>
  <c r="D97" i="99"/>
  <c r="D96" i="99"/>
  <c r="D95" i="99"/>
  <c r="D94" i="99"/>
  <c r="D93" i="99"/>
  <c r="D92" i="99"/>
  <c r="D91" i="99"/>
  <c r="D90" i="99"/>
  <c r="D89" i="99"/>
  <c r="D88" i="99"/>
  <c r="D87" i="99"/>
  <c r="D86" i="99"/>
  <c r="D85" i="99"/>
  <c r="D84" i="99"/>
  <c r="D83" i="99"/>
  <c r="D82" i="99"/>
  <c r="D81" i="99"/>
  <c r="D80" i="99"/>
  <c r="D79" i="99"/>
  <c r="D78" i="99"/>
  <c r="D77" i="99"/>
  <c r="D76" i="99"/>
  <c r="D75" i="99"/>
  <c r="D74" i="99"/>
  <c r="D73" i="99"/>
  <c r="D72" i="99"/>
  <c r="D71" i="99"/>
  <c r="D70" i="99"/>
  <c r="D69" i="99"/>
  <c r="D68" i="99"/>
  <c r="D67" i="99"/>
  <c r="D66" i="99"/>
  <c r="D65" i="99"/>
  <c r="D64" i="99"/>
  <c r="D63" i="99"/>
  <c r="D62" i="99"/>
  <c r="D61" i="99"/>
  <c r="D60" i="99"/>
  <c r="D59" i="99"/>
  <c r="D58" i="99"/>
  <c r="D57" i="99"/>
  <c r="D56" i="99"/>
  <c r="D55" i="99"/>
  <c r="D54" i="99"/>
  <c r="D53" i="99"/>
  <c r="D52" i="99"/>
  <c r="D51" i="99"/>
  <c r="D50" i="99"/>
  <c r="D49" i="99"/>
  <c r="D48" i="99"/>
  <c r="D47" i="99"/>
  <c r="D46" i="99"/>
  <c r="D45" i="99"/>
  <c r="D44" i="99"/>
  <c r="D43" i="99"/>
  <c r="D42" i="99"/>
  <c r="D41" i="99"/>
  <c r="D40" i="99"/>
  <c r="D39" i="99"/>
  <c r="D38" i="99"/>
  <c r="D37" i="99"/>
  <c r="D36" i="99"/>
  <c r="D35" i="99"/>
  <c r="D34" i="99"/>
  <c r="D33" i="99"/>
  <c r="D32" i="99"/>
  <c r="D31" i="99"/>
  <c r="D30" i="99"/>
  <c r="D29" i="99"/>
  <c r="D28" i="99"/>
  <c r="D27" i="99"/>
  <c r="D26" i="99"/>
  <c r="D25" i="99"/>
  <c r="D24" i="99"/>
  <c r="D23" i="99"/>
  <c r="D22" i="99"/>
  <c r="D21" i="99"/>
  <c r="D20" i="99"/>
  <c r="D19" i="99"/>
  <c r="D18" i="99"/>
  <c r="D17" i="99"/>
  <c r="D16" i="99"/>
  <c r="D15" i="99"/>
  <c r="D14" i="99"/>
  <c r="D13" i="99"/>
  <c r="D12" i="99"/>
  <c r="D11" i="99"/>
  <c r="D10" i="99"/>
  <c r="D9" i="99"/>
  <c r="D8" i="99"/>
  <c r="D7" i="99"/>
  <c r="D6" i="99"/>
  <c r="D5" i="99"/>
  <c r="D4" i="99"/>
  <c r="D3" i="99"/>
  <c r="D2" i="99"/>
  <c r="G2" i="89" l="1"/>
  <c r="G3" i="89"/>
  <c r="G4" i="89"/>
  <c r="G5" i="89"/>
  <c r="G6" i="89"/>
  <c r="G7" i="89"/>
  <c r="G8" i="89"/>
  <c r="G9" i="89"/>
  <c r="G10" i="89"/>
  <c r="G11" i="89"/>
  <c r="G12" i="89"/>
  <c r="G13" i="89"/>
  <c r="G14" i="89"/>
  <c r="G15" i="89"/>
  <c r="G16" i="89"/>
  <c r="G17" i="89"/>
  <c r="G18" i="89"/>
  <c r="G19" i="89"/>
  <c r="G20" i="89"/>
  <c r="G21" i="89"/>
  <c r="G22" i="89"/>
  <c r="G23" i="89"/>
  <c r="G24" i="89"/>
  <c r="G25" i="89"/>
  <c r="G26" i="89"/>
  <c r="G27" i="89"/>
  <c r="G28" i="89"/>
  <c r="G29" i="89"/>
  <c r="G30" i="89"/>
  <c r="G31" i="89"/>
  <c r="G32" i="89"/>
  <c r="G33" i="89"/>
  <c r="G34" i="89"/>
  <c r="G35" i="89"/>
  <c r="G36" i="89"/>
  <c r="G37" i="89"/>
  <c r="G38" i="89"/>
  <c r="G39" i="89"/>
  <c r="G40" i="89"/>
  <c r="G41" i="89"/>
  <c r="G42" i="89"/>
  <c r="G43" i="89"/>
  <c r="G44" i="89"/>
  <c r="G45" i="89"/>
  <c r="G46" i="89"/>
  <c r="G47" i="89"/>
  <c r="G48" i="89"/>
  <c r="G49" i="89"/>
  <c r="G50" i="89"/>
  <c r="G51" i="89"/>
  <c r="G52" i="89"/>
  <c r="G53" i="89"/>
  <c r="G54" i="89"/>
  <c r="G55" i="89"/>
  <c r="G56" i="89"/>
  <c r="G57" i="89"/>
  <c r="G58" i="89"/>
  <c r="G59" i="89"/>
  <c r="G60" i="89"/>
  <c r="G61" i="89"/>
  <c r="G62" i="89"/>
  <c r="G63" i="89"/>
  <c r="G64" i="89"/>
  <c r="G65" i="89"/>
  <c r="G66" i="89"/>
  <c r="G67" i="89"/>
  <c r="G68" i="89"/>
  <c r="G69" i="89"/>
  <c r="G70" i="89"/>
  <c r="G71" i="89"/>
  <c r="G72" i="89"/>
  <c r="G73" i="89"/>
  <c r="G74" i="89"/>
  <c r="G75" i="89"/>
  <c r="G76" i="89"/>
  <c r="G77" i="89"/>
  <c r="G78" i="89"/>
  <c r="G79" i="89"/>
  <c r="G80" i="89"/>
  <c r="G81" i="89"/>
  <c r="G82" i="89"/>
  <c r="G83" i="89"/>
  <c r="G84" i="89"/>
  <c r="G85" i="89"/>
  <c r="G86" i="89"/>
  <c r="G87" i="89"/>
  <c r="G88" i="89"/>
  <c r="G89" i="89"/>
  <c r="G90" i="89"/>
  <c r="G91" i="89"/>
  <c r="G92" i="89"/>
  <c r="G93" i="89"/>
  <c r="G94" i="89"/>
  <c r="G95" i="89"/>
  <c r="G96" i="89"/>
  <c r="G97" i="89"/>
  <c r="G98" i="89"/>
  <c r="G99" i="89"/>
  <c r="G100" i="89"/>
  <c r="G101" i="89"/>
  <c r="G102" i="89"/>
  <c r="G103" i="89"/>
  <c r="G104" i="89"/>
  <c r="G105" i="89"/>
  <c r="G106" i="89"/>
  <c r="G107" i="89"/>
  <c r="G108" i="89"/>
  <c r="G109" i="89"/>
  <c r="G110" i="89"/>
  <c r="G111" i="89"/>
  <c r="G112" i="89"/>
  <c r="G113" i="89"/>
  <c r="G114" i="89"/>
  <c r="G115" i="89"/>
  <c r="G116" i="89"/>
  <c r="G117" i="89"/>
  <c r="G118" i="89"/>
  <c r="G119" i="89"/>
  <c r="G120" i="89"/>
  <c r="G121" i="89"/>
  <c r="G122" i="89"/>
  <c r="G123" i="89"/>
  <c r="G124" i="89"/>
  <c r="G125" i="89"/>
  <c r="G126" i="89"/>
  <c r="G127" i="89"/>
  <c r="G128" i="89"/>
  <c r="G129" i="89"/>
  <c r="G130" i="89"/>
  <c r="G131" i="89"/>
  <c r="G132" i="89"/>
  <c r="G133" i="89"/>
  <c r="G134" i="89"/>
  <c r="G135" i="89"/>
  <c r="G136" i="89"/>
  <c r="G137" i="89"/>
  <c r="G138" i="89"/>
  <c r="G139" i="89"/>
  <c r="G140" i="89"/>
  <c r="G141" i="89"/>
  <c r="G142" i="89"/>
  <c r="G143" i="89"/>
  <c r="G144" i="89"/>
  <c r="G145" i="89"/>
  <c r="G146" i="89"/>
  <c r="G147" i="89"/>
  <c r="G148" i="89"/>
  <c r="G149" i="89"/>
  <c r="G150" i="89"/>
  <c r="G151" i="89"/>
  <c r="G152" i="89"/>
  <c r="G153" i="89"/>
  <c r="G154" i="89"/>
  <c r="G155" i="89"/>
  <c r="G156" i="89"/>
  <c r="G157" i="89"/>
  <c r="G158" i="89"/>
  <c r="G159" i="89"/>
  <c r="G160" i="89"/>
  <c r="G161" i="89"/>
  <c r="G162" i="89"/>
  <c r="G163" i="89"/>
  <c r="G164" i="89"/>
  <c r="G165" i="89"/>
  <c r="G166" i="89"/>
  <c r="G167" i="89"/>
  <c r="G168" i="89"/>
  <c r="G169" i="89"/>
  <c r="G170" i="89"/>
  <c r="G171" i="89"/>
  <c r="G172" i="89"/>
  <c r="G173" i="89"/>
  <c r="G174" i="89"/>
  <c r="G175" i="89"/>
  <c r="G176" i="89"/>
  <c r="G177" i="89"/>
  <c r="G178" i="89"/>
  <c r="G179" i="89"/>
  <c r="G180" i="89"/>
  <c r="G181" i="89"/>
  <c r="G182" i="89"/>
  <c r="G183" i="89"/>
  <c r="G184" i="89"/>
  <c r="G185" i="89"/>
  <c r="G186" i="89"/>
  <c r="G187" i="89"/>
  <c r="G188" i="89"/>
  <c r="G189" i="89"/>
  <c r="G190" i="89"/>
  <c r="G191" i="89"/>
  <c r="G192" i="89"/>
  <c r="G193" i="89"/>
  <c r="G194" i="89"/>
  <c r="G195" i="89"/>
  <c r="G196" i="89"/>
  <c r="G197" i="89"/>
  <c r="G198" i="89"/>
  <c r="G199" i="89"/>
  <c r="G200" i="89"/>
  <c r="G201" i="89"/>
  <c r="G202" i="89"/>
  <c r="G203" i="89"/>
  <c r="G204" i="89"/>
  <c r="G205" i="89"/>
  <c r="G206" i="89"/>
  <c r="G207" i="89"/>
  <c r="G208" i="89"/>
  <c r="G209" i="89"/>
  <c r="G210" i="89"/>
  <c r="G211" i="89"/>
  <c r="G212" i="89"/>
  <c r="G213" i="89"/>
  <c r="G214" i="89"/>
  <c r="G215" i="89"/>
  <c r="G216" i="89"/>
  <c r="G217" i="89"/>
  <c r="G218" i="89"/>
  <c r="G219" i="89"/>
  <c r="G220" i="89"/>
  <c r="G221" i="89"/>
  <c r="G222" i="89"/>
  <c r="G223" i="89"/>
  <c r="G224" i="89"/>
  <c r="G225" i="89"/>
  <c r="G226" i="89"/>
  <c r="G227" i="89"/>
  <c r="G228" i="89"/>
  <c r="G229" i="89"/>
  <c r="G230" i="89"/>
  <c r="G231" i="89"/>
  <c r="G232" i="89"/>
  <c r="G233" i="89"/>
  <c r="G234" i="89"/>
  <c r="G235" i="89"/>
  <c r="G236" i="89"/>
  <c r="G237" i="89"/>
  <c r="G238" i="89"/>
  <c r="G239" i="89"/>
  <c r="G240" i="89"/>
  <c r="G241" i="89"/>
  <c r="G242" i="89"/>
  <c r="G243" i="89"/>
  <c r="G244" i="89"/>
  <c r="G245" i="89"/>
  <c r="G246" i="89"/>
  <c r="G247" i="89"/>
  <c r="G248" i="89"/>
  <c r="G249" i="89"/>
  <c r="G250" i="89"/>
  <c r="G251" i="89"/>
  <c r="G252" i="89"/>
  <c r="G253" i="89"/>
  <c r="G254" i="89"/>
  <c r="G255" i="89"/>
  <c r="G256" i="89"/>
  <c r="G257" i="89"/>
  <c r="G258" i="89"/>
  <c r="G259" i="89"/>
  <c r="G260" i="89"/>
  <c r="G261" i="89"/>
  <c r="G262" i="89"/>
  <c r="G263" i="89"/>
  <c r="G264" i="89"/>
  <c r="G265" i="89"/>
  <c r="G266" i="89"/>
  <c r="G267" i="89"/>
  <c r="G268" i="89"/>
  <c r="G269" i="89"/>
  <c r="G270" i="89"/>
  <c r="G271" i="89"/>
  <c r="G272" i="89"/>
  <c r="G273" i="89"/>
  <c r="G274" i="89"/>
  <c r="G275" i="89"/>
  <c r="G276" i="89"/>
  <c r="G277" i="89"/>
  <c r="G278" i="89"/>
  <c r="G279" i="89"/>
  <c r="G280" i="89"/>
  <c r="G281" i="89"/>
  <c r="G282" i="89"/>
  <c r="G283" i="89"/>
  <c r="G284" i="89"/>
  <c r="G285" i="89"/>
  <c r="G286" i="89"/>
  <c r="G287" i="89"/>
  <c r="G288" i="89"/>
  <c r="G289" i="89"/>
  <c r="G290" i="89"/>
  <c r="G291" i="89"/>
  <c r="G292" i="89"/>
  <c r="G293" i="89"/>
  <c r="G294" i="89"/>
  <c r="G295" i="89"/>
  <c r="G296" i="89"/>
  <c r="G297" i="89"/>
  <c r="G298" i="89"/>
  <c r="G299" i="89"/>
  <c r="G300" i="89"/>
  <c r="G301" i="89"/>
  <c r="G302" i="89"/>
  <c r="G303" i="89"/>
  <c r="G304" i="89"/>
  <c r="G305" i="89"/>
  <c r="G306" i="89"/>
  <c r="G307" i="89"/>
  <c r="G308" i="89"/>
  <c r="G309" i="89"/>
  <c r="G310" i="89"/>
  <c r="G311" i="89"/>
  <c r="G312" i="89"/>
  <c r="G313" i="89"/>
  <c r="G314" i="89"/>
  <c r="G315" i="89"/>
  <c r="G316" i="89"/>
  <c r="G317" i="89"/>
  <c r="G318" i="89"/>
  <c r="G319" i="89"/>
  <c r="G320" i="89"/>
  <c r="G321" i="89"/>
  <c r="G322" i="89"/>
  <c r="G323" i="89"/>
  <c r="G324" i="89"/>
  <c r="G325" i="89"/>
  <c r="G326" i="89"/>
  <c r="G327" i="89"/>
  <c r="G328" i="89"/>
  <c r="G329" i="89"/>
  <c r="G330" i="89"/>
  <c r="G331" i="89"/>
  <c r="G332" i="89"/>
  <c r="G333" i="89"/>
  <c r="G334" i="89"/>
  <c r="G335" i="89"/>
  <c r="G336" i="89"/>
  <c r="G337" i="89"/>
  <c r="G338" i="89"/>
  <c r="G339" i="89"/>
  <c r="G340" i="89"/>
  <c r="G341" i="89"/>
  <c r="G342" i="89"/>
  <c r="G343" i="89"/>
  <c r="G344" i="89"/>
  <c r="G345" i="89"/>
  <c r="G346" i="89"/>
  <c r="G347" i="89"/>
  <c r="G348" i="89"/>
  <c r="G349" i="89"/>
  <c r="G350" i="89"/>
  <c r="G351" i="89"/>
  <c r="G352" i="89"/>
  <c r="G353" i="89"/>
  <c r="G354" i="89"/>
  <c r="G355" i="89"/>
  <c r="G356" i="89"/>
  <c r="G357" i="89"/>
  <c r="G358" i="89"/>
  <c r="G359" i="89"/>
  <c r="G360" i="89"/>
  <c r="G361" i="89"/>
  <c r="G362" i="89"/>
  <c r="G363" i="89"/>
  <c r="G364" i="89"/>
  <c r="G365" i="89"/>
  <c r="G366" i="89"/>
  <c r="G367" i="89"/>
  <c r="G368" i="89"/>
  <c r="G369" i="89"/>
  <c r="G370" i="89"/>
  <c r="G371" i="89"/>
  <c r="G372" i="89"/>
  <c r="G373" i="89"/>
  <c r="G374" i="89"/>
  <c r="G375" i="89"/>
  <c r="G376" i="89"/>
  <c r="G377" i="89"/>
  <c r="G378" i="89"/>
  <c r="G379" i="89"/>
  <c r="G380" i="89"/>
  <c r="G381" i="89"/>
  <c r="G382" i="89"/>
  <c r="G383" i="89"/>
  <c r="G384" i="89"/>
  <c r="G385" i="89"/>
  <c r="G386" i="89"/>
  <c r="G387" i="89"/>
  <c r="G388" i="89"/>
  <c r="G389" i="89"/>
  <c r="G390" i="89"/>
  <c r="G391" i="89"/>
  <c r="G392" i="89"/>
  <c r="G393" i="89"/>
  <c r="G394" i="89"/>
  <c r="G395" i="89"/>
  <c r="G396" i="89"/>
  <c r="G397" i="89"/>
  <c r="G398" i="89"/>
  <c r="G399" i="89"/>
  <c r="G400" i="89"/>
  <c r="G401" i="89"/>
  <c r="G402" i="89"/>
  <c r="G403" i="89"/>
  <c r="G404" i="89"/>
  <c r="G405" i="89"/>
  <c r="G406" i="89"/>
  <c r="G407" i="89"/>
  <c r="G408" i="89"/>
  <c r="G409" i="89"/>
  <c r="G410" i="89"/>
  <c r="G411" i="89"/>
  <c r="G412" i="89"/>
  <c r="G413" i="89"/>
  <c r="G414" i="89"/>
  <c r="G415" i="89"/>
  <c r="G416" i="89"/>
  <c r="G417" i="89"/>
  <c r="G418" i="89"/>
  <c r="G419" i="89"/>
  <c r="G420" i="89"/>
  <c r="G421" i="89"/>
  <c r="G422" i="89"/>
  <c r="G423" i="89"/>
  <c r="G424" i="89"/>
  <c r="G425" i="89"/>
  <c r="G426" i="89"/>
  <c r="G427" i="89"/>
  <c r="G428" i="89"/>
  <c r="G429" i="89"/>
  <c r="G430" i="89"/>
  <c r="G431" i="89"/>
  <c r="G432" i="89"/>
  <c r="G433" i="89"/>
  <c r="G434" i="89"/>
  <c r="G435" i="89"/>
  <c r="G436" i="89"/>
  <c r="G437" i="89"/>
  <c r="G438" i="89"/>
  <c r="G439" i="89"/>
  <c r="G440" i="89"/>
  <c r="G441" i="89"/>
  <c r="G442" i="89"/>
  <c r="G443" i="89"/>
  <c r="G444" i="89"/>
  <c r="G445" i="89"/>
  <c r="G446" i="89"/>
  <c r="G447" i="89"/>
  <c r="G448" i="89"/>
  <c r="G449" i="89"/>
  <c r="G450" i="89"/>
  <c r="G451" i="89"/>
  <c r="G452" i="89"/>
  <c r="G453" i="89"/>
  <c r="G454" i="89"/>
  <c r="G455" i="89"/>
  <c r="G456" i="89"/>
  <c r="G457" i="89"/>
  <c r="G458" i="89"/>
  <c r="G459" i="89"/>
  <c r="G460" i="89"/>
  <c r="G461" i="89"/>
  <c r="G462" i="89"/>
  <c r="G463" i="89"/>
  <c r="G464" i="89"/>
  <c r="G465" i="89"/>
  <c r="G466" i="89"/>
  <c r="G467" i="89"/>
  <c r="G468" i="89"/>
  <c r="G469" i="89"/>
  <c r="G470" i="89"/>
  <c r="G471" i="89"/>
  <c r="G472" i="89"/>
  <c r="G473" i="89"/>
  <c r="G474" i="89"/>
  <c r="G475" i="89"/>
  <c r="G476" i="89"/>
  <c r="G477" i="89"/>
  <c r="G478" i="89"/>
  <c r="G479" i="89"/>
  <c r="G480" i="89"/>
  <c r="G481" i="89"/>
  <c r="G482" i="89"/>
  <c r="G483" i="89"/>
  <c r="G484" i="89"/>
  <c r="G485" i="89"/>
  <c r="G486" i="89"/>
  <c r="G487" i="89"/>
  <c r="G488" i="89"/>
  <c r="G489" i="89"/>
  <c r="G490" i="89"/>
  <c r="G491" i="89"/>
  <c r="G492" i="89"/>
  <c r="G493" i="89"/>
  <c r="G494" i="89"/>
  <c r="G495" i="89"/>
  <c r="G496" i="89"/>
  <c r="G497" i="89"/>
  <c r="G498" i="89"/>
  <c r="G499" i="89"/>
  <c r="G500" i="89"/>
  <c r="G501" i="89"/>
  <c r="G502" i="89"/>
  <c r="G503" i="89"/>
  <c r="G504" i="89"/>
  <c r="G505" i="89"/>
  <c r="G506" i="89"/>
  <c r="G507" i="89"/>
  <c r="G508" i="89"/>
  <c r="G509" i="89"/>
  <c r="G510" i="89"/>
  <c r="G511" i="89"/>
  <c r="G512" i="89"/>
  <c r="G513" i="89"/>
  <c r="G514" i="89"/>
  <c r="G515" i="89"/>
  <c r="G516" i="89"/>
  <c r="G517" i="89"/>
  <c r="G518" i="89"/>
  <c r="G519" i="89"/>
  <c r="G520" i="89"/>
  <c r="G521" i="89"/>
  <c r="G522" i="89"/>
  <c r="G523" i="89"/>
  <c r="G524" i="89"/>
  <c r="G525" i="89"/>
  <c r="G526" i="89"/>
  <c r="G527" i="89"/>
  <c r="G528" i="89"/>
  <c r="G529" i="89"/>
  <c r="G530" i="89"/>
  <c r="G531" i="89"/>
  <c r="G532" i="89"/>
  <c r="G533" i="89"/>
  <c r="G534" i="89"/>
  <c r="G535" i="89"/>
  <c r="G536" i="89"/>
  <c r="G537" i="89"/>
  <c r="G538" i="89"/>
  <c r="G539" i="89"/>
  <c r="G540" i="89"/>
  <c r="G541" i="89"/>
  <c r="G542" i="89"/>
  <c r="G543" i="89"/>
  <c r="G544" i="89"/>
  <c r="G545" i="89"/>
  <c r="G546" i="89"/>
  <c r="G547" i="89"/>
  <c r="G548" i="89"/>
  <c r="G549" i="89"/>
  <c r="G550" i="89"/>
  <c r="G551" i="89"/>
  <c r="G552" i="89"/>
  <c r="G553" i="89"/>
  <c r="G554" i="89"/>
  <c r="G555" i="89"/>
  <c r="G556" i="89"/>
  <c r="G557" i="89"/>
  <c r="G558" i="89"/>
  <c r="G559" i="89"/>
  <c r="G560" i="89"/>
  <c r="G561" i="89"/>
  <c r="G562" i="89"/>
  <c r="G563" i="89"/>
  <c r="G564" i="89"/>
  <c r="G565" i="89"/>
  <c r="G566" i="89"/>
  <c r="G567" i="89"/>
  <c r="G568" i="89"/>
  <c r="G569" i="89"/>
  <c r="G570" i="89"/>
  <c r="G571" i="89"/>
  <c r="G572" i="89"/>
  <c r="G573" i="89"/>
  <c r="G574" i="89"/>
  <c r="G575" i="89"/>
  <c r="G576" i="89"/>
  <c r="G577" i="89"/>
  <c r="G578" i="89"/>
  <c r="G579" i="89"/>
  <c r="G580" i="89"/>
  <c r="G581" i="89"/>
  <c r="G582" i="89"/>
  <c r="G583" i="89"/>
  <c r="G584" i="89"/>
  <c r="G585" i="89"/>
  <c r="G586" i="89"/>
  <c r="G587" i="89"/>
  <c r="G588" i="89"/>
  <c r="G589" i="89"/>
  <c r="G590" i="89"/>
  <c r="G591" i="89"/>
  <c r="G592" i="89"/>
  <c r="G593" i="89"/>
  <c r="G594" i="89"/>
  <c r="G595" i="89"/>
  <c r="G596" i="89"/>
  <c r="G597" i="89"/>
  <c r="G598" i="89"/>
  <c r="G599" i="89"/>
  <c r="G600" i="89"/>
  <c r="G601" i="89"/>
  <c r="G602" i="89"/>
  <c r="G603" i="89"/>
  <c r="G604" i="89"/>
  <c r="G605" i="89"/>
  <c r="G606" i="89"/>
  <c r="G607" i="89"/>
  <c r="G608" i="89"/>
  <c r="G609" i="89"/>
  <c r="G610" i="89"/>
  <c r="G611" i="89"/>
  <c r="G612" i="89"/>
  <c r="G613" i="89"/>
  <c r="G614" i="89"/>
  <c r="G615" i="89"/>
  <c r="G616" i="89"/>
  <c r="G617" i="89"/>
  <c r="G618" i="89"/>
  <c r="G619" i="89"/>
  <c r="G620" i="89"/>
  <c r="G621" i="89"/>
  <c r="G622" i="89"/>
  <c r="G623" i="89"/>
  <c r="G624" i="89"/>
  <c r="G625" i="89"/>
  <c r="G626" i="89"/>
  <c r="G627" i="89"/>
  <c r="G628" i="89"/>
  <c r="G629" i="89"/>
  <c r="G630" i="89"/>
  <c r="G631" i="89"/>
  <c r="G632" i="89"/>
  <c r="G633" i="89"/>
  <c r="G634" i="89"/>
  <c r="G635" i="89"/>
  <c r="G636" i="89"/>
  <c r="G637" i="89"/>
  <c r="G638" i="89"/>
  <c r="G639" i="89"/>
  <c r="G640" i="89"/>
  <c r="G641" i="89"/>
  <c r="G642" i="89"/>
  <c r="G643" i="89"/>
  <c r="G644" i="89"/>
  <c r="G645" i="89"/>
  <c r="G646" i="89"/>
  <c r="G647" i="89"/>
  <c r="G648" i="89"/>
  <c r="G649" i="89"/>
  <c r="G650" i="89"/>
  <c r="G651" i="89"/>
  <c r="G652" i="89"/>
  <c r="G653" i="89"/>
  <c r="G654" i="89"/>
  <c r="G655" i="89"/>
  <c r="G656" i="89"/>
  <c r="G657" i="89"/>
  <c r="G658" i="89"/>
  <c r="G659" i="89"/>
  <c r="G660" i="89"/>
  <c r="G661" i="89"/>
  <c r="G662" i="89"/>
  <c r="G663" i="89"/>
  <c r="G664" i="89"/>
  <c r="G665" i="89"/>
  <c r="G666" i="89"/>
  <c r="G667" i="89"/>
  <c r="G668" i="89"/>
  <c r="G669" i="89"/>
  <c r="G670" i="89"/>
  <c r="G671" i="89"/>
  <c r="G672" i="89"/>
  <c r="G673" i="89"/>
  <c r="G674" i="89"/>
  <c r="G675" i="89"/>
  <c r="G676" i="89"/>
  <c r="G677" i="89"/>
  <c r="G678" i="89"/>
  <c r="G679" i="89"/>
  <c r="G680" i="89"/>
  <c r="G681" i="89"/>
  <c r="G682" i="89"/>
  <c r="G683" i="89"/>
  <c r="G684" i="89"/>
  <c r="G685" i="89"/>
  <c r="G686" i="89"/>
  <c r="G687" i="89"/>
  <c r="G688" i="89"/>
  <c r="G689" i="89"/>
  <c r="G690" i="89"/>
  <c r="G691" i="89"/>
  <c r="G692" i="89"/>
  <c r="G693" i="89"/>
  <c r="G694" i="89"/>
  <c r="G695" i="89"/>
  <c r="G696" i="89"/>
  <c r="G697" i="89"/>
  <c r="G698" i="89"/>
  <c r="G699" i="89"/>
  <c r="G700" i="89"/>
  <c r="G701" i="89"/>
  <c r="G702" i="89"/>
  <c r="G703" i="89"/>
  <c r="G704" i="89"/>
  <c r="G705" i="89"/>
  <c r="G706" i="89"/>
  <c r="G707" i="89"/>
  <c r="G708" i="89"/>
  <c r="G709" i="89"/>
  <c r="G710" i="89"/>
  <c r="G711" i="89"/>
  <c r="G712" i="89"/>
  <c r="G713" i="89"/>
  <c r="G714" i="89"/>
  <c r="G715" i="89"/>
  <c r="G716" i="89"/>
  <c r="G717" i="89"/>
  <c r="G718" i="89"/>
  <c r="G719" i="89"/>
  <c r="G720" i="89"/>
  <c r="G721" i="89"/>
  <c r="G722" i="89"/>
  <c r="G723" i="89"/>
  <c r="G724" i="89"/>
  <c r="G725" i="89"/>
  <c r="G726" i="89"/>
  <c r="G727" i="89"/>
  <c r="G728" i="89"/>
  <c r="G729" i="89"/>
  <c r="G730" i="89"/>
  <c r="G731" i="89"/>
  <c r="G732" i="89"/>
  <c r="G733" i="89"/>
  <c r="G734" i="89"/>
  <c r="G735" i="89"/>
  <c r="G736" i="89"/>
  <c r="G737" i="89"/>
  <c r="G738" i="89"/>
  <c r="G739" i="89"/>
  <c r="G740" i="89"/>
  <c r="G741" i="89"/>
  <c r="G742" i="89"/>
  <c r="G743" i="89"/>
  <c r="G744" i="89"/>
  <c r="G745" i="89"/>
  <c r="G746" i="89"/>
  <c r="G747" i="89"/>
  <c r="G748" i="89"/>
  <c r="G749" i="89"/>
  <c r="G750" i="89"/>
  <c r="G751" i="89"/>
  <c r="G752" i="89"/>
  <c r="G753" i="89"/>
  <c r="G754" i="89"/>
  <c r="G755" i="89"/>
  <c r="G756" i="89"/>
  <c r="G757" i="89"/>
  <c r="G758" i="89"/>
  <c r="G759" i="89"/>
  <c r="G760" i="89"/>
  <c r="G761" i="89"/>
  <c r="G762" i="89"/>
  <c r="G763" i="89"/>
  <c r="G764" i="89"/>
  <c r="G765" i="89"/>
  <c r="G766" i="89"/>
  <c r="G767" i="89"/>
  <c r="G768" i="89"/>
  <c r="G769" i="89"/>
  <c r="G770" i="89"/>
  <c r="G771" i="89"/>
  <c r="G772" i="89"/>
  <c r="G773" i="89"/>
  <c r="G774" i="89"/>
  <c r="G775" i="89"/>
  <c r="G776" i="89"/>
  <c r="G777" i="89"/>
  <c r="G778" i="89"/>
  <c r="G779" i="89"/>
  <c r="G780" i="89"/>
  <c r="G781" i="89"/>
  <c r="G782" i="89"/>
  <c r="G783" i="89"/>
  <c r="G784" i="89"/>
  <c r="G785" i="89"/>
  <c r="G786" i="89"/>
  <c r="G787" i="89"/>
  <c r="G788" i="89"/>
  <c r="G789" i="89"/>
  <c r="G790" i="89"/>
  <c r="G791" i="89"/>
  <c r="G792" i="89"/>
  <c r="G793" i="89"/>
  <c r="G794" i="89"/>
  <c r="G795" i="89"/>
  <c r="G796" i="89"/>
  <c r="G797" i="89"/>
  <c r="G798" i="89"/>
  <c r="G799" i="89"/>
  <c r="G800" i="89"/>
  <c r="G801" i="89"/>
  <c r="G802" i="89"/>
  <c r="G803" i="89"/>
  <c r="G804" i="89"/>
  <c r="G805" i="89"/>
  <c r="G806" i="89"/>
  <c r="G807" i="89"/>
  <c r="G808" i="89"/>
  <c r="G809" i="89"/>
  <c r="G810" i="89"/>
  <c r="G811" i="89"/>
  <c r="G812" i="89"/>
  <c r="G813" i="89"/>
  <c r="G814" i="89"/>
  <c r="G815" i="89"/>
  <c r="G816" i="89"/>
  <c r="G817" i="89"/>
  <c r="G818" i="89"/>
  <c r="G819" i="89"/>
  <c r="G820" i="89"/>
  <c r="G821" i="89"/>
  <c r="G822" i="89"/>
  <c r="G823" i="89"/>
  <c r="G824" i="89"/>
  <c r="G825" i="89"/>
  <c r="G826" i="89"/>
  <c r="G827" i="89"/>
  <c r="G828" i="89"/>
  <c r="G829" i="89"/>
  <c r="G830" i="89"/>
  <c r="G831" i="89"/>
  <c r="G832" i="89"/>
  <c r="G833" i="89"/>
  <c r="G834" i="89"/>
  <c r="G835" i="89"/>
  <c r="G836" i="89"/>
  <c r="G837" i="89"/>
  <c r="G838" i="89"/>
  <c r="G839" i="89"/>
  <c r="G840" i="89"/>
  <c r="G841" i="89"/>
  <c r="G842" i="89"/>
  <c r="G843" i="89"/>
  <c r="G844" i="89"/>
  <c r="G845" i="89"/>
  <c r="G846" i="89"/>
  <c r="G847" i="89"/>
  <c r="G848" i="89"/>
  <c r="G849" i="89"/>
  <c r="G850" i="89"/>
  <c r="G851" i="89"/>
  <c r="G852" i="89"/>
  <c r="G853" i="89"/>
  <c r="G854" i="89"/>
  <c r="G855" i="89"/>
  <c r="G856" i="89"/>
  <c r="G857" i="89"/>
  <c r="G858" i="89"/>
  <c r="G859" i="89"/>
  <c r="G860" i="89"/>
  <c r="G861" i="89"/>
  <c r="G862" i="89"/>
  <c r="G863" i="89"/>
  <c r="G864" i="89"/>
  <c r="G865" i="89"/>
  <c r="G866" i="89"/>
  <c r="G867" i="89"/>
  <c r="G868" i="89"/>
  <c r="G869" i="89"/>
  <c r="G870" i="89"/>
  <c r="G871" i="89"/>
  <c r="G872" i="89"/>
  <c r="G873" i="89"/>
  <c r="G874" i="89"/>
  <c r="G875" i="89"/>
  <c r="G876" i="89"/>
  <c r="G877" i="89"/>
  <c r="G878" i="89"/>
  <c r="G879" i="89"/>
  <c r="G880" i="89"/>
  <c r="G881" i="89"/>
  <c r="G882" i="89"/>
  <c r="G883" i="89"/>
  <c r="G884" i="89"/>
  <c r="G885" i="89"/>
  <c r="G886" i="89"/>
  <c r="G887" i="89"/>
  <c r="G888" i="89"/>
  <c r="G889" i="89"/>
  <c r="G890" i="89"/>
  <c r="G891" i="89"/>
  <c r="G892" i="89"/>
  <c r="G893" i="89"/>
  <c r="G894" i="89"/>
  <c r="G895" i="89"/>
  <c r="G896" i="89"/>
  <c r="G897" i="89"/>
  <c r="G898" i="89"/>
  <c r="G899" i="89"/>
  <c r="G900" i="89"/>
  <c r="G901" i="89"/>
  <c r="G902" i="89"/>
  <c r="G903" i="89"/>
  <c r="G904" i="89"/>
  <c r="G905" i="89"/>
  <c r="G906" i="89"/>
  <c r="G907" i="89"/>
  <c r="G908" i="89"/>
  <c r="G909" i="89"/>
  <c r="G910" i="89"/>
  <c r="F10" i="96" l="1"/>
  <c r="G10" i="96" s="1"/>
  <c r="F11" i="96"/>
  <c r="G11" i="96" s="1"/>
  <c r="F12" i="96"/>
  <c r="G12" i="96" s="1"/>
  <c r="F13" i="96"/>
  <c r="G13" i="96" s="1"/>
  <c r="F14" i="96"/>
  <c r="G14" i="96" s="1"/>
  <c r="F9" i="96"/>
  <c r="G9" i="96" s="1"/>
  <c r="F16" i="8"/>
  <c r="F17" i="8"/>
  <c r="F18" i="8"/>
  <c r="F19" i="8"/>
  <c r="F20" i="8"/>
  <c r="F21" i="8"/>
  <c r="F22" i="8"/>
  <c r="F23" i="8"/>
  <c r="F15" i="8"/>
  <c r="E16" i="8"/>
  <c r="E17" i="8"/>
  <c r="E18" i="8"/>
  <c r="E19" i="8"/>
  <c r="E20" i="8"/>
  <c r="E21" i="8"/>
  <c r="E22" i="8"/>
  <c r="E23" i="8"/>
  <c r="E15" i="8"/>
  <c r="D16" i="8"/>
  <c r="D17" i="8"/>
  <c r="D18" i="8"/>
  <c r="D19" i="8"/>
  <c r="D20" i="8"/>
  <c r="D21" i="8"/>
  <c r="D22" i="8"/>
  <c r="D23" i="8"/>
  <c r="D15" i="8"/>
  <c r="C17" i="97"/>
  <c r="C9" i="97"/>
  <c r="C10" i="97"/>
  <c r="C11" i="97"/>
  <c r="C12" i="97"/>
  <c r="C8" i="97"/>
  <c r="F19" i="95" l="1"/>
  <c r="H18" i="95"/>
  <c r="E18" i="95"/>
  <c r="H17" i="95"/>
  <c r="E17" i="95"/>
  <c r="H16" i="95"/>
  <c r="E16" i="95"/>
  <c r="H15" i="95"/>
  <c r="E15" i="95"/>
  <c r="H14" i="95"/>
  <c r="E14" i="95"/>
  <c r="H13" i="95"/>
  <c r="E13" i="95"/>
  <c r="H12" i="95"/>
  <c r="E12" i="95"/>
  <c r="H11" i="95"/>
  <c r="E11" i="95"/>
  <c r="H10" i="95"/>
  <c r="E10" i="95"/>
  <c r="H9" i="95"/>
  <c r="E9" i="95"/>
  <c r="H8" i="95"/>
  <c r="E8" i="95"/>
  <c r="H7" i="95"/>
  <c r="E7" i="95"/>
  <c r="H6" i="95"/>
  <c r="E6" i="95"/>
  <c r="H5" i="95"/>
  <c r="E5" i="95"/>
  <c r="H4" i="95"/>
  <c r="E4" i="95"/>
  <c r="H3" i="95"/>
  <c r="E3" i="95"/>
  <c r="H2" i="95"/>
  <c r="E2" i="95"/>
  <c r="F4" i="94"/>
  <c r="F27" i="21"/>
  <c r="I17" i="93"/>
  <c r="E9" i="93"/>
  <c r="D9" i="93"/>
  <c r="F9" i="93"/>
  <c r="C9" i="93"/>
  <c r="B8" i="93"/>
  <c r="C8" i="93"/>
  <c r="D8" i="93"/>
  <c r="E8" i="93"/>
  <c r="F8" i="93"/>
  <c r="C6" i="93"/>
  <c r="D6" i="93"/>
  <c r="E6" i="93"/>
  <c r="F6" i="93"/>
  <c r="B6" i="93"/>
  <c r="B14" i="93" s="1"/>
  <c r="B6" i="31"/>
  <c r="E26" i="92"/>
  <c r="E25" i="92"/>
  <c r="E24" i="92"/>
  <c r="E23" i="92"/>
  <c r="E22" i="92"/>
  <c r="E21" i="92"/>
  <c r="E20" i="92"/>
  <c r="E15" i="92"/>
  <c r="E14" i="92"/>
  <c r="E13" i="92"/>
  <c r="E12" i="92"/>
  <c r="E11" i="92"/>
  <c r="E10" i="92"/>
  <c r="E9" i="92"/>
  <c r="F3" i="7"/>
  <c r="F14" i="7"/>
  <c r="C6" i="31"/>
  <c r="C16" i="31"/>
  <c r="G4" i="94"/>
  <c r="H19" i="95" l="1"/>
  <c r="B13" i="93"/>
  <c r="B16" i="31"/>
  <c r="E2" i="90"/>
  <c r="I910" i="89" l="1"/>
  <c r="I909" i="89"/>
  <c r="I908" i="89"/>
  <c r="I907" i="89"/>
  <c r="I906" i="89"/>
  <c r="I905" i="89"/>
  <c r="I904" i="89"/>
  <c r="I903" i="89"/>
  <c r="I902" i="89"/>
  <c r="I901" i="89"/>
  <c r="I900" i="89"/>
  <c r="I899" i="89"/>
  <c r="I898" i="89"/>
  <c r="I897" i="89"/>
  <c r="I896" i="89"/>
  <c r="I895" i="89"/>
  <c r="I894" i="89"/>
  <c r="I893" i="89"/>
  <c r="I892" i="89"/>
  <c r="I891" i="89"/>
  <c r="I890" i="89"/>
  <c r="I889" i="89"/>
  <c r="I888" i="89"/>
  <c r="I887" i="89"/>
  <c r="I886" i="89"/>
  <c r="I885" i="89"/>
  <c r="I884" i="89"/>
  <c r="I883" i="89"/>
  <c r="I882" i="89"/>
  <c r="I881" i="89"/>
  <c r="I880" i="89"/>
  <c r="I879" i="89"/>
  <c r="I878" i="89"/>
  <c r="I877" i="89"/>
  <c r="I876" i="89"/>
  <c r="I875" i="89"/>
  <c r="I874" i="89"/>
  <c r="I873" i="89"/>
  <c r="I872" i="89"/>
  <c r="I871" i="89"/>
  <c r="I870" i="89"/>
  <c r="I869" i="89"/>
  <c r="I868" i="89"/>
  <c r="I867" i="89"/>
  <c r="I866" i="89"/>
  <c r="I865" i="89"/>
  <c r="I864" i="89"/>
  <c r="I863" i="89"/>
  <c r="I862" i="89"/>
  <c r="I861" i="89"/>
  <c r="I860" i="89"/>
  <c r="I859" i="89"/>
  <c r="I858" i="89"/>
  <c r="I857" i="89"/>
  <c r="I856" i="89"/>
  <c r="I855" i="89"/>
  <c r="I854" i="89"/>
  <c r="I853" i="89"/>
  <c r="I852" i="89"/>
  <c r="I851" i="89"/>
  <c r="I850" i="89"/>
  <c r="I849" i="89"/>
  <c r="I848" i="89"/>
  <c r="I847" i="89"/>
  <c r="I846" i="89"/>
  <c r="I845" i="89"/>
  <c r="I844" i="89"/>
  <c r="I843" i="89"/>
  <c r="I842" i="89"/>
  <c r="I841" i="89"/>
  <c r="I840" i="89"/>
  <c r="I839" i="89"/>
  <c r="I838" i="89"/>
  <c r="I837" i="89"/>
  <c r="I836" i="89"/>
  <c r="I835" i="89"/>
  <c r="I834" i="89"/>
  <c r="I833" i="89"/>
  <c r="I832" i="89"/>
  <c r="I831" i="89"/>
  <c r="I830" i="89"/>
  <c r="I829" i="89"/>
  <c r="I828" i="89"/>
  <c r="I827" i="89"/>
  <c r="I826" i="89"/>
  <c r="I825" i="89"/>
  <c r="I824" i="89"/>
  <c r="I823" i="89"/>
  <c r="I822" i="89"/>
  <c r="I821" i="89"/>
  <c r="I820" i="89"/>
  <c r="I819" i="89"/>
  <c r="I818" i="89"/>
  <c r="I817" i="89"/>
  <c r="I816" i="89"/>
  <c r="I815" i="89"/>
  <c r="I814" i="89"/>
  <c r="I813" i="89"/>
  <c r="I812" i="89"/>
  <c r="I811" i="89"/>
  <c r="I810" i="89"/>
  <c r="I809" i="89"/>
  <c r="I808" i="89"/>
  <c r="I807" i="89"/>
  <c r="I806" i="89"/>
  <c r="I805" i="89"/>
  <c r="I804" i="89"/>
  <c r="I803" i="89"/>
  <c r="I802" i="89"/>
  <c r="I801" i="89"/>
  <c r="I800" i="89"/>
  <c r="I799" i="89"/>
  <c r="I798" i="89"/>
  <c r="I797" i="89"/>
  <c r="I796" i="89"/>
  <c r="I795" i="89"/>
  <c r="I794" i="89"/>
  <c r="I793" i="89"/>
  <c r="I792" i="89"/>
  <c r="I791" i="89"/>
  <c r="I790" i="89"/>
  <c r="I789" i="89"/>
  <c r="I788" i="89"/>
  <c r="I787" i="89"/>
  <c r="I786" i="89"/>
  <c r="I785" i="89"/>
  <c r="I784" i="89"/>
  <c r="I783" i="89"/>
  <c r="I782" i="89"/>
  <c r="I781" i="89"/>
  <c r="I780" i="89"/>
  <c r="I779" i="89"/>
  <c r="I778" i="89"/>
  <c r="I777" i="89"/>
  <c r="I776" i="89"/>
  <c r="I775" i="89"/>
  <c r="I774" i="89"/>
  <c r="I773" i="89"/>
  <c r="I772" i="89"/>
  <c r="I771" i="89"/>
  <c r="I770" i="89"/>
  <c r="I769" i="89"/>
  <c r="I768" i="89"/>
  <c r="I767" i="89"/>
  <c r="I766" i="89"/>
  <c r="I765" i="89"/>
  <c r="I764" i="89"/>
  <c r="I763" i="89"/>
  <c r="I762" i="89"/>
  <c r="I761" i="89"/>
  <c r="I760" i="89"/>
  <c r="I759" i="89"/>
  <c r="I758" i="89"/>
  <c r="I757" i="89"/>
  <c r="I756" i="89"/>
  <c r="I755" i="89"/>
  <c r="I754" i="89"/>
  <c r="I753" i="89"/>
  <c r="I752" i="89"/>
  <c r="I751" i="89"/>
  <c r="I750" i="89"/>
  <c r="I749" i="89"/>
  <c r="I748" i="89"/>
  <c r="I747" i="89"/>
  <c r="I746" i="89"/>
  <c r="I745" i="89"/>
  <c r="I744" i="89"/>
  <c r="I743" i="89"/>
  <c r="I742" i="89"/>
  <c r="I741" i="89"/>
  <c r="I740" i="89"/>
  <c r="I739" i="89"/>
  <c r="I738" i="89"/>
  <c r="I737" i="89"/>
  <c r="I736" i="89"/>
  <c r="I735" i="89"/>
  <c r="I734" i="89"/>
  <c r="I733" i="89"/>
  <c r="I732" i="89"/>
  <c r="I731" i="89"/>
  <c r="I730" i="89"/>
  <c r="I729" i="89"/>
  <c r="I728" i="89"/>
  <c r="I727" i="89"/>
  <c r="I726" i="89"/>
  <c r="I725" i="89"/>
  <c r="I724" i="89"/>
  <c r="I723" i="89"/>
  <c r="I722" i="89"/>
  <c r="I721" i="89"/>
  <c r="I720" i="89"/>
  <c r="I719" i="89"/>
  <c r="I718" i="89"/>
  <c r="I717" i="89"/>
  <c r="I716" i="89"/>
  <c r="I715" i="89"/>
  <c r="I714" i="89"/>
  <c r="I713" i="89"/>
  <c r="I712" i="89"/>
  <c r="I711" i="89"/>
  <c r="I710" i="89"/>
  <c r="I709" i="89"/>
  <c r="I708" i="89"/>
  <c r="I707" i="89"/>
  <c r="I706" i="89"/>
  <c r="I705" i="89"/>
  <c r="I704" i="89"/>
  <c r="I703" i="89"/>
  <c r="I702" i="89"/>
  <c r="I701" i="89"/>
  <c r="I700" i="89"/>
  <c r="I699" i="89"/>
  <c r="I698" i="89"/>
  <c r="I697" i="89"/>
  <c r="I696" i="89"/>
  <c r="I695" i="89"/>
  <c r="I694" i="89"/>
  <c r="I693" i="89"/>
  <c r="I692" i="89"/>
  <c r="I691" i="89"/>
  <c r="I690" i="89"/>
  <c r="I689" i="89"/>
  <c r="I688" i="89"/>
  <c r="I687" i="89"/>
  <c r="I686" i="89"/>
  <c r="I685" i="89"/>
  <c r="I684" i="89"/>
  <c r="I683" i="89"/>
  <c r="I682" i="89"/>
  <c r="I681" i="89"/>
  <c r="I680" i="89"/>
  <c r="I679" i="89"/>
  <c r="I678" i="89"/>
  <c r="I677" i="89"/>
  <c r="I676" i="89"/>
  <c r="I675" i="89"/>
  <c r="I674" i="89"/>
  <c r="I673" i="89"/>
  <c r="I672" i="89"/>
  <c r="I671" i="89"/>
  <c r="I670" i="89"/>
  <c r="I669" i="89"/>
  <c r="I668" i="89"/>
  <c r="I667" i="89"/>
  <c r="I666" i="89"/>
  <c r="I665" i="89"/>
  <c r="I664" i="89"/>
  <c r="I663" i="89"/>
  <c r="I662" i="89"/>
  <c r="I661" i="89"/>
  <c r="I660" i="89"/>
  <c r="I659" i="89"/>
  <c r="I658" i="89"/>
  <c r="I657" i="89"/>
  <c r="I656" i="89"/>
  <c r="I655" i="89"/>
  <c r="I654" i="89"/>
  <c r="I653" i="89"/>
  <c r="I652" i="89"/>
  <c r="I651" i="89"/>
  <c r="I650" i="89"/>
  <c r="I649" i="89"/>
  <c r="I648" i="89"/>
  <c r="I647" i="89"/>
  <c r="I646" i="89"/>
  <c r="I645" i="89"/>
  <c r="I644" i="89"/>
  <c r="I643" i="89"/>
  <c r="I642" i="89"/>
  <c r="I641" i="89"/>
  <c r="I640" i="89"/>
  <c r="I639" i="89"/>
  <c r="I638" i="89"/>
  <c r="I637" i="89"/>
  <c r="I636" i="89"/>
  <c r="I635" i="89"/>
  <c r="I634" i="89"/>
  <c r="I633" i="89"/>
  <c r="I632" i="89"/>
  <c r="I631" i="89"/>
  <c r="I630" i="89"/>
  <c r="I629" i="89"/>
  <c r="I628" i="89"/>
  <c r="I627" i="89"/>
  <c r="I626" i="89"/>
  <c r="I625" i="89"/>
  <c r="I624" i="89"/>
  <c r="I623" i="89"/>
  <c r="I622" i="89"/>
  <c r="I621" i="89"/>
  <c r="I620" i="89"/>
  <c r="I619" i="89"/>
  <c r="I618" i="89"/>
  <c r="I617" i="89"/>
  <c r="I616" i="89"/>
  <c r="I615" i="89"/>
  <c r="I614" i="89"/>
  <c r="I613" i="89"/>
  <c r="I612" i="89"/>
  <c r="I611" i="89"/>
  <c r="I610" i="89"/>
  <c r="I609" i="89"/>
  <c r="I608" i="89"/>
  <c r="I607" i="89"/>
  <c r="I606" i="89"/>
  <c r="I605" i="89"/>
  <c r="I604" i="89"/>
  <c r="I603" i="89"/>
  <c r="I602" i="89"/>
  <c r="I601" i="89"/>
  <c r="I600" i="89"/>
  <c r="I599" i="89"/>
  <c r="I598" i="89"/>
  <c r="I597" i="89"/>
  <c r="I596" i="89"/>
  <c r="I595" i="89"/>
  <c r="I594" i="89"/>
  <c r="I593" i="89"/>
  <c r="I592" i="89"/>
  <c r="I591" i="89"/>
  <c r="I590" i="89"/>
  <c r="I589" i="89"/>
  <c r="I588" i="89"/>
  <c r="I587" i="89"/>
  <c r="I586" i="89"/>
  <c r="I585" i="89"/>
  <c r="I584" i="89"/>
  <c r="I583" i="89"/>
  <c r="I582" i="89"/>
  <c r="I581" i="89"/>
  <c r="I580" i="89"/>
  <c r="I579" i="89"/>
  <c r="I578" i="89"/>
  <c r="I577" i="89"/>
  <c r="I576" i="89"/>
  <c r="I575" i="89"/>
  <c r="I574" i="89"/>
  <c r="I573" i="89"/>
  <c r="I572" i="89"/>
  <c r="I571" i="89"/>
  <c r="I570" i="89"/>
  <c r="I569" i="89"/>
  <c r="I568" i="89"/>
  <c r="I567" i="89"/>
  <c r="I566" i="89"/>
  <c r="I565" i="89"/>
  <c r="I564" i="89"/>
  <c r="I563" i="89"/>
  <c r="I562" i="89"/>
  <c r="I561" i="89"/>
  <c r="I560" i="89"/>
  <c r="I559" i="89"/>
  <c r="I558" i="89"/>
  <c r="I557" i="89"/>
  <c r="I556" i="89"/>
  <c r="I555" i="89"/>
  <c r="I554" i="89"/>
  <c r="I553" i="89"/>
  <c r="I552" i="89"/>
  <c r="I551" i="89"/>
  <c r="I550" i="89"/>
  <c r="I549" i="89"/>
  <c r="I548" i="89"/>
  <c r="I547" i="89"/>
  <c r="I546" i="89"/>
  <c r="I545" i="89"/>
  <c r="I544" i="89"/>
  <c r="I543" i="89"/>
  <c r="I542" i="89"/>
  <c r="I541" i="89"/>
  <c r="I540" i="89"/>
  <c r="I539" i="89"/>
  <c r="I538" i="89"/>
  <c r="I537" i="89"/>
  <c r="I536" i="89"/>
  <c r="I535" i="89"/>
  <c r="I534" i="89"/>
  <c r="I533" i="89"/>
  <c r="I532" i="89"/>
  <c r="I531" i="89"/>
  <c r="I530" i="89"/>
  <c r="I529" i="89"/>
  <c r="I528" i="89"/>
  <c r="I527" i="89"/>
  <c r="I526" i="89"/>
  <c r="I525" i="89"/>
  <c r="I524" i="89"/>
  <c r="I523" i="89"/>
  <c r="I522" i="89"/>
  <c r="I521" i="89"/>
  <c r="I520" i="89"/>
  <c r="I519" i="89"/>
  <c r="I518" i="89"/>
  <c r="I517" i="89"/>
  <c r="I516" i="89"/>
  <c r="I515" i="89"/>
  <c r="I514" i="89"/>
  <c r="I513" i="89"/>
  <c r="I512" i="89"/>
  <c r="I511" i="89"/>
  <c r="I510" i="89"/>
  <c r="I509" i="89"/>
  <c r="I508" i="89"/>
  <c r="I507" i="89"/>
  <c r="I506" i="89"/>
  <c r="I505" i="89"/>
  <c r="I504" i="89"/>
  <c r="I503" i="89"/>
  <c r="I502" i="89"/>
  <c r="I501" i="89"/>
  <c r="I500" i="89"/>
  <c r="I499" i="89"/>
  <c r="I498" i="89"/>
  <c r="I497" i="89"/>
  <c r="I496" i="89"/>
  <c r="I495" i="89"/>
  <c r="I494" i="89"/>
  <c r="I493" i="89"/>
  <c r="I492" i="89"/>
  <c r="I491" i="89"/>
  <c r="I490" i="89"/>
  <c r="I489" i="89"/>
  <c r="I488" i="89"/>
  <c r="I487" i="89"/>
  <c r="I486" i="89"/>
  <c r="I485" i="89"/>
  <c r="I484" i="89"/>
  <c r="I483" i="89"/>
  <c r="I482" i="89"/>
  <c r="I481" i="89"/>
  <c r="I480" i="89"/>
  <c r="I479" i="89"/>
  <c r="I478" i="89"/>
  <c r="I477" i="89"/>
  <c r="I476" i="89"/>
  <c r="I475" i="89"/>
  <c r="I474" i="89"/>
  <c r="I473" i="89"/>
  <c r="I472" i="89"/>
  <c r="I471" i="89"/>
  <c r="I470" i="89"/>
  <c r="I469" i="89"/>
  <c r="I468" i="89"/>
  <c r="I467" i="89"/>
  <c r="I466" i="89"/>
  <c r="I465" i="89"/>
  <c r="I464" i="89"/>
  <c r="I463" i="89"/>
  <c r="I462" i="89"/>
  <c r="I461" i="89"/>
  <c r="I460" i="89"/>
  <c r="I459" i="89"/>
  <c r="I458" i="89"/>
  <c r="I457" i="89"/>
  <c r="I456" i="89"/>
  <c r="I455" i="89"/>
  <c r="I454" i="89"/>
  <c r="I453" i="89"/>
  <c r="I452" i="89"/>
  <c r="I451" i="89"/>
  <c r="I450" i="89"/>
  <c r="I449" i="89"/>
  <c r="I448" i="89"/>
  <c r="I447" i="89"/>
  <c r="I446" i="89"/>
  <c r="I445" i="89"/>
  <c r="I444" i="89"/>
  <c r="I443" i="89"/>
  <c r="I442" i="89"/>
  <c r="I441" i="89"/>
  <c r="I440" i="89"/>
  <c r="I439" i="89"/>
  <c r="I438" i="89"/>
  <c r="I437" i="89"/>
  <c r="I436" i="89"/>
  <c r="I435" i="89"/>
  <c r="I434" i="89"/>
  <c r="I433" i="89"/>
  <c r="I432" i="89"/>
  <c r="I431" i="89"/>
  <c r="I430" i="89"/>
  <c r="I429" i="89"/>
  <c r="I428" i="89"/>
  <c r="I427" i="89"/>
  <c r="I426" i="89"/>
  <c r="I425" i="89"/>
  <c r="I424" i="89"/>
  <c r="I423" i="89"/>
  <c r="I422" i="89"/>
  <c r="I421" i="89"/>
  <c r="I420" i="89"/>
  <c r="I419" i="89"/>
  <c r="I418" i="89"/>
  <c r="I417" i="89"/>
  <c r="I416" i="89"/>
  <c r="I415" i="89"/>
  <c r="I414" i="89"/>
  <c r="I413" i="89"/>
  <c r="I412" i="89"/>
  <c r="I411" i="89"/>
  <c r="I410" i="89"/>
  <c r="I409" i="89"/>
  <c r="I408" i="89"/>
  <c r="I407" i="89"/>
  <c r="I406" i="89"/>
  <c r="I405" i="89"/>
  <c r="I404" i="89"/>
  <c r="I403" i="89"/>
  <c r="I402" i="89"/>
  <c r="I401" i="89"/>
  <c r="I400" i="89"/>
  <c r="I399" i="89"/>
  <c r="I398" i="89"/>
  <c r="I397" i="89"/>
  <c r="I396" i="89"/>
  <c r="I395" i="89"/>
  <c r="I394" i="89"/>
  <c r="I393" i="89"/>
  <c r="I392" i="89"/>
  <c r="I391" i="89"/>
  <c r="I390" i="89"/>
  <c r="I389" i="89"/>
  <c r="I388" i="89"/>
  <c r="I387" i="89"/>
  <c r="I386" i="89"/>
  <c r="I385" i="89"/>
  <c r="I384" i="89"/>
  <c r="I383" i="89"/>
  <c r="I382" i="89"/>
  <c r="I381" i="89"/>
  <c r="I380" i="89"/>
  <c r="I379" i="89"/>
  <c r="I378" i="89"/>
  <c r="I377" i="89"/>
  <c r="I376" i="89"/>
  <c r="I375" i="89"/>
  <c r="I374" i="89"/>
  <c r="I373" i="89"/>
  <c r="I372" i="89"/>
  <c r="I371" i="89"/>
  <c r="I370" i="89"/>
  <c r="I369" i="89"/>
  <c r="I368" i="89"/>
  <c r="I367" i="89"/>
  <c r="I366" i="89"/>
  <c r="I365" i="89"/>
  <c r="I364" i="89"/>
  <c r="I363" i="89"/>
  <c r="I362" i="89"/>
  <c r="I361" i="89"/>
  <c r="I360" i="89"/>
  <c r="I359" i="89"/>
  <c r="I358" i="89"/>
  <c r="I357" i="89"/>
  <c r="I356" i="89"/>
  <c r="I355" i="89"/>
  <c r="I354" i="89"/>
  <c r="I353" i="89"/>
  <c r="I352" i="89"/>
  <c r="I351" i="89"/>
  <c r="I350" i="89"/>
  <c r="I349" i="89"/>
  <c r="I348" i="89"/>
  <c r="I347" i="89"/>
  <c r="I346" i="89"/>
  <c r="I345" i="89"/>
  <c r="I344" i="89"/>
  <c r="I343" i="89"/>
  <c r="I342" i="89"/>
  <c r="I341" i="89"/>
  <c r="I340" i="89"/>
  <c r="I339" i="89"/>
  <c r="I338" i="89"/>
  <c r="I337" i="89"/>
  <c r="I336" i="89"/>
  <c r="I335" i="89"/>
  <c r="I334" i="89"/>
  <c r="I333" i="89"/>
  <c r="I332" i="89"/>
  <c r="I331" i="89"/>
  <c r="I330" i="89"/>
  <c r="I329" i="89"/>
  <c r="I328" i="89"/>
  <c r="I327" i="89"/>
  <c r="I326" i="89"/>
  <c r="I325" i="89"/>
  <c r="I324" i="89"/>
  <c r="I323" i="89"/>
  <c r="I322" i="89"/>
  <c r="I321" i="89"/>
  <c r="I320" i="89"/>
  <c r="I319" i="89"/>
  <c r="I318" i="89"/>
  <c r="I317" i="89"/>
  <c r="I316" i="89"/>
  <c r="I315" i="89"/>
  <c r="I314" i="89"/>
  <c r="I313" i="89"/>
  <c r="I312" i="89"/>
  <c r="I311" i="89"/>
  <c r="I310" i="89"/>
  <c r="I309" i="89"/>
  <c r="I308" i="89"/>
  <c r="I307" i="89"/>
  <c r="I306" i="89"/>
  <c r="I305" i="89"/>
  <c r="I304" i="89"/>
  <c r="I303" i="89"/>
  <c r="I302" i="89"/>
  <c r="I301" i="89"/>
  <c r="I300" i="89"/>
  <c r="I299" i="89"/>
  <c r="I298" i="89"/>
  <c r="I297" i="89"/>
  <c r="I296" i="89"/>
  <c r="I295" i="89"/>
  <c r="I294" i="89"/>
  <c r="I293" i="89"/>
  <c r="I292" i="89"/>
  <c r="I291" i="89"/>
  <c r="I290" i="89"/>
  <c r="I289" i="89"/>
  <c r="I288" i="89"/>
  <c r="I287" i="89"/>
  <c r="I286" i="89"/>
  <c r="I285" i="89"/>
  <c r="I284" i="89"/>
  <c r="I283" i="89"/>
  <c r="I282" i="89"/>
  <c r="I281" i="89"/>
  <c r="I280" i="89"/>
  <c r="I279" i="89"/>
  <c r="I278" i="89"/>
  <c r="I277" i="89"/>
  <c r="I276" i="89"/>
  <c r="I275" i="89"/>
  <c r="I274" i="89"/>
  <c r="I273" i="89"/>
  <c r="I272" i="89"/>
  <c r="I271" i="89"/>
  <c r="I270" i="89"/>
  <c r="I269" i="89"/>
  <c r="I268" i="89"/>
  <c r="I267" i="89"/>
  <c r="I266" i="89"/>
  <c r="I265" i="89"/>
  <c r="I264" i="89"/>
  <c r="I263" i="89"/>
  <c r="I262" i="89"/>
  <c r="I261" i="89"/>
  <c r="I260" i="89"/>
  <c r="I259" i="89"/>
  <c r="I258" i="89"/>
  <c r="I257" i="89"/>
  <c r="I256" i="89"/>
  <c r="I255" i="89"/>
  <c r="I254" i="89"/>
  <c r="I253" i="89"/>
  <c r="I252" i="89"/>
  <c r="I251" i="89"/>
  <c r="I250" i="89"/>
  <c r="I249" i="89"/>
  <c r="I248" i="89"/>
  <c r="I247" i="89"/>
  <c r="I246" i="89"/>
  <c r="I245" i="89"/>
  <c r="I244" i="89"/>
  <c r="I243" i="89"/>
  <c r="I242" i="89"/>
  <c r="I241" i="89"/>
  <c r="I240" i="89"/>
  <c r="I239" i="89"/>
  <c r="I238" i="89"/>
  <c r="I237" i="89"/>
  <c r="I236" i="89"/>
  <c r="I235" i="89"/>
  <c r="I234" i="89"/>
  <c r="I233" i="89"/>
  <c r="I232" i="89"/>
  <c r="I231" i="89"/>
  <c r="I230" i="89"/>
  <c r="I229" i="89"/>
  <c r="I228" i="89"/>
  <c r="I227" i="89"/>
  <c r="I226" i="89"/>
  <c r="I225" i="89"/>
  <c r="I224" i="89"/>
  <c r="I223" i="89"/>
  <c r="I222" i="89"/>
  <c r="I221" i="89"/>
  <c r="I220" i="89"/>
  <c r="I219" i="89"/>
  <c r="I218" i="89"/>
  <c r="I217" i="89"/>
  <c r="I216" i="89"/>
  <c r="I215" i="89"/>
  <c r="I214" i="89"/>
  <c r="I213" i="89"/>
  <c r="I212" i="89"/>
  <c r="I211" i="89"/>
  <c r="I210" i="89"/>
  <c r="I209" i="89"/>
  <c r="I208" i="89"/>
  <c r="I207" i="89"/>
  <c r="I206" i="89"/>
  <c r="I205" i="89"/>
  <c r="I204" i="89"/>
  <c r="I203" i="89"/>
  <c r="I202" i="89"/>
  <c r="I201" i="89"/>
  <c r="I200" i="89"/>
  <c r="I199" i="89"/>
  <c r="I198" i="89"/>
  <c r="I197" i="89"/>
  <c r="I196" i="89"/>
  <c r="I195" i="89"/>
  <c r="I194" i="89"/>
  <c r="I193" i="89"/>
  <c r="I192" i="89"/>
  <c r="I191" i="89"/>
  <c r="I190" i="89"/>
  <c r="I189" i="89"/>
  <c r="I188" i="89"/>
  <c r="I187" i="89"/>
  <c r="I186" i="89"/>
  <c r="I185" i="89"/>
  <c r="I184" i="89"/>
  <c r="I183" i="89"/>
  <c r="I182" i="89"/>
  <c r="I181" i="89"/>
  <c r="I180" i="89"/>
  <c r="I179" i="89"/>
  <c r="I178" i="89"/>
  <c r="I177" i="89"/>
  <c r="I176" i="89"/>
  <c r="I175" i="89"/>
  <c r="I174" i="89"/>
  <c r="I173" i="89"/>
  <c r="I172" i="89"/>
  <c r="I171" i="89"/>
  <c r="I170" i="89"/>
  <c r="I169" i="89"/>
  <c r="I168" i="89"/>
  <c r="I167" i="89"/>
  <c r="I166" i="89"/>
  <c r="I165" i="89"/>
  <c r="I164" i="89"/>
  <c r="I163" i="89"/>
  <c r="I162" i="89"/>
  <c r="I161" i="89"/>
  <c r="I160" i="89"/>
  <c r="I159" i="89"/>
  <c r="I158" i="89"/>
  <c r="I157" i="89"/>
  <c r="I156" i="89"/>
  <c r="I155" i="89"/>
  <c r="I154" i="89"/>
  <c r="I153" i="89"/>
  <c r="I152" i="89"/>
  <c r="I151" i="89"/>
  <c r="I150" i="89"/>
  <c r="I149" i="89"/>
  <c r="I148" i="89"/>
  <c r="I147" i="89"/>
  <c r="I146" i="89"/>
  <c r="I145" i="89"/>
  <c r="I144" i="89"/>
  <c r="I143" i="89"/>
  <c r="I142" i="89"/>
  <c r="I141" i="89"/>
  <c r="I140" i="89"/>
  <c r="I139" i="89"/>
  <c r="I138" i="89"/>
  <c r="I137" i="89"/>
  <c r="I136" i="89"/>
  <c r="I135" i="89"/>
  <c r="I134" i="89"/>
  <c r="I133" i="89"/>
  <c r="I132" i="89"/>
  <c r="I131" i="89"/>
  <c r="I130" i="89"/>
  <c r="I129" i="89"/>
  <c r="I128" i="89"/>
  <c r="I127" i="89"/>
  <c r="I126" i="89"/>
  <c r="I125" i="89"/>
  <c r="I124" i="89"/>
  <c r="I123" i="89"/>
  <c r="I122" i="89"/>
  <c r="I121" i="89"/>
  <c r="I120" i="89"/>
  <c r="I119" i="89"/>
  <c r="I118" i="89"/>
  <c r="I117" i="89"/>
  <c r="I116" i="89"/>
  <c r="I115" i="89"/>
  <c r="I114" i="89"/>
  <c r="I113" i="89"/>
  <c r="I112" i="89"/>
  <c r="I111" i="89"/>
  <c r="I110" i="89"/>
  <c r="I109" i="89"/>
  <c r="I108" i="89"/>
  <c r="I107" i="89"/>
  <c r="I106" i="89"/>
  <c r="I105" i="89"/>
  <c r="I104" i="89"/>
  <c r="I103" i="89"/>
  <c r="I102" i="89"/>
  <c r="I101" i="89"/>
  <c r="I100" i="89"/>
  <c r="I99" i="89"/>
  <c r="I98" i="89"/>
  <c r="I97" i="89"/>
  <c r="I96" i="89"/>
  <c r="I95" i="89"/>
  <c r="I94" i="89"/>
  <c r="I93" i="89"/>
  <c r="I92" i="89"/>
  <c r="I91" i="89"/>
  <c r="I90" i="89"/>
  <c r="I89" i="89"/>
  <c r="I88" i="89"/>
  <c r="I87" i="89"/>
  <c r="I86" i="89"/>
  <c r="I85" i="89"/>
  <c r="I84" i="89"/>
  <c r="I83" i="89"/>
  <c r="I82" i="89"/>
  <c r="I81" i="89"/>
  <c r="I80" i="89"/>
  <c r="I79" i="89"/>
  <c r="I78" i="89"/>
  <c r="I77" i="89"/>
  <c r="I76" i="89"/>
  <c r="I75" i="89"/>
  <c r="I74" i="89"/>
  <c r="I73" i="89"/>
  <c r="I72" i="89"/>
  <c r="I71" i="89"/>
  <c r="I70" i="89"/>
  <c r="I69" i="89"/>
  <c r="I68" i="89"/>
  <c r="I67" i="89"/>
  <c r="I66" i="89"/>
  <c r="I65" i="89"/>
  <c r="I64" i="89"/>
  <c r="I63" i="89"/>
  <c r="I62" i="89"/>
  <c r="I61" i="89"/>
  <c r="I60" i="89"/>
  <c r="I59" i="89"/>
  <c r="I58" i="89"/>
  <c r="I57" i="89"/>
  <c r="I56" i="89"/>
  <c r="I55" i="89"/>
  <c r="I54" i="89"/>
  <c r="I53" i="89"/>
  <c r="I52" i="89"/>
  <c r="I51" i="89"/>
  <c r="I50" i="89"/>
  <c r="I49" i="89"/>
  <c r="I48" i="89"/>
  <c r="I47" i="89"/>
  <c r="I46" i="89"/>
  <c r="I45" i="89"/>
  <c r="I44" i="89"/>
  <c r="I43" i="89"/>
  <c r="I42" i="89"/>
  <c r="I41" i="89"/>
  <c r="I40" i="89"/>
  <c r="I39" i="89"/>
  <c r="I38" i="89"/>
  <c r="I37" i="89"/>
  <c r="I36" i="89"/>
  <c r="I35" i="89"/>
  <c r="I34" i="89"/>
  <c r="I33" i="89"/>
  <c r="I32" i="89"/>
  <c r="I31" i="89"/>
  <c r="I30" i="89"/>
  <c r="I29" i="89"/>
  <c r="I28" i="89"/>
  <c r="I27" i="89"/>
  <c r="I26" i="89"/>
  <c r="I25" i="89"/>
  <c r="I24" i="89"/>
  <c r="I23" i="89"/>
  <c r="I22" i="89"/>
  <c r="I21" i="89"/>
  <c r="I20" i="89"/>
  <c r="I19" i="89"/>
  <c r="I18" i="89"/>
  <c r="I17" i="89"/>
  <c r="I16" i="89"/>
  <c r="I15" i="89"/>
  <c r="I14" i="89"/>
  <c r="I13" i="89"/>
  <c r="I12" i="89"/>
  <c r="I11" i="89"/>
  <c r="I10" i="89"/>
  <c r="I9" i="89"/>
  <c r="I8" i="89"/>
  <c r="I7" i="89"/>
  <c r="I6" i="89"/>
  <c r="I5" i="89"/>
  <c r="I4" i="89"/>
  <c r="I3" i="89"/>
  <c r="I2" i="89"/>
  <c r="C3" i="88"/>
  <c r="D24" i="86"/>
  <c r="E24" i="86" s="1"/>
  <c r="D23" i="86"/>
  <c r="E23" i="86" s="1"/>
  <c r="D22" i="86"/>
  <c r="E22" i="86" s="1"/>
  <c r="D21" i="86"/>
  <c r="E21" i="86" s="1"/>
  <c r="D20" i="86"/>
  <c r="E20" i="86" s="1"/>
  <c r="D19" i="86"/>
  <c r="E19" i="86" s="1"/>
  <c r="D18" i="86"/>
  <c r="E18" i="86" s="1"/>
  <c r="D17" i="86"/>
  <c r="E17" i="86" s="1"/>
  <c r="D16" i="86"/>
  <c r="E16" i="86" s="1"/>
  <c r="D15" i="86"/>
  <c r="E15" i="86" s="1"/>
  <c r="D14" i="86"/>
  <c r="E14" i="86" s="1"/>
  <c r="D13" i="86"/>
  <c r="E13" i="86" s="1"/>
  <c r="D12" i="86"/>
  <c r="E12" i="86" s="1"/>
  <c r="D11" i="86"/>
  <c r="E11" i="86" s="1"/>
  <c r="D10" i="86"/>
  <c r="E10" i="86" s="1"/>
  <c r="D9" i="86"/>
  <c r="E9" i="86" s="1"/>
  <c r="D8" i="86"/>
  <c r="E8" i="86" s="1"/>
  <c r="D7" i="86"/>
  <c r="E7" i="86" s="1"/>
  <c r="D6" i="86"/>
  <c r="E6" i="86" s="1"/>
  <c r="D5" i="86"/>
  <c r="E5" i="86" s="1"/>
  <c r="D4" i="86"/>
  <c r="E4" i="86" s="1"/>
  <c r="D39" i="82" l="1"/>
  <c r="D51" i="82"/>
  <c r="G51" i="82"/>
  <c r="D64" i="81"/>
  <c r="H64" i="81"/>
  <c r="E106" i="81"/>
  <c r="D123" i="81"/>
  <c r="C9" i="59"/>
  <c r="I7" i="83"/>
  <c r="F19" i="80" l="1"/>
  <c r="H18" i="80"/>
  <c r="E18" i="80"/>
  <c r="H17" i="80"/>
  <c r="E17" i="80"/>
  <c r="H16" i="80"/>
  <c r="E16" i="80"/>
  <c r="H15" i="80"/>
  <c r="E15" i="80"/>
  <c r="H14" i="80"/>
  <c r="E14" i="80"/>
  <c r="H13" i="80"/>
  <c r="E13" i="80"/>
  <c r="H12" i="80"/>
  <c r="E12" i="80"/>
  <c r="H11" i="80"/>
  <c r="E11" i="80"/>
  <c r="H10" i="80"/>
  <c r="E10" i="80"/>
  <c r="H9" i="80"/>
  <c r="E9" i="80"/>
  <c r="H8" i="80"/>
  <c r="E8" i="80"/>
  <c r="H7" i="80"/>
  <c r="E7" i="80"/>
  <c r="H6" i="80"/>
  <c r="E6" i="80"/>
  <c r="H5" i="80"/>
  <c r="E5" i="80"/>
  <c r="H4" i="80"/>
  <c r="E4" i="80"/>
  <c r="H3" i="80"/>
  <c r="E3" i="80"/>
  <c r="H2" i="80"/>
  <c r="E2" i="80"/>
  <c r="H19" i="80" l="1"/>
  <c r="E24" i="78"/>
  <c r="F24" i="78" s="1"/>
  <c r="E23" i="78"/>
  <c r="F23" i="78" s="1"/>
  <c r="E22" i="78"/>
  <c r="F22" i="78" s="1"/>
  <c r="E21" i="78"/>
  <c r="F21" i="78" s="1"/>
  <c r="E20" i="78"/>
  <c r="F20" i="78" s="1"/>
  <c r="E19" i="78"/>
  <c r="F19" i="78" s="1"/>
  <c r="E18" i="78"/>
  <c r="F18" i="78" s="1"/>
  <c r="E17" i="78"/>
  <c r="F17" i="78" s="1"/>
  <c r="E16" i="78"/>
  <c r="F16" i="78" s="1"/>
  <c r="E15" i="78"/>
  <c r="F15" i="78" s="1"/>
  <c r="E14" i="78"/>
  <c r="F14" i="78" s="1"/>
  <c r="E13" i="78"/>
  <c r="F13" i="78" s="1"/>
  <c r="E12" i="78"/>
  <c r="F12" i="78" s="1"/>
  <c r="E11" i="78"/>
  <c r="F11" i="78" s="1"/>
  <c r="E10" i="78"/>
  <c r="F10" i="78" s="1"/>
  <c r="E9" i="78"/>
  <c r="F9" i="78" s="1"/>
  <c r="E8" i="78"/>
  <c r="F8" i="78" s="1"/>
  <c r="E7" i="78"/>
  <c r="F7" i="78" s="1"/>
  <c r="E6" i="78"/>
  <c r="F6" i="78" s="1"/>
  <c r="E5" i="78"/>
  <c r="F5" i="78" s="1"/>
  <c r="E4" i="78"/>
  <c r="F4" i="78" s="1"/>
  <c r="C36" i="76" l="1"/>
  <c r="C35" i="76"/>
  <c r="C34" i="76"/>
  <c r="C33" i="76"/>
  <c r="C32" i="76"/>
  <c r="C31" i="76"/>
  <c r="C30" i="76"/>
  <c r="C29" i="76"/>
  <c r="C28" i="76"/>
  <c r="C27" i="76"/>
  <c r="C26" i="76"/>
  <c r="C25" i="76"/>
  <c r="C24" i="76"/>
  <c r="C37" i="76" l="1"/>
  <c r="H742" i="71"/>
  <c r="E742" i="71"/>
  <c r="H741" i="71"/>
  <c r="E741" i="71"/>
  <c r="H740" i="71"/>
  <c r="E740" i="71"/>
  <c r="H739" i="71"/>
  <c r="E739" i="71"/>
  <c r="H738" i="71"/>
  <c r="E738" i="71"/>
  <c r="H737" i="71"/>
  <c r="E737" i="71"/>
  <c r="H736" i="71"/>
  <c r="E736" i="71"/>
  <c r="H735" i="71"/>
  <c r="E735" i="71"/>
  <c r="H734" i="71"/>
  <c r="E734" i="71"/>
  <c r="H733" i="71"/>
  <c r="E733" i="71"/>
  <c r="H732" i="71"/>
  <c r="E732" i="71"/>
  <c r="H731" i="71"/>
  <c r="E731" i="71"/>
  <c r="H730" i="71"/>
  <c r="E730" i="71"/>
  <c r="H729" i="71"/>
  <c r="E729" i="71"/>
  <c r="H728" i="71"/>
  <c r="E728" i="71"/>
  <c r="H727" i="71"/>
  <c r="E727" i="71"/>
  <c r="H726" i="71"/>
  <c r="E726" i="71"/>
  <c r="H725" i="71"/>
  <c r="E725" i="71"/>
  <c r="H724" i="71"/>
  <c r="E724" i="71"/>
  <c r="H723" i="71"/>
  <c r="E723" i="71"/>
  <c r="H722" i="71"/>
  <c r="E722" i="71"/>
  <c r="H721" i="71"/>
  <c r="E721" i="71"/>
  <c r="H720" i="71"/>
  <c r="E720" i="71"/>
  <c r="H719" i="71"/>
  <c r="E719" i="71"/>
  <c r="H718" i="71"/>
  <c r="E718" i="71"/>
  <c r="H717" i="71"/>
  <c r="E717" i="71"/>
  <c r="H716" i="71"/>
  <c r="E716" i="71"/>
  <c r="H715" i="71"/>
  <c r="E715" i="71"/>
  <c r="H714" i="71"/>
  <c r="E714" i="71"/>
  <c r="H713" i="71"/>
  <c r="E713" i="71"/>
  <c r="H712" i="71"/>
  <c r="E712" i="71"/>
  <c r="H711" i="71"/>
  <c r="E711" i="71"/>
  <c r="H710" i="71"/>
  <c r="E710" i="71"/>
  <c r="H709" i="71"/>
  <c r="E709" i="71"/>
  <c r="H708" i="71"/>
  <c r="E708" i="71"/>
  <c r="H707" i="71"/>
  <c r="E707" i="71"/>
  <c r="H706" i="71"/>
  <c r="E706" i="71"/>
  <c r="H705" i="71"/>
  <c r="E705" i="71"/>
  <c r="H704" i="71"/>
  <c r="E704" i="71"/>
  <c r="H703" i="71"/>
  <c r="E703" i="71"/>
  <c r="H702" i="71"/>
  <c r="E702" i="71"/>
  <c r="H701" i="71"/>
  <c r="E701" i="71"/>
  <c r="H700" i="71"/>
  <c r="E700" i="71"/>
  <c r="H699" i="71"/>
  <c r="E699" i="71"/>
  <c r="H698" i="71"/>
  <c r="E698" i="71"/>
  <c r="H697" i="71"/>
  <c r="E697" i="71"/>
  <c r="H696" i="71"/>
  <c r="E696" i="71"/>
  <c r="H695" i="71"/>
  <c r="E695" i="71"/>
  <c r="H694" i="71"/>
  <c r="E694" i="71"/>
  <c r="H693" i="71"/>
  <c r="E693" i="71"/>
  <c r="H692" i="71"/>
  <c r="E692" i="71"/>
  <c r="H691" i="71"/>
  <c r="E691" i="71"/>
  <c r="H690" i="71"/>
  <c r="E690" i="71"/>
  <c r="H689" i="71"/>
  <c r="E689" i="71"/>
  <c r="H688" i="71"/>
  <c r="E688" i="71"/>
  <c r="H687" i="71"/>
  <c r="E687" i="71"/>
  <c r="H686" i="71"/>
  <c r="E686" i="71"/>
  <c r="H685" i="71"/>
  <c r="E685" i="71"/>
  <c r="H684" i="71"/>
  <c r="E684" i="71"/>
  <c r="H683" i="71"/>
  <c r="E683" i="71"/>
  <c r="H682" i="71"/>
  <c r="E682" i="71"/>
  <c r="H681" i="71"/>
  <c r="E681" i="71"/>
  <c r="H680" i="71"/>
  <c r="E680" i="71"/>
  <c r="H679" i="71"/>
  <c r="E679" i="71"/>
  <c r="H678" i="71"/>
  <c r="E678" i="71"/>
  <c r="H677" i="71"/>
  <c r="E677" i="71"/>
  <c r="H676" i="71"/>
  <c r="E676" i="71"/>
  <c r="H675" i="71"/>
  <c r="E675" i="71"/>
  <c r="H674" i="71"/>
  <c r="E674" i="71"/>
  <c r="H673" i="71"/>
  <c r="E673" i="71"/>
  <c r="H672" i="71"/>
  <c r="E672" i="71"/>
  <c r="H671" i="71"/>
  <c r="E671" i="71"/>
  <c r="H670" i="71"/>
  <c r="E670" i="71"/>
  <c r="H669" i="71"/>
  <c r="E669" i="71"/>
  <c r="H668" i="71"/>
  <c r="E668" i="71"/>
  <c r="H667" i="71"/>
  <c r="E667" i="71"/>
  <c r="H666" i="71"/>
  <c r="E666" i="71"/>
  <c r="H665" i="71"/>
  <c r="E665" i="71"/>
  <c r="H664" i="71"/>
  <c r="E664" i="71"/>
  <c r="H663" i="71"/>
  <c r="E663" i="71"/>
  <c r="H662" i="71"/>
  <c r="E662" i="71"/>
  <c r="H661" i="71"/>
  <c r="E661" i="71"/>
  <c r="H660" i="71"/>
  <c r="E660" i="71"/>
  <c r="H659" i="71"/>
  <c r="E659" i="71"/>
  <c r="H658" i="71"/>
  <c r="E658" i="71"/>
  <c r="H657" i="71"/>
  <c r="E657" i="71"/>
  <c r="H656" i="71"/>
  <c r="E656" i="71"/>
  <c r="H655" i="71"/>
  <c r="E655" i="71"/>
  <c r="H654" i="71"/>
  <c r="E654" i="71"/>
  <c r="H653" i="71"/>
  <c r="E653" i="71"/>
  <c r="H652" i="71"/>
  <c r="E652" i="71"/>
  <c r="H651" i="71"/>
  <c r="E651" i="71"/>
  <c r="H650" i="71"/>
  <c r="E650" i="71"/>
  <c r="H649" i="71"/>
  <c r="E649" i="71"/>
  <c r="H648" i="71"/>
  <c r="E648" i="71"/>
  <c r="H647" i="71"/>
  <c r="E647" i="71"/>
  <c r="H646" i="71"/>
  <c r="E646" i="71"/>
  <c r="H645" i="71"/>
  <c r="E645" i="71"/>
  <c r="H644" i="71"/>
  <c r="E644" i="71"/>
  <c r="H643" i="71"/>
  <c r="E643" i="71"/>
  <c r="H642" i="71"/>
  <c r="E642" i="71"/>
  <c r="H641" i="71"/>
  <c r="E641" i="71"/>
  <c r="H640" i="71"/>
  <c r="E640" i="71"/>
  <c r="H639" i="71"/>
  <c r="E639" i="71"/>
  <c r="H638" i="71"/>
  <c r="E638" i="71"/>
  <c r="H637" i="71"/>
  <c r="E637" i="71"/>
  <c r="H636" i="71"/>
  <c r="E636" i="71"/>
  <c r="H635" i="71"/>
  <c r="E635" i="71"/>
  <c r="H634" i="71"/>
  <c r="E634" i="71"/>
  <c r="H633" i="71"/>
  <c r="E633" i="71"/>
  <c r="H632" i="71"/>
  <c r="E632" i="71"/>
  <c r="H631" i="71"/>
  <c r="E631" i="71"/>
  <c r="H630" i="71"/>
  <c r="E630" i="71"/>
  <c r="H629" i="71"/>
  <c r="E629" i="71"/>
  <c r="H628" i="71"/>
  <c r="E628" i="71"/>
  <c r="H627" i="71"/>
  <c r="E627" i="71"/>
  <c r="H626" i="71"/>
  <c r="E626" i="71"/>
  <c r="H625" i="71"/>
  <c r="E625" i="71"/>
  <c r="H624" i="71"/>
  <c r="E624" i="71"/>
  <c r="H623" i="71"/>
  <c r="E623" i="71"/>
  <c r="H622" i="71"/>
  <c r="E622" i="71"/>
  <c r="H621" i="71"/>
  <c r="E621" i="71"/>
  <c r="H620" i="71"/>
  <c r="E620" i="71"/>
  <c r="H619" i="71"/>
  <c r="E619" i="71"/>
  <c r="H618" i="71"/>
  <c r="E618" i="71"/>
  <c r="H617" i="71"/>
  <c r="E617" i="71"/>
  <c r="H616" i="71"/>
  <c r="E616" i="71"/>
  <c r="H615" i="71"/>
  <c r="E615" i="71"/>
  <c r="H614" i="71"/>
  <c r="E614" i="71"/>
  <c r="H613" i="71"/>
  <c r="E613" i="71"/>
  <c r="H612" i="71"/>
  <c r="E612" i="71"/>
  <c r="H611" i="71"/>
  <c r="E611" i="71"/>
  <c r="H610" i="71"/>
  <c r="E610" i="71"/>
  <c r="H609" i="71"/>
  <c r="E609" i="71"/>
  <c r="H608" i="71"/>
  <c r="E608" i="71"/>
  <c r="H607" i="71"/>
  <c r="E607" i="71"/>
  <c r="H606" i="71"/>
  <c r="E606" i="71"/>
  <c r="H605" i="71"/>
  <c r="E605" i="71"/>
  <c r="H604" i="71"/>
  <c r="E604" i="71"/>
  <c r="H603" i="71"/>
  <c r="E603" i="71"/>
  <c r="H602" i="71"/>
  <c r="E602" i="71"/>
  <c r="H601" i="71"/>
  <c r="E601" i="71"/>
  <c r="H600" i="71"/>
  <c r="E600" i="71"/>
  <c r="H599" i="71"/>
  <c r="E599" i="71"/>
  <c r="H598" i="71"/>
  <c r="E598" i="71"/>
  <c r="H597" i="71"/>
  <c r="E597" i="71"/>
  <c r="H596" i="71"/>
  <c r="E596" i="71"/>
  <c r="H595" i="71"/>
  <c r="E595" i="71"/>
  <c r="H594" i="71"/>
  <c r="E594" i="71"/>
  <c r="H593" i="71"/>
  <c r="E593" i="71"/>
  <c r="H592" i="71"/>
  <c r="E592" i="71"/>
  <c r="H591" i="71"/>
  <c r="E591" i="71"/>
  <c r="H590" i="71"/>
  <c r="E590" i="71"/>
  <c r="H589" i="71"/>
  <c r="E589" i="71"/>
  <c r="H588" i="71"/>
  <c r="E588" i="71"/>
  <c r="H587" i="71"/>
  <c r="E587" i="71"/>
  <c r="H586" i="71"/>
  <c r="E586" i="71"/>
  <c r="H585" i="71"/>
  <c r="E585" i="71"/>
  <c r="H584" i="71"/>
  <c r="E584" i="71"/>
  <c r="H583" i="71"/>
  <c r="E583" i="71"/>
  <c r="H582" i="71"/>
  <c r="E582" i="71"/>
  <c r="H581" i="71"/>
  <c r="E581" i="71"/>
  <c r="H580" i="71"/>
  <c r="E580" i="71"/>
  <c r="H579" i="71"/>
  <c r="E579" i="71"/>
  <c r="H578" i="71"/>
  <c r="E578" i="71"/>
  <c r="H577" i="71"/>
  <c r="E577" i="71"/>
  <c r="H576" i="71"/>
  <c r="E576" i="71"/>
  <c r="H575" i="71"/>
  <c r="E575" i="71"/>
  <c r="H574" i="71"/>
  <c r="E574" i="71"/>
  <c r="H573" i="71"/>
  <c r="E573" i="71"/>
  <c r="H572" i="71"/>
  <c r="E572" i="71"/>
  <c r="H571" i="71"/>
  <c r="E571" i="71"/>
  <c r="H570" i="71"/>
  <c r="E570" i="71"/>
  <c r="H569" i="71"/>
  <c r="E569" i="71"/>
  <c r="H568" i="71"/>
  <c r="E568" i="71"/>
  <c r="H567" i="71"/>
  <c r="E567" i="71"/>
  <c r="H566" i="71"/>
  <c r="E566" i="71"/>
  <c r="H565" i="71"/>
  <c r="E565" i="71"/>
  <c r="H564" i="71"/>
  <c r="E564" i="71"/>
  <c r="H563" i="71"/>
  <c r="E563" i="71"/>
  <c r="H562" i="71"/>
  <c r="E562" i="71"/>
  <c r="H561" i="71"/>
  <c r="E561" i="71"/>
  <c r="H560" i="71"/>
  <c r="E560" i="71"/>
  <c r="H559" i="71"/>
  <c r="E559" i="71"/>
  <c r="H558" i="71"/>
  <c r="E558" i="71"/>
  <c r="H557" i="71"/>
  <c r="E557" i="71"/>
  <c r="H556" i="71"/>
  <c r="E556" i="71"/>
  <c r="H555" i="71"/>
  <c r="E555" i="71"/>
  <c r="H554" i="71"/>
  <c r="E554" i="71"/>
  <c r="H553" i="71"/>
  <c r="E553" i="71"/>
  <c r="H552" i="71"/>
  <c r="E552" i="71"/>
  <c r="H551" i="71"/>
  <c r="E551" i="71"/>
  <c r="H550" i="71"/>
  <c r="E550" i="71"/>
  <c r="H549" i="71"/>
  <c r="E549" i="71"/>
  <c r="H548" i="71"/>
  <c r="E548" i="71"/>
  <c r="H547" i="71"/>
  <c r="E547" i="71"/>
  <c r="H546" i="71"/>
  <c r="E546" i="71"/>
  <c r="H545" i="71"/>
  <c r="E545" i="71"/>
  <c r="H544" i="71"/>
  <c r="E544" i="71"/>
  <c r="H543" i="71"/>
  <c r="E543" i="71"/>
  <c r="H542" i="71"/>
  <c r="E542" i="71"/>
  <c r="H541" i="71"/>
  <c r="E541" i="71"/>
  <c r="H540" i="71"/>
  <c r="E540" i="71"/>
  <c r="H539" i="71"/>
  <c r="E539" i="71"/>
  <c r="H538" i="71"/>
  <c r="E538" i="71"/>
  <c r="H537" i="71"/>
  <c r="E537" i="71"/>
  <c r="H536" i="71"/>
  <c r="E536" i="71"/>
  <c r="H535" i="71"/>
  <c r="E535" i="71"/>
  <c r="H534" i="71"/>
  <c r="E534" i="71"/>
  <c r="H533" i="71"/>
  <c r="E533" i="71"/>
  <c r="H532" i="71"/>
  <c r="E532" i="71"/>
  <c r="H531" i="71"/>
  <c r="E531" i="71"/>
  <c r="H530" i="71"/>
  <c r="E530" i="71"/>
  <c r="H529" i="71"/>
  <c r="E529" i="71"/>
  <c r="H528" i="71"/>
  <c r="E528" i="71"/>
  <c r="H527" i="71"/>
  <c r="E527" i="71"/>
  <c r="H526" i="71"/>
  <c r="E526" i="71"/>
  <c r="H525" i="71"/>
  <c r="E525" i="71"/>
  <c r="H524" i="71"/>
  <c r="E524" i="71"/>
  <c r="H523" i="71"/>
  <c r="E523" i="71"/>
  <c r="H522" i="71"/>
  <c r="E522" i="71"/>
  <c r="H521" i="71"/>
  <c r="E521" i="71"/>
  <c r="H520" i="71"/>
  <c r="E520" i="71"/>
  <c r="H519" i="71"/>
  <c r="E519" i="71"/>
  <c r="H518" i="71"/>
  <c r="E518" i="71"/>
  <c r="H517" i="71"/>
  <c r="E517" i="71"/>
  <c r="H516" i="71"/>
  <c r="E516" i="71"/>
  <c r="H515" i="71"/>
  <c r="E515" i="71"/>
  <c r="H514" i="71"/>
  <c r="E514" i="71"/>
  <c r="H513" i="71"/>
  <c r="E513" i="71"/>
  <c r="H512" i="71"/>
  <c r="E512" i="71"/>
  <c r="H511" i="71"/>
  <c r="E511" i="71"/>
  <c r="H510" i="71"/>
  <c r="E510" i="71"/>
  <c r="H509" i="71"/>
  <c r="E509" i="71"/>
  <c r="H508" i="71"/>
  <c r="E508" i="71"/>
  <c r="H507" i="71"/>
  <c r="E507" i="71"/>
  <c r="H506" i="71"/>
  <c r="E506" i="71"/>
  <c r="H505" i="71"/>
  <c r="E505" i="71"/>
  <c r="H504" i="71"/>
  <c r="E504" i="71"/>
  <c r="H503" i="71"/>
  <c r="E503" i="71"/>
  <c r="H502" i="71"/>
  <c r="E502" i="71"/>
  <c r="H501" i="71"/>
  <c r="E501" i="71"/>
  <c r="H500" i="71"/>
  <c r="E500" i="71"/>
  <c r="H499" i="71"/>
  <c r="E499" i="71"/>
  <c r="H498" i="71"/>
  <c r="E498" i="71"/>
  <c r="H497" i="71"/>
  <c r="E497" i="71"/>
  <c r="H496" i="71"/>
  <c r="E496" i="71"/>
  <c r="H495" i="71"/>
  <c r="E495" i="71"/>
  <c r="H494" i="71"/>
  <c r="E494" i="71"/>
  <c r="H493" i="71"/>
  <c r="E493" i="71"/>
  <c r="H492" i="71"/>
  <c r="E492" i="71"/>
  <c r="H491" i="71"/>
  <c r="E491" i="71"/>
  <c r="H490" i="71"/>
  <c r="E490" i="71"/>
  <c r="H489" i="71"/>
  <c r="E489" i="71"/>
  <c r="H488" i="71"/>
  <c r="E488" i="71"/>
  <c r="H487" i="71"/>
  <c r="E487" i="71"/>
  <c r="H486" i="71"/>
  <c r="E486" i="71"/>
  <c r="H485" i="71"/>
  <c r="E485" i="71"/>
  <c r="H484" i="71"/>
  <c r="E484" i="71"/>
  <c r="H483" i="71"/>
  <c r="E483" i="71"/>
  <c r="H482" i="71"/>
  <c r="E482" i="71"/>
  <c r="H481" i="71"/>
  <c r="E481" i="71"/>
  <c r="H480" i="71"/>
  <c r="E480" i="71"/>
  <c r="H479" i="71"/>
  <c r="E479" i="71"/>
  <c r="H478" i="71"/>
  <c r="E478" i="71"/>
  <c r="H477" i="71"/>
  <c r="E477" i="71"/>
  <c r="H476" i="71"/>
  <c r="E476" i="71"/>
  <c r="H475" i="71"/>
  <c r="E475" i="71"/>
  <c r="H474" i="71"/>
  <c r="E474" i="71"/>
  <c r="H473" i="71"/>
  <c r="E473" i="71"/>
  <c r="H472" i="71"/>
  <c r="E472" i="71"/>
  <c r="H471" i="71"/>
  <c r="E471" i="71"/>
  <c r="H470" i="71"/>
  <c r="E470" i="71"/>
  <c r="H469" i="71"/>
  <c r="E469" i="71"/>
  <c r="H468" i="71"/>
  <c r="E468" i="71"/>
  <c r="H467" i="71"/>
  <c r="E467" i="71"/>
  <c r="H466" i="71"/>
  <c r="E466" i="71"/>
  <c r="H465" i="71"/>
  <c r="E465" i="71"/>
  <c r="H464" i="71"/>
  <c r="E464" i="71"/>
  <c r="H463" i="71"/>
  <c r="E463" i="71"/>
  <c r="H462" i="71"/>
  <c r="E462" i="71"/>
  <c r="H461" i="71"/>
  <c r="E461" i="71"/>
  <c r="H460" i="71"/>
  <c r="E460" i="71"/>
  <c r="H459" i="71"/>
  <c r="E459" i="71"/>
  <c r="H458" i="71"/>
  <c r="E458" i="71"/>
  <c r="H457" i="71"/>
  <c r="E457" i="71"/>
  <c r="H456" i="71"/>
  <c r="E456" i="71"/>
  <c r="H455" i="71"/>
  <c r="E455" i="71"/>
  <c r="H454" i="71"/>
  <c r="E454" i="71"/>
  <c r="H453" i="71"/>
  <c r="E453" i="71"/>
  <c r="H452" i="71"/>
  <c r="E452" i="71"/>
  <c r="H451" i="71"/>
  <c r="E451" i="71"/>
  <c r="H450" i="71"/>
  <c r="E450" i="71"/>
  <c r="H449" i="71"/>
  <c r="E449" i="71"/>
  <c r="H448" i="71"/>
  <c r="E448" i="71"/>
  <c r="H447" i="71"/>
  <c r="E447" i="71"/>
  <c r="H446" i="71"/>
  <c r="E446" i="71"/>
  <c r="H445" i="71"/>
  <c r="E445" i="71"/>
  <c r="H444" i="71"/>
  <c r="E444" i="71"/>
  <c r="H443" i="71"/>
  <c r="E443" i="71"/>
  <c r="H442" i="71"/>
  <c r="E442" i="71"/>
  <c r="H441" i="71"/>
  <c r="E441" i="71"/>
  <c r="H440" i="71"/>
  <c r="E440" i="71"/>
  <c r="H439" i="71"/>
  <c r="E439" i="71"/>
  <c r="H438" i="71"/>
  <c r="E438" i="71"/>
  <c r="H437" i="71"/>
  <c r="E437" i="71"/>
  <c r="H436" i="71"/>
  <c r="E436" i="71"/>
  <c r="H435" i="71"/>
  <c r="E435" i="71"/>
  <c r="H434" i="71"/>
  <c r="E434" i="71"/>
  <c r="H433" i="71"/>
  <c r="E433" i="71"/>
  <c r="H432" i="71"/>
  <c r="E432" i="71"/>
  <c r="H431" i="71"/>
  <c r="E431" i="71"/>
  <c r="H430" i="71"/>
  <c r="E430" i="71"/>
  <c r="H429" i="71"/>
  <c r="E429" i="71"/>
  <c r="H428" i="71"/>
  <c r="E428" i="71"/>
  <c r="H427" i="71"/>
  <c r="E427" i="71"/>
  <c r="H426" i="71"/>
  <c r="E426" i="71"/>
  <c r="H425" i="71"/>
  <c r="E425" i="71"/>
  <c r="H424" i="71"/>
  <c r="E424" i="71"/>
  <c r="H423" i="71"/>
  <c r="E423" i="71"/>
  <c r="H422" i="71"/>
  <c r="E422" i="71"/>
  <c r="H421" i="71"/>
  <c r="E421" i="71"/>
  <c r="H420" i="71"/>
  <c r="E420" i="71"/>
  <c r="H419" i="71"/>
  <c r="E419" i="71"/>
  <c r="H418" i="71"/>
  <c r="E418" i="71"/>
  <c r="H417" i="71"/>
  <c r="E417" i="71"/>
  <c r="H416" i="71"/>
  <c r="E416" i="71"/>
  <c r="H415" i="71"/>
  <c r="E415" i="71"/>
  <c r="H414" i="71"/>
  <c r="E414" i="71"/>
  <c r="H413" i="71"/>
  <c r="E413" i="71"/>
  <c r="H412" i="71"/>
  <c r="E412" i="71"/>
  <c r="H411" i="71"/>
  <c r="E411" i="71"/>
  <c r="H410" i="71"/>
  <c r="E410" i="71"/>
  <c r="H409" i="71"/>
  <c r="E409" i="71"/>
  <c r="H408" i="71"/>
  <c r="E408" i="71"/>
  <c r="H407" i="71"/>
  <c r="E407" i="71"/>
  <c r="H406" i="71"/>
  <c r="E406" i="71"/>
  <c r="H405" i="71"/>
  <c r="E405" i="71"/>
  <c r="H404" i="71"/>
  <c r="E404" i="71"/>
  <c r="H403" i="71"/>
  <c r="E403" i="71"/>
  <c r="H402" i="71"/>
  <c r="E402" i="71"/>
  <c r="H401" i="71"/>
  <c r="E401" i="71"/>
  <c r="H400" i="71"/>
  <c r="E400" i="71"/>
  <c r="H399" i="71"/>
  <c r="E399" i="71"/>
  <c r="H398" i="71"/>
  <c r="E398" i="71"/>
  <c r="H397" i="71"/>
  <c r="E397" i="71"/>
  <c r="H396" i="71"/>
  <c r="E396" i="71"/>
  <c r="H395" i="71"/>
  <c r="E395" i="71"/>
  <c r="H394" i="71"/>
  <c r="E394" i="71"/>
  <c r="H393" i="71"/>
  <c r="E393" i="71"/>
  <c r="H392" i="71"/>
  <c r="E392" i="71"/>
  <c r="H391" i="71"/>
  <c r="E391" i="71"/>
  <c r="H390" i="71"/>
  <c r="E390" i="71"/>
  <c r="H389" i="71"/>
  <c r="E389" i="71"/>
  <c r="H388" i="71"/>
  <c r="E388" i="71"/>
  <c r="H387" i="71"/>
  <c r="E387" i="71"/>
  <c r="H386" i="71"/>
  <c r="E386" i="71"/>
  <c r="H385" i="71"/>
  <c r="E385" i="71"/>
  <c r="H384" i="71"/>
  <c r="E384" i="71"/>
  <c r="H383" i="71"/>
  <c r="E383" i="71"/>
  <c r="H382" i="71"/>
  <c r="E382" i="71"/>
  <c r="H381" i="71"/>
  <c r="E381" i="71"/>
  <c r="H380" i="71"/>
  <c r="E380" i="71"/>
  <c r="H379" i="71"/>
  <c r="E379" i="71"/>
  <c r="H378" i="71"/>
  <c r="E378" i="71"/>
  <c r="H377" i="71"/>
  <c r="E377" i="71"/>
  <c r="H376" i="71"/>
  <c r="E376" i="71"/>
  <c r="H375" i="71"/>
  <c r="E375" i="71"/>
  <c r="H374" i="71"/>
  <c r="E374" i="71"/>
  <c r="H373" i="71"/>
  <c r="E373" i="71"/>
  <c r="H372" i="71"/>
  <c r="E372" i="71"/>
  <c r="H371" i="71"/>
  <c r="E371" i="71"/>
  <c r="H370" i="71"/>
  <c r="E370" i="71"/>
  <c r="H369" i="71"/>
  <c r="E369" i="71"/>
  <c r="H368" i="71"/>
  <c r="E368" i="71"/>
  <c r="H367" i="71"/>
  <c r="E367" i="71"/>
  <c r="H366" i="71"/>
  <c r="E366" i="71"/>
  <c r="H365" i="71"/>
  <c r="E365" i="71"/>
  <c r="H364" i="71"/>
  <c r="E364" i="71"/>
  <c r="H363" i="71"/>
  <c r="E363" i="71"/>
  <c r="H362" i="71"/>
  <c r="E362" i="71"/>
  <c r="H361" i="71"/>
  <c r="E361" i="71"/>
  <c r="H360" i="71"/>
  <c r="E360" i="71"/>
  <c r="H359" i="71"/>
  <c r="E359" i="71"/>
  <c r="H358" i="71"/>
  <c r="E358" i="71"/>
  <c r="H357" i="71"/>
  <c r="E357" i="71"/>
  <c r="H356" i="71"/>
  <c r="E356" i="71"/>
  <c r="H355" i="71"/>
  <c r="E355" i="71"/>
  <c r="H354" i="71"/>
  <c r="E354" i="71"/>
  <c r="H353" i="71"/>
  <c r="E353" i="71"/>
  <c r="H352" i="71"/>
  <c r="E352" i="71"/>
  <c r="H351" i="71"/>
  <c r="E351" i="71"/>
  <c r="H350" i="71"/>
  <c r="E350" i="71"/>
  <c r="H349" i="71"/>
  <c r="E349" i="71"/>
  <c r="H348" i="71"/>
  <c r="E348" i="71"/>
  <c r="H347" i="71"/>
  <c r="E347" i="71"/>
  <c r="H346" i="71"/>
  <c r="E346" i="71"/>
  <c r="H345" i="71"/>
  <c r="E345" i="71"/>
  <c r="H344" i="71"/>
  <c r="E344" i="71"/>
  <c r="H343" i="71"/>
  <c r="E343" i="71"/>
  <c r="H342" i="71"/>
  <c r="E342" i="71"/>
  <c r="H341" i="71"/>
  <c r="E341" i="71"/>
  <c r="H340" i="71"/>
  <c r="E340" i="71"/>
  <c r="H339" i="71"/>
  <c r="E339" i="71"/>
  <c r="H338" i="71"/>
  <c r="E338" i="71"/>
  <c r="H337" i="71"/>
  <c r="E337" i="71"/>
  <c r="H336" i="71"/>
  <c r="E336" i="71"/>
  <c r="H335" i="71"/>
  <c r="E335" i="71"/>
  <c r="H334" i="71"/>
  <c r="E334" i="71"/>
  <c r="H333" i="71"/>
  <c r="E333" i="71"/>
  <c r="H332" i="71"/>
  <c r="E332" i="71"/>
  <c r="H331" i="71"/>
  <c r="E331" i="71"/>
  <c r="H330" i="71"/>
  <c r="E330" i="71"/>
  <c r="H329" i="71"/>
  <c r="E329" i="71"/>
  <c r="H328" i="71"/>
  <c r="E328" i="71"/>
  <c r="H327" i="71"/>
  <c r="E327" i="71"/>
  <c r="H326" i="71"/>
  <c r="E326" i="71"/>
  <c r="H325" i="71"/>
  <c r="E325" i="71"/>
  <c r="H324" i="71"/>
  <c r="E324" i="71"/>
  <c r="H323" i="71"/>
  <c r="E323" i="71"/>
  <c r="H322" i="71"/>
  <c r="E322" i="71"/>
  <c r="H321" i="71"/>
  <c r="E321" i="71"/>
  <c r="H320" i="71"/>
  <c r="E320" i="71"/>
  <c r="H319" i="71"/>
  <c r="E319" i="71"/>
  <c r="H318" i="71"/>
  <c r="E318" i="71"/>
  <c r="H317" i="71"/>
  <c r="E317" i="71"/>
  <c r="H316" i="71"/>
  <c r="E316" i="71"/>
  <c r="H315" i="71"/>
  <c r="E315" i="71"/>
  <c r="H314" i="71"/>
  <c r="E314" i="71"/>
  <c r="H313" i="71"/>
  <c r="E313" i="71"/>
  <c r="H312" i="71"/>
  <c r="E312" i="71"/>
  <c r="H311" i="71"/>
  <c r="E311" i="71"/>
  <c r="H310" i="71"/>
  <c r="E310" i="71"/>
  <c r="H309" i="71"/>
  <c r="E309" i="71"/>
  <c r="H308" i="71"/>
  <c r="E308" i="71"/>
  <c r="H307" i="71"/>
  <c r="E307" i="71"/>
  <c r="H306" i="71"/>
  <c r="E306" i="71"/>
  <c r="H305" i="71"/>
  <c r="E305" i="71"/>
  <c r="H304" i="71"/>
  <c r="E304" i="71"/>
  <c r="H303" i="71"/>
  <c r="E303" i="71"/>
  <c r="H302" i="71"/>
  <c r="E302" i="71"/>
  <c r="H301" i="71"/>
  <c r="E301" i="71"/>
  <c r="H300" i="71"/>
  <c r="E300" i="71"/>
  <c r="H299" i="71"/>
  <c r="E299" i="71"/>
  <c r="H298" i="71"/>
  <c r="E298" i="71"/>
  <c r="H297" i="71"/>
  <c r="E297" i="71"/>
  <c r="H296" i="71"/>
  <c r="E296" i="71"/>
  <c r="H295" i="71"/>
  <c r="E295" i="71"/>
  <c r="H294" i="71"/>
  <c r="E294" i="71"/>
  <c r="H293" i="71"/>
  <c r="E293" i="71"/>
  <c r="H292" i="71"/>
  <c r="E292" i="71"/>
  <c r="H291" i="71"/>
  <c r="E291" i="71"/>
  <c r="H290" i="71"/>
  <c r="E290" i="71"/>
  <c r="H289" i="71"/>
  <c r="E289" i="71"/>
  <c r="H288" i="71"/>
  <c r="E288" i="71"/>
  <c r="H287" i="71"/>
  <c r="E287" i="71"/>
  <c r="H286" i="71"/>
  <c r="E286" i="71"/>
  <c r="H285" i="71"/>
  <c r="E285" i="71"/>
  <c r="H284" i="71"/>
  <c r="E284" i="71"/>
  <c r="H283" i="71"/>
  <c r="E283" i="71"/>
  <c r="H282" i="71"/>
  <c r="E282" i="71"/>
  <c r="H281" i="71"/>
  <c r="E281" i="71"/>
  <c r="H280" i="71"/>
  <c r="E280" i="71"/>
  <c r="H279" i="71"/>
  <c r="E279" i="71"/>
  <c r="H278" i="71"/>
  <c r="E278" i="71"/>
  <c r="H277" i="71"/>
  <c r="E277" i="71"/>
  <c r="H276" i="71"/>
  <c r="E276" i="71"/>
  <c r="H275" i="71"/>
  <c r="E275" i="71"/>
  <c r="H274" i="71"/>
  <c r="E274" i="71"/>
  <c r="H273" i="71"/>
  <c r="E273" i="71"/>
  <c r="H272" i="71"/>
  <c r="E272" i="71"/>
  <c r="H271" i="71"/>
  <c r="E271" i="71"/>
  <c r="H270" i="71"/>
  <c r="E270" i="71"/>
  <c r="H269" i="71"/>
  <c r="E269" i="71"/>
  <c r="H268" i="71"/>
  <c r="E268" i="71"/>
  <c r="H267" i="71"/>
  <c r="E267" i="71"/>
  <c r="H266" i="71"/>
  <c r="E266" i="71"/>
  <c r="H265" i="71"/>
  <c r="E265" i="71"/>
  <c r="H264" i="71"/>
  <c r="E264" i="71"/>
  <c r="H263" i="71"/>
  <c r="E263" i="71"/>
  <c r="H262" i="71"/>
  <c r="E262" i="71"/>
  <c r="H261" i="71"/>
  <c r="E261" i="71"/>
  <c r="H260" i="71"/>
  <c r="E260" i="71"/>
  <c r="H259" i="71"/>
  <c r="E259" i="71"/>
  <c r="H258" i="71"/>
  <c r="E258" i="71"/>
  <c r="H257" i="71"/>
  <c r="E257" i="71"/>
  <c r="H256" i="71"/>
  <c r="E256" i="71"/>
  <c r="H255" i="71"/>
  <c r="E255" i="71"/>
  <c r="H254" i="71"/>
  <c r="E254" i="71"/>
  <c r="H253" i="71"/>
  <c r="E253" i="71"/>
  <c r="H252" i="71"/>
  <c r="E252" i="71"/>
  <c r="H251" i="71"/>
  <c r="E251" i="71"/>
  <c r="H250" i="71"/>
  <c r="E250" i="71"/>
  <c r="H249" i="71"/>
  <c r="E249" i="71"/>
  <c r="H248" i="71"/>
  <c r="E248" i="71"/>
  <c r="H247" i="71"/>
  <c r="E247" i="71"/>
  <c r="H246" i="71"/>
  <c r="E246" i="71"/>
  <c r="H245" i="71"/>
  <c r="E245" i="71"/>
  <c r="H244" i="71"/>
  <c r="E244" i="71"/>
  <c r="H243" i="71"/>
  <c r="E243" i="71"/>
  <c r="H242" i="71"/>
  <c r="E242" i="71"/>
  <c r="H241" i="71"/>
  <c r="E241" i="71"/>
  <c r="H240" i="71"/>
  <c r="E240" i="71"/>
  <c r="H239" i="71"/>
  <c r="E239" i="71"/>
  <c r="H238" i="71"/>
  <c r="E238" i="71"/>
  <c r="H237" i="71"/>
  <c r="E237" i="71"/>
  <c r="H236" i="71"/>
  <c r="E236" i="71"/>
  <c r="H235" i="71"/>
  <c r="E235" i="71"/>
  <c r="H234" i="71"/>
  <c r="E234" i="71"/>
  <c r="H233" i="71"/>
  <c r="E233" i="71"/>
  <c r="H232" i="71"/>
  <c r="E232" i="71"/>
  <c r="H231" i="71"/>
  <c r="E231" i="71"/>
  <c r="H230" i="71"/>
  <c r="E230" i="71"/>
  <c r="H229" i="71"/>
  <c r="E229" i="71"/>
  <c r="H228" i="71"/>
  <c r="E228" i="71"/>
  <c r="H227" i="71"/>
  <c r="E227" i="71"/>
  <c r="H226" i="71"/>
  <c r="E226" i="71"/>
  <c r="H225" i="71"/>
  <c r="E225" i="71"/>
  <c r="H224" i="71"/>
  <c r="E224" i="71"/>
  <c r="H223" i="71"/>
  <c r="E223" i="71"/>
  <c r="H222" i="71"/>
  <c r="E222" i="71"/>
  <c r="H221" i="71"/>
  <c r="E221" i="71"/>
  <c r="H220" i="71"/>
  <c r="E220" i="71"/>
  <c r="H219" i="71"/>
  <c r="E219" i="71"/>
  <c r="H218" i="71"/>
  <c r="E218" i="71"/>
  <c r="H217" i="71"/>
  <c r="E217" i="71"/>
  <c r="H216" i="71"/>
  <c r="E216" i="71"/>
  <c r="H215" i="71"/>
  <c r="E215" i="71"/>
  <c r="H214" i="71"/>
  <c r="E214" i="71"/>
  <c r="H213" i="71"/>
  <c r="E213" i="71"/>
  <c r="H212" i="71"/>
  <c r="E212" i="71"/>
  <c r="H211" i="71"/>
  <c r="E211" i="71"/>
  <c r="H210" i="71"/>
  <c r="E210" i="71"/>
  <c r="H209" i="71"/>
  <c r="E209" i="71"/>
  <c r="H208" i="71"/>
  <c r="E208" i="71"/>
  <c r="H207" i="71"/>
  <c r="E207" i="71"/>
  <c r="H206" i="71"/>
  <c r="E206" i="71"/>
  <c r="H205" i="71"/>
  <c r="E205" i="71"/>
  <c r="H204" i="71"/>
  <c r="E204" i="71"/>
  <c r="H203" i="71"/>
  <c r="E203" i="71"/>
  <c r="H202" i="71"/>
  <c r="E202" i="71"/>
  <c r="H201" i="71"/>
  <c r="E201" i="71"/>
  <c r="H200" i="71"/>
  <c r="E200" i="71"/>
  <c r="H199" i="71"/>
  <c r="E199" i="71"/>
  <c r="H198" i="71"/>
  <c r="E198" i="71"/>
  <c r="H197" i="71"/>
  <c r="E197" i="71"/>
  <c r="H196" i="71"/>
  <c r="E196" i="71"/>
  <c r="H195" i="71"/>
  <c r="E195" i="71"/>
  <c r="H194" i="71"/>
  <c r="E194" i="71"/>
  <c r="H193" i="71"/>
  <c r="E193" i="71"/>
  <c r="H192" i="71"/>
  <c r="E192" i="71"/>
  <c r="H191" i="71"/>
  <c r="E191" i="71"/>
  <c r="H190" i="71"/>
  <c r="E190" i="71"/>
  <c r="H189" i="71"/>
  <c r="E189" i="71"/>
  <c r="H188" i="71"/>
  <c r="E188" i="71"/>
  <c r="H187" i="71"/>
  <c r="E187" i="71"/>
  <c r="H186" i="71"/>
  <c r="E186" i="71"/>
  <c r="H185" i="71"/>
  <c r="E185" i="71"/>
  <c r="H184" i="71"/>
  <c r="E184" i="71"/>
  <c r="H183" i="71"/>
  <c r="E183" i="71"/>
  <c r="H182" i="71"/>
  <c r="E182" i="71"/>
  <c r="H181" i="71"/>
  <c r="E181" i="71"/>
  <c r="H180" i="71"/>
  <c r="E180" i="71"/>
  <c r="H179" i="71"/>
  <c r="E179" i="71"/>
  <c r="H178" i="71"/>
  <c r="E178" i="71"/>
  <c r="H177" i="71"/>
  <c r="E177" i="71"/>
  <c r="H176" i="71"/>
  <c r="E176" i="71"/>
  <c r="H175" i="71"/>
  <c r="E175" i="71"/>
  <c r="H174" i="71"/>
  <c r="E174" i="71"/>
  <c r="H173" i="71"/>
  <c r="E173" i="71"/>
  <c r="H172" i="71"/>
  <c r="E172" i="71"/>
  <c r="H171" i="71"/>
  <c r="E171" i="71"/>
  <c r="H170" i="71"/>
  <c r="E170" i="71"/>
  <c r="H169" i="71"/>
  <c r="E169" i="71"/>
  <c r="H168" i="71"/>
  <c r="E168" i="71"/>
  <c r="H167" i="71"/>
  <c r="E167" i="71"/>
  <c r="H166" i="71"/>
  <c r="E166" i="71"/>
  <c r="H165" i="71"/>
  <c r="E165" i="71"/>
  <c r="H164" i="71"/>
  <c r="E164" i="71"/>
  <c r="H163" i="71"/>
  <c r="E163" i="71"/>
  <c r="H162" i="71"/>
  <c r="E162" i="71"/>
  <c r="H161" i="71"/>
  <c r="E161" i="71"/>
  <c r="H160" i="71"/>
  <c r="E160" i="71"/>
  <c r="H159" i="71"/>
  <c r="E159" i="71"/>
  <c r="H158" i="71"/>
  <c r="E158" i="71"/>
  <c r="H157" i="71"/>
  <c r="E157" i="71"/>
  <c r="H156" i="71"/>
  <c r="E156" i="71"/>
  <c r="H155" i="71"/>
  <c r="E155" i="71"/>
  <c r="H154" i="71"/>
  <c r="E154" i="71"/>
  <c r="H153" i="71"/>
  <c r="E153" i="71"/>
  <c r="H152" i="71"/>
  <c r="E152" i="71"/>
  <c r="H151" i="71"/>
  <c r="E151" i="71"/>
  <c r="H150" i="71"/>
  <c r="E150" i="71"/>
  <c r="H149" i="71"/>
  <c r="E149" i="71"/>
  <c r="H148" i="71"/>
  <c r="E148" i="71"/>
  <c r="H147" i="71"/>
  <c r="E147" i="71"/>
  <c r="H146" i="71"/>
  <c r="E146" i="71"/>
  <c r="H145" i="71"/>
  <c r="E145" i="71"/>
  <c r="H144" i="71"/>
  <c r="E144" i="71"/>
  <c r="H143" i="71"/>
  <c r="E143" i="71"/>
  <c r="H142" i="71"/>
  <c r="E142" i="71"/>
  <c r="H141" i="71"/>
  <c r="E141" i="71"/>
  <c r="H140" i="71"/>
  <c r="E140" i="71"/>
  <c r="H139" i="71"/>
  <c r="E139" i="71"/>
  <c r="H138" i="71"/>
  <c r="E138" i="71"/>
  <c r="H137" i="71"/>
  <c r="E137" i="71"/>
  <c r="H136" i="71"/>
  <c r="E136" i="71"/>
  <c r="H135" i="71"/>
  <c r="E135" i="71"/>
  <c r="H134" i="71"/>
  <c r="E134" i="71"/>
  <c r="H133" i="71"/>
  <c r="E133" i="71"/>
  <c r="H132" i="71"/>
  <c r="E132" i="71"/>
  <c r="H131" i="71"/>
  <c r="E131" i="71"/>
  <c r="H130" i="71"/>
  <c r="E130" i="71"/>
  <c r="H129" i="71"/>
  <c r="E129" i="71"/>
  <c r="H128" i="71"/>
  <c r="E128" i="71"/>
  <c r="H127" i="71"/>
  <c r="E127" i="71"/>
  <c r="H126" i="71"/>
  <c r="E126" i="71"/>
  <c r="H125" i="71"/>
  <c r="E125" i="71"/>
  <c r="H124" i="71"/>
  <c r="E124" i="71"/>
  <c r="H123" i="71"/>
  <c r="E123" i="71"/>
  <c r="H122" i="71"/>
  <c r="E122" i="71"/>
  <c r="H121" i="71"/>
  <c r="E121" i="71"/>
  <c r="H120" i="71"/>
  <c r="E120" i="71"/>
  <c r="H119" i="71"/>
  <c r="E119" i="71"/>
  <c r="H118" i="71"/>
  <c r="E118" i="71"/>
  <c r="H117" i="71"/>
  <c r="E117" i="71"/>
  <c r="H116" i="71"/>
  <c r="E116" i="71"/>
  <c r="H115" i="71"/>
  <c r="E115" i="71"/>
  <c r="H114" i="71"/>
  <c r="E114" i="71"/>
  <c r="H113" i="71"/>
  <c r="E113" i="71"/>
  <c r="H112" i="71"/>
  <c r="E112" i="71"/>
  <c r="H111" i="71"/>
  <c r="E111" i="71"/>
  <c r="H110" i="71"/>
  <c r="E110" i="71"/>
  <c r="H109" i="71"/>
  <c r="E109" i="71"/>
  <c r="H108" i="71"/>
  <c r="E108" i="71"/>
  <c r="H107" i="71"/>
  <c r="E107" i="71"/>
  <c r="H106" i="71"/>
  <c r="E106" i="71"/>
  <c r="H105" i="71"/>
  <c r="E105" i="71"/>
  <c r="H104" i="71"/>
  <c r="E104" i="71"/>
  <c r="H103" i="71"/>
  <c r="E103" i="71"/>
  <c r="H102" i="71"/>
  <c r="E102" i="71"/>
  <c r="H101" i="71"/>
  <c r="E101" i="71"/>
  <c r="H100" i="71"/>
  <c r="E100" i="71"/>
  <c r="H99" i="71"/>
  <c r="E99" i="71"/>
  <c r="H98" i="71"/>
  <c r="E98" i="71"/>
  <c r="H97" i="71"/>
  <c r="E97" i="71"/>
  <c r="H96" i="71"/>
  <c r="E96" i="71"/>
  <c r="H95" i="71"/>
  <c r="E95" i="71"/>
  <c r="H94" i="71"/>
  <c r="E94" i="71"/>
  <c r="H93" i="71"/>
  <c r="E93" i="71"/>
  <c r="H92" i="71"/>
  <c r="E92" i="71"/>
  <c r="H91" i="71"/>
  <c r="E91" i="71"/>
  <c r="H90" i="71"/>
  <c r="E90" i="71"/>
  <c r="H89" i="71"/>
  <c r="E89" i="71"/>
  <c r="H88" i="71"/>
  <c r="E88" i="71"/>
  <c r="H87" i="71"/>
  <c r="E87" i="71"/>
  <c r="H86" i="71"/>
  <c r="E86" i="71"/>
  <c r="H85" i="71"/>
  <c r="E85" i="71"/>
  <c r="H84" i="71"/>
  <c r="E84" i="71"/>
  <c r="H83" i="71"/>
  <c r="E83" i="71"/>
  <c r="H82" i="71"/>
  <c r="E82" i="71"/>
  <c r="H81" i="71"/>
  <c r="E81" i="71"/>
  <c r="H80" i="71"/>
  <c r="E80" i="71"/>
  <c r="H79" i="71"/>
  <c r="E79" i="71"/>
  <c r="H78" i="71"/>
  <c r="E78" i="71"/>
  <c r="H77" i="71"/>
  <c r="E77" i="71"/>
  <c r="H76" i="71"/>
  <c r="E76" i="71"/>
  <c r="H75" i="71"/>
  <c r="E75" i="71"/>
  <c r="H74" i="71"/>
  <c r="E74" i="71"/>
  <c r="H73" i="71"/>
  <c r="E73" i="71"/>
  <c r="H72" i="71"/>
  <c r="E72" i="71"/>
  <c r="H71" i="71"/>
  <c r="E71" i="71"/>
  <c r="H70" i="71"/>
  <c r="E70" i="71"/>
  <c r="H69" i="71"/>
  <c r="E69" i="71"/>
  <c r="H68" i="71"/>
  <c r="E68" i="71"/>
  <c r="H67" i="71"/>
  <c r="E67" i="71"/>
  <c r="H66" i="71"/>
  <c r="E66" i="71"/>
  <c r="H65" i="71"/>
  <c r="E65" i="71"/>
  <c r="H64" i="71"/>
  <c r="E64" i="71"/>
  <c r="H63" i="71"/>
  <c r="E63" i="71"/>
  <c r="H62" i="71"/>
  <c r="E62" i="71"/>
  <c r="H61" i="71"/>
  <c r="E61" i="71"/>
  <c r="H60" i="71"/>
  <c r="E60" i="71"/>
  <c r="H59" i="71"/>
  <c r="E59" i="71"/>
  <c r="H58" i="71"/>
  <c r="E58" i="71"/>
  <c r="H57" i="71"/>
  <c r="E57" i="71"/>
  <c r="H56" i="71"/>
  <c r="E56" i="71"/>
  <c r="H55" i="71"/>
  <c r="E55" i="71"/>
  <c r="H54" i="71"/>
  <c r="E54" i="71"/>
  <c r="H53" i="71"/>
  <c r="E53" i="71"/>
  <c r="H52" i="71"/>
  <c r="E52" i="71"/>
  <c r="H51" i="71"/>
  <c r="E51" i="71"/>
  <c r="H50" i="71"/>
  <c r="E50" i="71"/>
  <c r="H49" i="71"/>
  <c r="E49" i="71"/>
  <c r="H48" i="71"/>
  <c r="E48" i="71"/>
  <c r="H47" i="71"/>
  <c r="E47" i="71"/>
  <c r="H46" i="71"/>
  <c r="E46" i="71"/>
  <c r="H45" i="71"/>
  <c r="E45" i="71"/>
  <c r="H44" i="71"/>
  <c r="E44" i="71"/>
  <c r="H43" i="71"/>
  <c r="E43" i="71"/>
  <c r="H42" i="71"/>
  <c r="E42" i="71"/>
  <c r="H41" i="71"/>
  <c r="E41" i="71"/>
  <c r="H40" i="71"/>
  <c r="E40" i="71"/>
  <c r="H39" i="71"/>
  <c r="E39" i="71"/>
  <c r="H38" i="71"/>
  <c r="E38" i="71"/>
  <c r="H37" i="71"/>
  <c r="E37" i="71"/>
  <c r="H36" i="71"/>
  <c r="E36" i="71"/>
  <c r="H35" i="71"/>
  <c r="E35" i="71"/>
  <c r="H34" i="71"/>
  <c r="E34" i="71"/>
  <c r="H33" i="71"/>
  <c r="E33" i="71"/>
  <c r="H32" i="71"/>
  <c r="E32" i="71"/>
  <c r="H31" i="71"/>
  <c r="E31" i="71"/>
  <c r="H30" i="71"/>
  <c r="E30" i="71"/>
  <c r="H29" i="71"/>
  <c r="E29" i="71"/>
  <c r="H28" i="71"/>
  <c r="E28" i="71"/>
  <c r="H27" i="71"/>
  <c r="E27" i="71"/>
  <c r="H26" i="71"/>
  <c r="E26" i="71"/>
  <c r="H25" i="71"/>
  <c r="E25" i="71"/>
  <c r="H24" i="71"/>
  <c r="E24" i="71"/>
  <c r="H23" i="71"/>
  <c r="E23" i="71"/>
  <c r="H22" i="71"/>
  <c r="E22" i="71"/>
  <c r="H21" i="71"/>
  <c r="E21" i="71"/>
  <c r="H20" i="71"/>
  <c r="E20" i="71"/>
  <c r="H19" i="71"/>
  <c r="E19" i="71"/>
  <c r="H18" i="71"/>
  <c r="E18" i="71"/>
  <c r="H17" i="71"/>
  <c r="E17" i="71"/>
  <c r="H16" i="71"/>
  <c r="E16" i="71"/>
  <c r="H15" i="71"/>
  <c r="E15" i="71"/>
  <c r="H14" i="71"/>
  <c r="E14" i="71"/>
  <c r="H13" i="71"/>
  <c r="E13" i="71"/>
  <c r="H12" i="71"/>
  <c r="E12" i="71"/>
  <c r="H11" i="71"/>
  <c r="E11" i="71"/>
  <c r="H10" i="71"/>
  <c r="E10" i="71"/>
  <c r="H9" i="71"/>
  <c r="E9" i="71"/>
  <c r="H8" i="71"/>
  <c r="E8" i="71"/>
  <c r="H7" i="71"/>
  <c r="E7" i="71"/>
  <c r="H6" i="71"/>
  <c r="E6" i="71"/>
  <c r="H5" i="71"/>
  <c r="E5" i="71"/>
  <c r="H4" i="71"/>
  <c r="E4" i="71"/>
  <c r="H3" i="71"/>
  <c r="E3" i="71"/>
  <c r="H2" i="71"/>
  <c r="E2" i="71"/>
  <c r="J2" i="25" l="1"/>
  <c r="E2" i="52"/>
  <c r="M15" i="25" l="1"/>
  <c r="M7" i="25"/>
  <c r="J1048576" i="25"/>
  <c r="B9" i="67"/>
  <c r="B5" i="67"/>
  <c r="C11" i="67"/>
  <c r="C5" i="67"/>
  <c r="C9" i="67"/>
  <c r="B11" i="67" l="1"/>
  <c r="E742" i="64" l="1"/>
  <c r="E741" i="64"/>
  <c r="E740" i="64"/>
  <c r="E739" i="64"/>
  <c r="E738" i="64"/>
  <c r="E737" i="64"/>
  <c r="E736" i="64"/>
  <c r="E735" i="64"/>
  <c r="E734" i="64"/>
  <c r="E733" i="64"/>
  <c r="E732" i="64"/>
  <c r="E731" i="64"/>
  <c r="E730" i="64"/>
  <c r="E729" i="64"/>
  <c r="E728" i="64"/>
  <c r="E727" i="64"/>
  <c r="E726" i="64"/>
  <c r="E725" i="64"/>
  <c r="E724" i="64"/>
  <c r="E723" i="64"/>
  <c r="E722" i="64"/>
  <c r="E721" i="64"/>
  <c r="E720" i="64"/>
  <c r="E719" i="64"/>
  <c r="E718" i="64"/>
  <c r="E717" i="64"/>
  <c r="E716" i="64"/>
  <c r="E715" i="64"/>
  <c r="E714" i="64"/>
  <c r="E713" i="64"/>
  <c r="E712" i="64"/>
  <c r="E711" i="64"/>
  <c r="E710" i="64"/>
  <c r="E709" i="64"/>
  <c r="E708" i="64"/>
  <c r="E707" i="64"/>
  <c r="E706" i="64"/>
  <c r="E705" i="64"/>
  <c r="E704" i="64"/>
  <c r="E703" i="64"/>
  <c r="E702" i="64"/>
  <c r="E701" i="64"/>
  <c r="E700" i="64"/>
  <c r="E699" i="64"/>
  <c r="E698" i="64"/>
  <c r="E697" i="64"/>
  <c r="E696" i="64"/>
  <c r="E695" i="64"/>
  <c r="E694" i="64"/>
  <c r="E693" i="64"/>
  <c r="E692" i="64"/>
  <c r="E691" i="64"/>
  <c r="E690" i="64"/>
  <c r="E689" i="64"/>
  <c r="E688" i="64"/>
  <c r="E687" i="64"/>
  <c r="E686" i="64"/>
  <c r="E685" i="64"/>
  <c r="E684" i="64"/>
  <c r="E683" i="64"/>
  <c r="E682" i="64"/>
  <c r="E681" i="64"/>
  <c r="E680" i="64"/>
  <c r="E679" i="64"/>
  <c r="E678" i="64"/>
  <c r="E677" i="64"/>
  <c r="E676" i="64"/>
  <c r="E675" i="64"/>
  <c r="E674" i="64"/>
  <c r="E673" i="64"/>
  <c r="E672" i="64"/>
  <c r="E671" i="64"/>
  <c r="E670" i="64"/>
  <c r="E669" i="64"/>
  <c r="E668" i="64"/>
  <c r="E667" i="64"/>
  <c r="E666" i="64"/>
  <c r="E665" i="64"/>
  <c r="E664" i="64"/>
  <c r="E663" i="64"/>
  <c r="E662" i="64"/>
  <c r="E661" i="64"/>
  <c r="E660" i="64"/>
  <c r="E659" i="64"/>
  <c r="E658" i="64"/>
  <c r="E657" i="64"/>
  <c r="E656" i="64"/>
  <c r="E655" i="64"/>
  <c r="E654" i="64"/>
  <c r="E653" i="64"/>
  <c r="E652" i="64"/>
  <c r="E651" i="64"/>
  <c r="E650" i="64"/>
  <c r="E649" i="64"/>
  <c r="E648" i="64"/>
  <c r="E647" i="64"/>
  <c r="E646" i="64"/>
  <c r="E645" i="64"/>
  <c r="E644" i="64"/>
  <c r="E643" i="64"/>
  <c r="E642" i="64"/>
  <c r="E641" i="64"/>
  <c r="E640" i="64"/>
  <c r="E639" i="64"/>
  <c r="E638" i="64"/>
  <c r="E637" i="64"/>
  <c r="E636" i="64"/>
  <c r="E635" i="64"/>
  <c r="E634" i="64"/>
  <c r="E633" i="64"/>
  <c r="E632" i="64"/>
  <c r="E631" i="64"/>
  <c r="E630" i="64"/>
  <c r="E629" i="64"/>
  <c r="E628" i="64"/>
  <c r="E627" i="64"/>
  <c r="E626" i="64"/>
  <c r="E625" i="64"/>
  <c r="E624" i="64"/>
  <c r="E623" i="64"/>
  <c r="E622" i="64"/>
  <c r="E621" i="64"/>
  <c r="E620" i="64"/>
  <c r="E619" i="64"/>
  <c r="E618" i="64"/>
  <c r="E617" i="64"/>
  <c r="E616" i="64"/>
  <c r="E615" i="64"/>
  <c r="E614" i="64"/>
  <c r="E613" i="64"/>
  <c r="E612" i="64"/>
  <c r="E611" i="64"/>
  <c r="E610" i="64"/>
  <c r="E609" i="64"/>
  <c r="E608" i="64"/>
  <c r="E607" i="64"/>
  <c r="E606" i="64"/>
  <c r="E605" i="64"/>
  <c r="E604" i="64"/>
  <c r="E603" i="64"/>
  <c r="E602" i="64"/>
  <c r="E601" i="64"/>
  <c r="E600" i="64"/>
  <c r="E599" i="64"/>
  <c r="E598" i="64"/>
  <c r="E597" i="64"/>
  <c r="E596" i="64"/>
  <c r="E595" i="64"/>
  <c r="E594" i="64"/>
  <c r="E593" i="64"/>
  <c r="E592" i="64"/>
  <c r="E591" i="64"/>
  <c r="E590" i="64"/>
  <c r="E589" i="64"/>
  <c r="E588" i="64"/>
  <c r="E587" i="64"/>
  <c r="E586" i="64"/>
  <c r="E585" i="64"/>
  <c r="E584" i="64"/>
  <c r="E583" i="64"/>
  <c r="E582" i="64"/>
  <c r="E581" i="64"/>
  <c r="E580" i="64"/>
  <c r="E579" i="64"/>
  <c r="E578" i="64"/>
  <c r="E577" i="64"/>
  <c r="E576" i="64"/>
  <c r="E575" i="64"/>
  <c r="E574" i="64"/>
  <c r="E573" i="64"/>
  <c r="E572" i="64"/>
  <c r="E571" i="64"/>
  <c r="E570" i="64"/>
  <c r="E569" i="64"/>
  <c r="E568" i="64"/>
  <c r="E567" i="64"/>
  <c r="E566" i="64"/>
  <c r="E565" i="64"/>
  <c r="E564" i="64"/>
  <c r="E563" i="64"/>
  <c r="E562" i="64"/>
  <c r="E561" i="64"/>
  <c r="E560" i="64"/>
  <c r="E559" i="64"/>
  <c r="E558" i="64"/>
  <c r="E557" i="64"/>
  <c r="E556" i="64"/>
  <c r="E555" i="64"/>
  <c r="E554" i="64"/>
  <c r="E553" i="64"/>
  <c r="E552" i="64"/>
  <c r="E551" i="64"/>
  <c r="E550" i="64"/>
  <c r="E549" i="64"/>
  <c r="E548" i="64"/>
  <c r="E547" i="64"/>
  <c r="E546" i="64"/>
  <c r="E545" i="64"/>
  <c r="E544" i="64"/>
  <c r="E543" i="64"/>
  <c r="E542" i="64"/>
  <c r="E541" i="64"/>
  <c r="E540" i="64"/>
  <c r="E539" i="64"/>
  <c r="E538" i="64"/>
  <c r="E537" i="64"/>
  <c r="E536" i="64"/>
  <c r="E535" i="64"/>
  <c r="E534" i="64"/>
  <c r="E533" i="64"/>
  <c r="E532" i="64"/>
  <c r="E531" i="64"/>
  <c r="E530" i="64"/>
  <c r="E529" i="64"/>
  <c r="E528" i="64"/>
  <c r="E527" i="64"/>
  <c r="E526" i="64"/>
  <c r="E525" i="64"/>
  <c r="E524" i="64"/>
  <c r="E523" i="64"/>
  <c r="E522" i="64"/>
  <c r="E521" i="64"/>
  <c r="E520" i="64"/>
  <c r="E519" i="64"/>
  <c r="E518" i="64"/>
  <c r="E517" i="64"/>
  <c r="E516" i="64"/>
  <c r="E515" i="64"/>
  <c r="E514" i="64"/>
  <c r="E513" i="64"/>
  <c r="E512" i="64"/>
  <c r="E511" i="64"/>
  <c r="E510" i="64"/>
  <c r="E509" i="64"/>
  <c r="E508" i="64"/>
  <c r="E507" i="64"/>
  <c r="E506" i="64"/>
  <c r="E505" i="64"/>
  <c r="E504" i="64"/>
  <c r="E503" i="64"/>
  <c r="E502" i="64"/>
  <c r="E501" i="64"/>
  <c r="E500" i="64"/>
  <c r="E499" i="64"/>
  <c r="E498" i="64"/>
  <c r="E497" i="64"/>
  <c r="E496" i="64"/>
  <c r="E495" i="64"/>
  <c r="E494" i="64"/>
  <c r="E493" i="64"/>
  <c r="E492" i="64"/>
  <c r="E491" i="64"/>
  <c r="E490" i="64"/>
  <c r="E489" i="64"/>
  <c r="E488" i="64"/>
  <c r="E487" i="64"/>
  <c r="E486" i="64"/>
  <c r="E485" i="64"/>
  <c r="E484" i="64"/>
  <c r="E483" i="64"/>
  <c r="E482" i="64"/>
  <c r="E481" i="64"/>
  <c r="E480" i="64"/>
  <c r="E479" i="64"/>
  <c r="E478" i="64"/>
  <c r="E477" i="64"/>
  <c r="E476" i="64"/>
  <c r="E475" i="64"/>
  <c r="E474" i="64"/>
  <c r="E473" i="64"/>
  <c r="E472" i="64"/>
  <c r="E471" i="64"/>
  <c r="E470" i="64"/>
  <c r="E469" i="64"/>
  <c r="E468" i="64"/>
  <c r="E467" i="64"/>
  <c r="E466" i="64"/>
  <c r="E465" i="64"/>
  <c r="E464" i="64"/>
  <c r="E463" i="64"/>
  <c r="E462" i="64"/>
  <c r="E461" i="64"/>
  <c r="E460" i="64"/>
  <c r="E459" i="64"/>
  <c r="E458" i="64"/>
  <c r="E457" i="64"/>
  <c r="E456" i="64"/>
  <c r="E455" i="64"/>
  <c r="E454" i="64"/>
  <c r="E453" i="64"/>
  <c r="E452" i="64"/>
  <c r="E451" i="64"/>
  <c r="E450" i="64"/>
  <c r="E449" i="64"/>
  <c r="E448" i="64"/>
  <c r="E447" i="64"/>
  <c r="E446" i="64"/>
  <c r="E445" i="64"/>
  <c r="E444" i="64"/>
  <c r="E443" i="64"/>
  <c r="E442" i="64"/>
  <c r="E441" i="64"/>
  <c r="E440" i="64"/>
  <c r="E439" i="64"/>
  <c r="E438" i="64"/>
  <c r="E437" i="64"/>
  <c r="E436" i="64"/>
  <c r="E435" i="64"/>
  <c r="E434" i="64"/>
  <c r="E433" i="64"/>
  <c r="E432" i="64"/>
  <c r="E431" i="64"/>
  <c r="E430" i="64"/>
  <c r="E429" i="64"/>
  <c r="E428" i="64"/>
  <c r="E427" i="64"/>
  <c r="E426" i="64"/>
  <c r="E425" i="64"/>
  <c r="E424" i="64"/>
  <c r="E423" i="64"/>
  <c r="E422" i="64"/>
  <c r="E421" i="64"/>
  <c r="E420" i="64"/>
  <c r="E419" i="64"/>
  <c r="E418" i="64"/>
  <c r="E417" i="64"/>
  <c r="E416" i="64"/>
  <c r="E415" i="64"/>
  <c r="E414" i="64"/>
  <c r="E413" i="64"/>
  <c r="E412" i="64"/>
  <c r="E411" i="64"/>
  <c r="E410" i="64"/>
  <c r="E409" i="64"/>
  <c r="E408" i="64"/>
  <c r="E407" i="64"/>
  <c r="E406" i="64"/>
  <c r="E405" i="64"/>
  <c r="E404" i="64"/>
  <c r="E403" i="64"/>
  <c r="E402" i="64"/>
  <c r="E401" i="64"/>
  <c r="E400" i="64"/>
  <c r="E399" i="64"/>
  <c r="E398" i="64"/>
  <c r="E397" i="64"/>
  <c r="E396" i="64"/>
  <c r="E395" i="64"/>
  <c r="E394" i="64"/>
  <c r="E393" i="64"/>
  <c r="E392" i="64"/>
  <c r="E391" i="64"/>
  <c r="E390" i="64"/>
  <c r="E389" i="64"/>
  <c r="E388" i="64"/>
  <c r="E387" i="64"/>
  <c r="E386" i="64"/>
  <c r="E385" i="64"/>
  <c r="E384" i="64"/>
  <c r="E383" i="64"/>
  <c r="E382" i="64"/>
  <c r="E381" i="64"/>
  <c r="E380" i="64"/>
  <c r="E379" i="64"/>
  <c r="E378" i="64"/>
  <c r="E377" i="64"/>
  <c r="E376" i="64"/>
  <c r="E375" i="64"/>
  <c r="E374" i="64"/>
  <c r="E373" i="64"/>
  <c r="E372" i="64"/>
  <c r="E371" i="64"/>
  <c r="E370" i="64"/>
  <c r="E369" i="64"/>
  <c r="E368" i="64"/>
  <c r="E367" i="64"/>
  <c r="E366" i="64"/>
  <c r="E365" i="64"/>
  <c r="E364" i="64"/>
  <c r="E363" i="64"/>
  <c r="E362" i="64"/>
  <c r="E361" i="64"/>
  <c r="E360" i="64"/>
  <c r="E359" i="64"/>
  <c r="E358" i="64"/>
  <c r="E357" i="64"/>
  <c r="E356" i="64"/>
  <c r="E355" i="64"/>
  <c r="E354" i="64"/>
  <c r="E353" i="64"/>
  <c r="E352" i="64"/>
  <c r="E351" i="64"/>
  <c r="E350" i="64"/>
  <c r="E349" i="64"/>
  <c r="E348" i="64"/>
  <c r="E347" i="64"/>
  <c r="E346" i="64"/>
  <c r="E345" i="64"/>
  <c r="E344" i="64"/>
  <c r="E343" i="64"/>
  <c r="E342" i="64"/>
  <c r="E341" i="64"/>
  <c r="E340" i="64"/>
  <c r="E339" i="64"/>
  <c r="E338" i="64"/>
  <c r="E337" i="64"/>
  <c r="E336" i="64"/>
  <c r="E335" i="64"/>
  <c r="E334" i="64"/>
  <c r="E333" i="64"/>
  <c r="E332" i="64"/>
  <c r="E331" i="64"/>
  <c r="E330" i="64"/>
  <c r="E329" i="64"/>
  <c r="E328" i="64"/>
  <c r="E327" i="64"/>
  <c r="E326" i="64"/>
  <c r="E325" i="64"/>
  <c r="E324" i="64"/>
  <c r="E323" i="64"/>
  <c r="E322" i="64"/>
  <c r="E321" i="64"/>
  <c r="E320" i="64"/>
  <c r="E319" i="64"/>
  <c r="E318" i="64"/>
  <c r="E317" i="64"/>
  <c r="E316" i="64"/>
  <c r="E315" i="64"/>
  <c r="E314" i="64"/>
  <c r="E313" i="64"/>
  <c r="E312" i="64"/>
  <c r="E311" i="64"/>
  <c r="E310" i="64"/>
  <c r="E309" i="64"/>
  <c r="E308" i="64"/>
  <c r="E307" i="64"/>
  <c r="E306" i="64"/>
  <c r="E305" i="64"/>
  <c r="E304" i="64"/>
  <c r="E303" i="64"/>
  <c r="E302" i="64"/>
  <c r="E301" i="64"/>
  <c r="E300" i="64"/>
  <c r="E299" i="64"/>
  <c r="E298" i="64"/>
  <c r="E297" i="64"/>
  <c r="E296" i="64"/>
  <c r="E295" i="64"/>
  <c r="E294" i="64"/>
  <c r="E293" i="64"/>
  <c r="E292" i="64"/>
  <c r="E291" i="64"/>
  <c r="E290" i="64"/>
  <c r="E289" i="64"/>
  <c r="E288" i="64"/>
  <c r="E287" i="64"/>
  <c r="E286" i="64"/>
  <c r="E285" i="64"/>
  <c r="E284" i="64"/>
  <c r="E283" i="64"/>
  <c r="E282" i="64"/>
  <c r="E281" i="64"/>
  <c r="E280" i="64"/>
  <c r="E279" i="64"/>
  <c r="E278" i="64"/>
  <c r="E277" i="64"/>
  <c r="E276" i="64"/>
  <c r="E275" i="64"/>
  <c r="E274" i="64"/>
  <c r="E273" i="64"/>
  <c r="E272" i="64"/>
  <c r="E271" i="64"/>
  <c r="E270" i="64"/>
  <c r="E269" i="64"/>
  <c r="E268" i="64"/>
  <c r="E267" i="64"/>
  <c r="E266" i="64"/>
  <c r="E265" i="64"/>
  <c r="E264" i="64"/>
  <c r="E263" i="64"/>
  <c r="E262" i="64"/>
  <c r="E261" i="64"/>
  <c r="E260" i="64"/>
  <c r="E259" i="64"/>
  <c r="E258" i="64"/>
  <c r="E257" i="64"/>
  <c r="E256" i="64"/>
  <c r="E255" i="64"/>
  <c r="E254" i="64"/>
  <c r="E253" i="64"/>
  <c r="E252" i="64"/>
  <c r="E251" i="64"/>
  <c r="E250" i="64"/>
  <c r="E249" i="64"/>
  <c r="E248" i="64"/>
  <c r="E247" i="64"/>
  <c r="E246" i="64"/>
  <c r="E245" i="64"/>
  <c r="E244" i="64"/>
  <c r="E243" i="64"/>
  <c r="E242" i="64"/>
  <c r="E241" i="64"/>
  <c r="E240" i="64"/>
  <c r="E239" i="64"/>
  <c r="E238" i="64"/>
  <c r="E237" i="64"/>
  <c r="E236" i="64"/>
  <c r="E235" i="64"/>
  <c r="E234" i="64"/>
  <c r="E233" i="64"/>
  <c r="E232" i="64"/>
  <c r="E231" i="64"/>
  <c r="E230" i="64"/>
  <c r="E229" i="64"/>
  <c r="E228" i="64"/>
  <c r="E227" i="64"/>
  <c r="E226" i="64"/>
  <c r="E225" i="64"/>
  <c r="E224" i="64"/>
  <c r="E223" i="64"/>
  <c r="E222" i="64"/>
  <c r="E221" i="64"/>
  <c r="E220" i="64"/>
  <c r="E219" i="64"/>
  <c r="E218" i="64"/>
  <c r="E217" i="64"/>
  <c r="E216" i="64"/>
  <c r="E215" i="64"/>
  <c r="E214" i="64"/>
  <c r="E213" i="64"/>
  <c r="E212" i="64"/>
  <c r="E211" i="64"/>
  <c r="E210" i="64"/>
  <c r="E209" i="64"/>
  <c r="E208" i="64"/>
  <c r="E207" i="64"/>
  <c r="E206" i="64"/>
  <c r="E205" i="64"/>
  <c r="E204" i="64"/>
  <c r="E203" i="64"/>
  <c r="E202" i="64"/>
  <c r="E201" i="64"/>
  <c r="E200" i="64"/>
  <c r="E199" i="64"/>
  <c r="E198" i="64"/>
  <c r="E197" i="64"/>
  <c r="E196" i="64"/>
  <c r="E195" i="64"/>
  <c r="E194" i="64"/>
  <c r="E193" i="64"/>
  <c r="E192" i="64"/>
  <c r="E191" i="64"/>
  <c r="E190" i="64"/>
  <c r="E189" i="64"/>
  <c r="E188" i="64"/>
  <c r="E187" i="64"/>
  <c r="E186" i="64"/>
  <c r="E185" i="64"/>
  <c r="E184" i="64"/>
  <c r="E183" i="64"/>
  <c r="E182" i="64"/>
  <c r="E181" i="64"/>
  <c r="E180" i="64"/>
  <c r="E179" i="64"/>
  <c r="E178" i="64"/>
  <c r="E177" i="64"/>
  <c r="E176" i="64"/>
  <c r="E175" i="64"/>
  <c r="E174" i="64"/>
  <c r="E173" i="64"/>
  <c r="E172" i="64"/>
  <c r="E171" i="64"/>
  <c r="E170" i="64"/>
  <c r="E169" i="64"/>
  <c r="E168" i="64"/>
  <c r="E167" i="64"/>
  <c r="E166" i="64"/>
  <c r="E165" i="64"/>
  <c r="E164" i="64"/>
  <c r="E163" i="64"/>
  <c r="E162" i="64"/>
  <c r="E161" i="64"/>
  <c r="E160" i="64"/>
  <c r="E159" i="64"/>
  <c r="E158" i="64"/>
  <c r="E157" i="64"/>
  <c r="E156" i="64"/>
  <c r="E155" i="64"/>
  <c r="E154" i="64"/>
  <c r="E153" i="64"/>
  <c r="E152" i="64"/>
  <c r="E151" i="64"/>
  <c r="E150" i="64"/>
  <c r="E149" i="64"/>
  <c r="E148" i="64"/>
  <c r="E147" i="64"/>
  <c r="E146" i="64"/>
  <c r="E145" i="64"/>
  <c r="E144" i="64"/>
  <c r="E143" i="64"/>
  <c r="E142" i="64"/>
  <c r="E141" i="64"/>
  <c r="E140" i="64"/>
  <c r="E139" i="64"/>
  <c r="E138" i="64"/>
  <c r="E137" i="64"/>
  <c r="E136" i="64"/>
  <c r="E135" i="64"/>
  <c r="E134" i="64"/>
  <c r="E133" i="64"/>
  <c r="E132" i="64"/>
  <c r="E131" i="64"/>
  <c r="E130" i="64"/>
  <c r="E129" i="64"/>
  <c r="E128" i="64"/>
  <c r="E127" i="64"/>
  <c r="E126" i="64"/>
  <c r="E125" i="64"/>
  <c r="E124" i="64"/>
  <c r="E123" i="64"/>
  <c r="E122" i="64"/>
  <c r="E121" i="64"/>
  <c r="E120" i="64"/>
  <c r="E119" i="64"/>
  <c r="E118" i="64"/>
  <c r="E117" i="64"/>
  <c r="E116" i="64"/>
  <c r="E115" i="64"/>
  <c r="E114" i="64"/>
  <c r="E113" i="64"/>
  <c r="E112" i="64"/>
  <c r="E111" i="64"/>
  <c r="E110" i="64"/>
  <c r="E109" i="64"/>
  <c r="E108" i="64"/>
  <c r="E107" i="64"/>
  <c r="E106" i="64"/>
  <c r="E105" i="64"/>
  <c r="E104" i="64"/>
  <c r="E103" i="64"/>
  <c r="E102" i="64"/>
  <c r="E101" i="64"/>
  <c r="E100" i="64"/>
  <c r="E99" i="64"/>
  <c r="E98" i="64"/>
  <c r="E97" i="64"/>
  <c r="E96" i="64"/>
  <c r="E95" i="64"/>
  <c r="E94" i="64"/>
  <c r="E93" i="64"/>
  <c r="E92" i="64"/>
  <c r="E91" i="64"/>
  <c r="E90" i="64"/>
  <c r="E89" i="64"/>
  <c r="E88" i="64"/>
  <c r="E87" i="64"/>
  <c r="E86" i="64"/>
  <c r="E85" i="64"/>
  <c r="E84" i="64"/>
  <c r="E83" i="64"/>
  <c r="E82" i="64"/>
  <c r="E81" i="64"/>
  <c r="E80" i="64"/>
  <c r="E79" i="64"/>
  <c r="E78" i="64"/>
  <c r="E77" i="64"/>
  <c r="E76" i="64"/>
  <c r="E75" i="64"/>
  <c r="E74" i="64"/>
  <c r="E73" i="64"/>
  <c r="E72" i="64"/>
  <c r="E71" i="64"/>
  <c r="E70" i="64"/>
  <c r="E69" i="64"/>
  <c r="E68" i="64"/>
  <c r="E67" i="64"/>
  <c r="E66" i="64"/>
  <c r="E65" i="64"/>
  <c r="E64" i="64"/>
  <c r="E63" i="64"/>
  <c r="E62" i="64"/>
  <c r="E61" i="64"/>
  <c r="E60" i="64"/>
  <c r="E59" i="64"/>
  <c r="E58" i="64"/>
  <c r="E57" i="64"/>
  <c r="E56" i="64"/>
  <c r="E55" i="64"/>
  <c r="E54" i="64"/>
  <c r="E53" i="64"/>
  <c r="E52" i="64"/>
  <c r="E51" i="64"/>
  <c r="E50" i="64"/>
  <c r="E49" i="64"/>
  <c r="E48" i="64"/>
  <c r="E47" i="64"/>
  <c r="E46" i="64"/>
  <c r="E45" i="64"/>
  <c r="E44" i="64"/>
  <c r="E43" i="64"/>
  <c r="E42" i="64"/>
  <c r="E41" i="64"/>
  <c r="E40" i="64"/>
  <c r="E39" i="64"/>
  <c r="E38" i="64"/>
  <c r="E37" i="64"/>
  <c r="E36" i="64"/>
  <c r="E35" i="64"/>
  <c r="E34" i="64"/>
  <c r="E33" i="64"/>
  <c r="E32" i="64"/>
  <c r="E31" i="64"/>
  <c r="E30" i="64"/>
  <c r="E29" i="64"/>
  <c r="E28" i="64"/>
  <c r="E27" i="64"/>
  <c r="E26" i="64"/>
  <c r="E25" i="64"/>
  <c r="E24" i="64"/>
  <c r="E23" i="64"/>
  <c r="E22" i="64"/>
  <c r="E21" i="64"/>
  <c r="E20" i="64"/>
  <c r="E19" i="64"/>
  <c r="E18" i="64"/>
  <c r="E17" i="64"/>
  <c r="E16" i="64"/>
  <c r="E15" i="64"/>
  <c r="E14" i="64"/>
  <c r="E13" i="64"/>
  <c r="E12" i="64"/>
  <c r="E11" i="64"/>
  <c r="E10" i="64"/>
  <c r="E9" i="64"/>
  <c r="E8" i="64"/>
  <c r="E7" i="64"/>
  <c r="E6" i="64"/>
  <c r="E5" i="64"/>
  <c r="E4" i="64"/>
  <c r="E3" i="64"/>
  <c r="E2" i="64"/>
  <c r="E742" i="61"/>
  <c r="E741" i="61"/>
  <c r="E740" i="61"/>
  <c r="E739" i="61"/>
  <c r="E738" i="61"/>
  <c r="E737" i="61"/>
  <c r="E736" i="61"/>
  <c r="E735" i="61"/>
  <c r="E734" i="61"/>
  <c r="E733" i="61"/>
  <c r="E732" i="61"/>
  <c r="E731" i="61"/>
  <c r="E730" i="61"/>
  <c r="E729" i="61"/>
  <c r="E728" i="61"/>
  <c r="E727" i="61"/>
  <c r="E726" i="61"/>
  <c r="E725" i="61"/>
  <c r="E724" i="61"/>
  <c r="E723" i="61"/>
  <c r="E722" i="61"/>
  <c r="E721" i="61"/>
  <c r="E720" i="61"/>
  <c r="E719" i="61"/>
  <c r="E718" i="61"/>
  <c r="E717" i="61"/>
  <c r="E716" i="61"/>
  <c r="E715" i="61"/>
  <c r="E714" i="61"/>
  <c r="E713" i="61"/>
  <c r="E712" i="61"/>
  <c r="E711" i="61"/>
  <c r="E710" i="61"/>
  <c r="E709" i="61"/>
  <c r="E708" i="61"/>
  <c r="E707" i="61"/>
  <c r="E706" i="61"/>
  <c r="E705" i="61"/>
  <c r="E704" i="61"/>
  <c r="E703" i="61"/>
  <c r="E702" i="61"/>
  <c r="E701" i="61"/>
  <c r="E700" i="61"/>
  <c r="E699" i="61"/>
  <c r="E698" i="61"/>
  <c r="E697" i="61"/>
  <c r="E696" i="61"/>
  <c r="E695" i="61"/>
  <c r="E694" i="61"/>
  <c r="E693" i="61"/>
  <c r="E692" i="61"/>
  <c r="E691" i="61"/>
  <c r="E690" i="61"/>
  <c r="E689" i="61"/>
  <c r="E688" i="61"/>
  <c r="E687" i="61"/>
  <c r="E686" i="61"/>
  <c r="E685" i="61"/>
  <c r="E684" i="61"/>
  <c r="E683" i="61"/>
  <c r="E682" i="61"/>
  <c r="E681" i="61"/>
  <c r="E680" i="61"/>
  <c r="E679" i="61"/>
  <c r="E678" i="61"/>
  <c r="E677" i="61"/>
  <c r="E676" i="61"/>
  <c r="E675" i="61"/>
  <c r="E674" i="61"/>
  <c r="E673" i="61"/>
  <c r="E672" i="61"/>
  <c r="E671" i="61"/>
  <c r="E670" i="61"/>
  <c r="E669" i="61"/>
  <c r="E668" i="61"/>
  <c r="E667" i="61"/>
  <c r="E666" i="61"/>
  <c r="E665" i="61"/>
  <c r="E664" i="61"/>
  <c r="E663" i="61"/>
  <c r="E662" i="61"/>
  <c r="E661" i="61"/>
  <c r="E660" i="61"/>
  <c r="E659" i="61"/>
  <c r="E658" i="61"/>
  <c r="E657" i="61"/>
  <c r="E656" i="61"/>
  <c r="E655" i="61"/>
  <c r="E654" i="61"/>
  <c r="E653" i="61"/>
  <c r="E652" i="61"/>
  <c r="E651" i="61"/>
  <c r="E650" i="61"/>
  <c r="E649" i="61"/>
  <c r="E648" i="61"/>
  <c r="E647" i="61"/>
  <c r="E646" i="61"/>
  <c r="E645" i="61"/>
  <c r="E644" i="61"/>
  <c r="E643" i="61"/>
  <c r="E642" i="61"/>
  <c r="E641" i="61"/>
  <c r="E640" i="61"/>
  <c r="E639" i="61"/>
  <c r="E638" i="61"/>
  <c r="E637" i="61"/>
  <c r="E636" i="61"/>
  <c r="E635" i="61"/>
  <c r="E634" i="61"/>
  <c r="E633" i="61"/>
  <c r="E632" i="61"/>
  <c r="E631" i="61"/>
  <c r="E630" i="61"/>
  <c r="E629" i="61"/>
  <c r="E628" i="61"/>
  <c r="E627" i="61"/>
  <c r="E626" i="61"/>
  <c r="E625" i="61"/>
  <c r="E624" i="61"/>
  <c r="E623" i="61"/>
  <c r="E622" i="61"/>
  <c r="E621" i="61"/>
  <c r="E620" i="61"/>
  <c r="E619" i="61"/>
  <c r="E618" i="61"/>
  <c r="E617" i="61"/>
  <c r="E616" i="61"/>
  <c r="E615" i="61"/>
  <c r="E614" i="61"/>
  <c r="E613" i="61"/>
  <c r="E612" i="61"/>
  <c r="E611" i="61"/>
  <c r="E610" i="61"/>
  <c r="E609" i="61"/>
  <c r="E608" i="61"/>
  <c r="E607" i="61"/>
  <c r="E606" i="61"/>
  <c r="E605" i="61"/>
  <c r="E604" i="61"/>
  <c r="E603" i="61"/>
  <c r="E602" i="61"/>
  <c r="E601" i="61"/>
  <c r="E600" i="61"/>
  <c r="E599" i="61"/>
  <c r="E598" i="61"/>
  <c r="E597" i="61"/>
  <c r="E596" i="61"/>
  <c r="E595" i="61"/>
  <c r="E594" i="61"/>
  <c r="E593" i="61"/>
  <c r="E592" i="61"/>
  <c r="E591" i="61"/>
  <c r="E590" i="61"/>
  <c r="E589" i="61"/>
  <c r="E588" i="61"/>
  <c r="E587" i="61"/>
  <c r="E586" i="61"/>
  <c r="E585" i="61"/>
  <c r="E584" i="61"/>
  <c r="E583" i="61"/>
  <c r="E582" i="61"/>
  <c r="E581" i="61"/>
  <c r="E580" i="61"/>
  <c r="E579" i="61"/>
  <c r="E578" i="61"/>
  <c r="E577" i="61"/>
  <c r="E576" i="61"/>
  <c r="E575" i="61"/>
  <c r="E574" i="61"/>
  <c r="E573" i="61"/>
  <c r="E572" i="61"/>
  <c r="E571" i="61"/>
  <c r="E570" i="61"/>
  <c r="E569" i="61"/>
  <c r="E568" i="61"/>
  <c r="E567" i="61"/>
  <c r="E566" i="61"/>
  <c r="E565" i="61"/>
  <c r="E564" i="61"/>
  <c r="E563" i="61"/>
  <c r="E562" i="61"/>
  <c r="E561" i="61"/>
  <c r="E560" i="61"/>
  <c r="E559" i="61"/>
  <c r="E558" i="61"/>
  <c r="E557" i="61"/>
  <c r="E556" i="61"/>
  <c r="E555" i="61"/>
  <c r="E554" i="61"/>
  <c r="E553" i="61"/>
  <c r="E552" i="61"/>
  <c r="E551" i="61"/>
  <c r="E550" i="61"/>
  <c r="E549" i="61"/>
  <c r="E548" i="61"/>
  <c r="E547" i="61"/>
  <c r="E546" i="61"/>
  <c r="E545" i="61"/>
  <c r="E544" i="61"/>
  <c r="E543" i="61"/>
  <c r="E542" i="61"/>
  <c r="E541" i="61"/>
  <c r="E540" i="61"/>
  <c r="E539" i="61"/>
  <c r="E538" i="61"/>
  <c r="E537" i="61"/>
  <c r="E536" i="61"/>
  <c r="E535" i="61"/>
  <c r="E534" i="61"/>
  <c r="E533" i="61"/>
  <c r="E532" i="61"/>
  <c r="E531" i="61"/>
  <c r="E530" i="61"/>
  <c r="E529" i="61"/>
  <c r="E528" i="61"/>
  <c r="E527" i="61"/>
  <c r="E526" i="61"/>
  <c r="E525" i="61"/>
  <c r="E524" i="61"/>
  <c r="E523" i="61"/>
  <c r="E522" i="61"/>
  <c r="E521" i="61"/>
  <c r="E520" i="61"/>
  <c r="E519" i="61"/>
  <c r="E518" i="61"/>
  <c r="E517" i="61"/>
  <c r="E516" i="61"/>
  <c r="E515" i="61"/>
  <c r="E514" i="61"/>
  <c r="E513" i="61"/>
  <c r="E512" i="61"/>
  <c r="E511" i="61"/>
  <c r="E510" i="61"/>
  <c r="E509" i="61"/>
  <c r="E508" i="61"/>
  <c r="E507" i="61"/>
  <c r="E506" i="61"/>
  <c r="E505" i="61"/>
  <c r="E504" i="61"/>
  <c r="E503" i="61"/>
  <c r="E502" i="61"/>
  <c r="E501" i="61"/>
  <c r="E500" i="61"/>
  <c r="E499" i="61"/>
  <c r="E498" i="61"/>
  <c r="E497" i="61"/>
  <c r="E496" i="61"/>
  <c r="E495" i="61"/>
  <c r="E494" i="61"/>
  <c r="E493" i="61"/>
  <c r="E492" i="61"/>
  <c r="E491" i="61"/>
  <c r="E490" i="61"/>
  <c r="E489" i="61"/>
  <c r="E488" i="61"/>
  <c r="E487" i="61"/>
  <c r="E486" i="61"/>
  <c r="E485" i="61"/>
  <c r="E484" i="61"/>
  <c r="E483" i="61"/>
  <c r="E482" i="61"/>
  <c r="E481" i="61"/>
  <c r="E480" i="61"/>
  <c r="E479" i="61"/>
  <c r="E478" i="61"/>
  <c r="E477" i="61"/>
  <c r="E476" i="61"/>
  <c r="E475" i="61"/>
  <c r="E474" i="61"/>
  <c r="E473" i="61"/>
  <c r="E472" i="61"/>
  <c r="E471" i="61"/>
  <c r="E470" i="61"/>
  <c r="E469" i="61"/>
  <c r="E468" i="61"/>
  <c r="E467" i="61"/>
  <c r="E466" i="61"/>
  <c r="E465" i="61"/>
  <c r="E464" i="61"/>
  <c r="E463" i="61"/>
  <c r="E462" i="61"/>
  <c r="E461" i="61"/>
  <c r="E460" i="61"/>
  <c r="E459" i="61"/>
  <c r="E458" i="61"/>
  <c r="E457" i="61"/>
  <c r="E456" i="61"/>
  <c r="E455" i="61"/>
  <c r="E454" i="61"/>
  <c r="E453" i="61"/>
  <c r="E452" i="61"/>
  <c r="E451" i="61"/>
  <c r="E450" i="61"/>
  <c r="E449" i="61"/>
  <c r="E448" i="61"/>
  <c r="E447" i="61"/>
  <c r="E446" i="61"/>
  <c r="E445" i="61"/>
  <c r="E444" i="61"/>
  <c r="E443" i="61"/>
  <c r="E442" i="61"/>
  <c r="E441" i="61"/>
  <c r="E440" i="61"/>
  <c r="E439" i="61"/>
  <c r="E438" i="61"/>
  <c r="E437" i="61"/>
  <c r="E436" i="61"/>
  <c r="E435" i="61"/>
  <c r="E434" i="61"/>
  <c r="E433" i="61"/>
  <c r="E432" i="61"/>
  <c r="E431" i="61"/>
  <c r="E430" i="61"/>
  <c r="E429" i="61"/>
  <c r="E428" i="61"/>
  <c r="E427" i="61"/>
  <c r="E426" i="61"/>
  <c r="E425" i="61"/>
  <c r="E424" i="61"/>
  <c r="E423" i="61"/>
  <c r="E422" i="61"/>
  <c r="E421" i="61"/>
  <c r="E420" i="61"/>
  <c r="E419" i="61"/>
  <c r="E418" i="61"/>
  <c r="E417" i="61"/>
  <c r="E416" i="61"/>
  <c r="E415" i="61"/>
  <c r="E414" i="61"/>
  <c r="E413" i="61"/>
  <c r="E412" i="61"/>
  <c r="E411" i="61"/>
  <c r="E410" i="61"/>
  <c r="E409" i="61"/>
  <c r="E408" i="61"/>
  <c r="E407" i="61"/>
  <c r="E406" i="61"/>
  <c r="E405" i="61"/>
  <c r="E404" i="61"/>
  <c r="E403" i="61"/>
  <c r="E402" i="61"/>
  <c r="E401" i="61"/>
  <c r="E400" i="61"/>
  <c r="E399" i="61"/>
  <c r="E398" i="61"/>
  <c r="E397" i="61"/>
  <c r="E396" i="61"/>
  <c r="E395" i="61"/>
  <c r="E394" i="61"/>
  <c r="E393" i="61"/>
  <c r="E392" i="61"/>
  <c r="E391" i="61"/>
  <c r="E390" i="61"/>
  <c r="E389" i="61"/>
  <c r="E388" i="61"/>
  <c r="E387" i="61"/>
  <c r="E386" i="61"/>
  <c r="E385" i="61"/>
  <c r="E384" i="61"/>
  <c r="E383" i="61"/>
  <c r="E382" i="61"/>
  <c r="E381" i="61"/>
  <c r="E380" i="61"/>
  <c r="E379" i="61"/>
  <c r="E378" i="61"/>
  <c r="E377" i="61"/>
  <c r="E376" i="61"/>
  <c r="E375" i="61"/>
  <c r="E374" i="61"/>
  <c r="E373" i="61"/>
  <c r="E372" i="61"/>
  <c r="E371" i="61"/>
  <c r="E370" i="61"/>
  <c r="E369" i="61"/>
  <c r="E368" i="61"/>
  <c r="E367" i="61"/>
  <c r="E366" i="61"/>
  <c r="E365" i="61"/>
  <c r="E364" i="61"/>
  <c r="E363" i="61"/>
  <c r="E362" i="61"/>
  <c r="E361" i="61"/>
  <c r="E360" i="61"/>
  <c r="E359" i="61"/>
  <c r="E358" i="61"/>
  <c r="E357" i="61"/>
  <c r="E356" i="61"/>
  <c r="E355" i="61"/>
  <c r="E354" i="61"/>
  <c r="E353" i="61"/>
  <c r="E352" i="61"/>
  <c r="E351" i="61"/>
  <c r="E350" i="61"/>
  <c r="E349" i="61"/>
  <c r="E348" i="61"/>
  <c r="E347" i="61"/>
  <c r="E346" i="61"/>
  <c r="E345" i="61"/>
  <c r="E344" i="61"/>
  <c r="E343" i="61"/>
  <c r="E342" i="61"/>
  <c r="E341" i="61"/>
  <c r="E340" i="61"/>
  <c r="E339" i="61"/>
  <c r="E338" i="61"/>
  <c r="E337" i="61"/>
  <c r="E336" i="61"/>
  <c r="E335" i="61"/>
  <c r="E334" i="61"/>
  <c r="E333" i="61"/>
  <c r="E332" i="61"/>
  <c r="E331" i="61"/>
  <c r="E330" i="61"/>
  <c r="E329" i="61"/>
  <c r="E328" i="61"/>
  <c r="E327" i="61"/>
  <c r="E326" i="61"/>
  <c r="E325" i="61"/>
  <c r="E324" i="61"/>
  <c r="E323" i="61"/>
  <c r="E322" i="61"/>
  <c r="E321" i="61"/>
  <c r="E320" i="61"/>
  <c r="E319" i="61"/>
  <c r="E318" i="61"/>
  <c r="E317" i="61"/>
  <c r="E316" i="61"/>
  <c r="E315" i="61"/>
  <c r="E314" i="61"/>
  <c r="E313" i="61"/>
  <c r="E312" i="61"/>
  <c r="E311" i="61"/>
  <c r="E310" i="61"/>
  <c r="E309" i="61"/>
  <c r="E308" i="61"/>
  <c r="E307" i="61"/>
  <c r="E306" i="61"/>
  <c r="E305" i="61"/>
  <c r="E304" i="61"/>
  <c r="E303" i="61"/>
  <c r="E302" i="61"/>
  <c r="E301" i="61"/>
  <c r="E300" i="61"/>
  <c r="E299" i="61"/>
  <c r="E298" i="61"/>
  <c r="E297" i="61"/>
  <c r="E296" i="61"/>
  <c r="E295" i="61"/>
  <c r="E294" i="61"/>
  <c r="E293" i="61"/>
  <c r="E292" i="61"/>
  <c r="E291" i="61"/>
  <c r="E290" i="61"/>
  <c r="E289" i="61"/>
  <c r="E288" i="61"/>
  <c r="E287" i="61"/>
  <c r="E286" i="61"/>
  <c r="E285" i="61"/>
  <c r="E284" i="61"/>
  <c r="E283" i="61"/>
  <c r="E282" i="61"/>
  <c r="E281" i="61"/>
  <c r="E280" i="61"/>
  <c r="E279" i="61"/>
  <c r="E278" i="61"/>
  <c r="E277" i="61"/>
  <c r="E276" i="61"/>
  <c r="E275" i="61"/>
  <c r="E274" i="61"/>
  <c r="E273" i="61"/>
  <c r="E272" i="61"/>
  <c r="E271" i="61"/>
  <c r="E270" i="61"/>
  <c r="E269" i="61"/>
  <c r="E268" i="61"/>
  <c r="E267" i="61"/>
  <c r="E266" i="61"/>
  <c r="E265" i="61"/>
  <c r="E264" i="61"/>
  <c r="E263" i="61"/>
  <c r="E262" i="61"/>
  <c r="E261" i="61"/>
  <c r="E260" i="61"/>
  <c r="E259" i="61"/>
  <c r="E258" i="61"/>
  <c r="E257" i="61"/>
  <c r="E256" i="61"/>
  <c r="E255" i="61"/>
  <c r="E254" i="61"/>
  <c r="E253" i="61"/>
  <c r="E252" i="61"/>
  <c r="E251" i="61"/>
  <c r="E250" i="61"/>
  <c r="E249" i="61"/>
  <c r="E248" i="61"/>
  <c r="E247" i="61"/>
  <c r="E246" i="61"/>
  <c r="E245" i="61"/>
  <c r="E244" i="61"/>
  <c r="E243" i="61"/>
  <c r="E242" i="61"/>
  <c r="E241" i="61"/>
  <c r="E240" i="61"/>
  <c r="E239" i="61"/>
  <c r="E238" i="61"/>
  <c r="E237" i="61"/>
  <c r="E236" i="61"/>
  <c r="E235" i="61"/>
  <c r="E234" i="61"/>
  <c r="E233" i="61"/>
  <c r="E232" i="61"/>
  <c r="E231" i="61"/>
  <c r="E230" i="61"/>
  <c r="E229" i="61"/>
  <c r="E228" i="61"/>
  <c r="E227" i="61"/>
  <c r="E226" i="61"/>
  <c r="E225" i="61"/>
  <c r="E224" i="61"/>
  <c r="E223" i="61"/>
  <c r="E222" i="61"/>
  <c r="E221" i="61"/>
  <c r="E220" i="61"/>
  <c r="E219" i="61"/>
  <c r="E218" i="61"/>
  <c r="E217" i="61"/>
  <c r="E216" i="61"/>
  <c r="E215" i="61"/>
  <c r="E214" i="61"/>
  <c r="E213" i="61"/>
  <c r="E212" i="61"/>
  <c r="E211" i="61"/>
  <c r="E210" i="61"/>
  <c r="E209" i="61"/>
  <c r="E208" i="61"/>
  <c r="E207" i="61"/>
  <c r="E206" i="61"/>
  <c r="E205" i="61"/>
  <c r="E204" i="61"/>
  <c r="E203" i="61"/>
  <c r="E202" i="61"/>
  <c r="E201" i="61"/>
  <c r="E200" i="61"/>
  <c r="E199" i="61"/>
  <c r="E198" i="61"/>
  <c r="E197" i="61"/>
  <c r="E196" i="61"/>
  <c r="E195" i="61"/>
  <c r="E194" i="61"/>
  <c r="E193" i="61"/>
  <c r="E192" i="61"/>
  <c r="E191" i="61"/>
  <c r="E190" i="61"/>
  <c r="E189" i="61"/>
  <c r="E188" i="61"/>
  <c r="E187" i="61"/>
  <c r="E186" i="61"/>
  <c r="E185" i="61"/>
  <c r="E184" i="61"/>
  <c r="E183" i="61"/>
  <c r="E182" i="61"/>
  <c r="E181" i="61"/>
  <c r="E180" i="61"/>
  <c r="E179" i="61"/>
  <c r="E178" i="61"/>
  <c r="E177" i="61"/>
  <c r="E176" i="61"/>
  <c r="E175" i="61"/>
  <c r="E174" i="61"/>
  <c r="E173" i="61"/>
  <c r="E172" i="61"/>
  <c r="E171" i="61"/>
  <c r="E170" i="61"/>
  <c r="E169" i="61"/>
  <c r="E168" i="61"/>
  <c r="E167" i="61"/>
  <c r="E166" i="61"/>
  <c r="E165" i="61"/>
  <c r="E164" i="61"/>
  <c r="E163" i="61"/>
  <c r="E162" i="61"/>
  <c r="E161" i="61"/>
  <c r="E160" i="61"/>
  <c r="E159" i="61"/>
  <c r="E158" i="61"/>
  <c r="E157" i="61"/>
  <c r="E156" i="61"/>
  <c r="E155" i="61"/>
  <c r="E154" i="61"/>
  <c r="E153" i="61"/>
  <c r="E152" i="61"/>
  <c r="E151" i="61"/>
  <c r="E150" i="61"/>
  <c r="E149" i="61"/>
  <c r="E148" i="61"/>
  <c r="E147" i="61"/>
  <c r="E146" i="61"/>
  <c r="E145" i="61"/>
  <c r="E144" i="61"/>
  <c r="E143" i="61"/>
  <c r="E142" i="61"/>
  <c r="E141" i="61"/>
  <c r="E140" i="61"/>
  <c r="E139" i="61"/>
  <c r="E138" i="61"/>
  <c r="E137" i="61"/>
  <c r="E136" i="61"/>
  <c r="E135" i="61"/>
  <c r="E134" i="61"/>
  <c r="E133" i="61"/>
  <c r="E132" i="61"/>
  <c r="E131" i="61"/>
  <c r="E130" i="61"/>
  <c r="E129" i="61"/>
  <c r="E128" i="61"/>
  <c r="E127" i="61"/>
  <c r="E126" i="61"/>
  <c r="E125" i="61"/>
  <c r="E124" i="61"/>
  <c r="E123" i="61"/>
  <c r="E122" i="61"/>
  <c r="E121" i="61"/>
  <c r="E120" i="61"/>
  <c r="E119" i="61"/>
  <c r="E118" i="61"/>
  <c r="E117" i="61"/>
  <c r="E116" i="61"/>
  <c r="E115" i="61"/>
  <c r="E114" i="61"/>
  <c r="E113" i="61"/>
  <c r="E112" i="61"/>
  <c r="E111" i="61"/>
  <c r="E110" i="61"/>
  <c r="E109" i="61"/>
  <c r="E108" i="61"/>
  <c r="E107" i="61"/>
  <c r="E106" i="61"/>
  <c r="E105" i="61"/>
  <c r="E104" i="61"/>
  <c r="E103" i="61"/>
  <c r="E102" i="61"/>
  <c r="E101" i="61"/>
  <c r="E100" i="61"/>
  <c r="E99" i="61"/>
  <c r="E98" i="61"/>
  <c r="E97" i="61"/>
  <c r="E96" i="61"/>
  <c r="E95" i="61"/>
  <c r="E94" i="61"/>
  <c r="E93" i="61"/>
  <c r="E92" i="61"/>
  <c r="E91" i="61"/>
  <c r="E90" i="61"/>
  <c r="E89" i="61"/>
  <c r="E88" i="61"/>
  <c r="E87" i="61"/>
  <c r="E86" i="61"/>
  <c r="E85" i="61"/>
  <c r="E84" i="61"/>
  <c r="E83" i="61"/>
  <c r="E82" i="61"/>
  <c r="E81" i="61"/>
  <c r="E80" i="61"/>
  <c r="E79" i="61"/>
  <c r="E78" i="61"/>
  <c r="E77" i="61"/>
  <c r="E76" i="61"/>
  <c r="E75" i="61"/>
  <c r="E74" i="61"/>
  <c r="E73" i="61"/>
  <c r="E72" i="61"/>
  <c r="E71" i="61"/>
  <c r="E70" i="61"/>
  <c r="E69" i="61"/>
  <c r="E68" i="61"/>
  <c r="E67" i="61"/>
  <c r="E66" i="61"/>
  <c r="E65" i="61"/>
  <c r="E64" i="61"/>
  <c r="E63" i="61"/>
  <c r="E62" i="61"/>
  <c r="E61" i="61"/>
  <c r="E60" i="61"/>
  <c r="E59" i="61"/>
  <c r="E58" i="61"/>
  <c r="E57" i="61"/>
  <c r="E56" i="61"/>
  <c r="E55" i="61"/>
  <c r="E54" i="61"/>
  <c r="E53" i="61"/>
  <c r="E52" i="61"/>
  <c r="E51" i="61"/>
  <c r="E50" i="61"/>
  <c r="E49" i="61"/>
  <c r="E48" i="61"/>
  <c r="E47" i="61"/>
  <c r="E46" i="61"/>
  <c r="E45" i="61"/>
  <c r="E44" i="61"/>
  <c r="E43" i="61"/>
  <c r="E42" i="61"/>
  <c r="E41" i="61"/>
  <c r="E40" i="61"/>
  <c r="E39" i="61"/>
  <c r="E38" i="61"/>
  <c r="E37" i="61"/>
  <c r="E36" i="61"/>
  <c r="E35" i="61"/>
  <c r="E34" i="61"/>
  <c r="E33" i="61"/>
  <c r="E32" i="61"/>
  <c r="E31" i="61"/>
  <c r="E30" i="61"/>
  <c r="E29" i="61"/>
  <c r="E28" i="61"/>
  <c r="E27" i="61"/>
  <c r="E26" i="61"/>
  <c r="E25" i="61"/>
  <c r="E24" i="61"/>
  <c r="E23" i="61"/>
  <c r="E22" i="61"/>
  <c r="E21" i="61"/>
  <c r="E20" i="61"/>
  <c r="E19" i="61"/>
  <c r="E18" i="61"/>
  <c r="E17" i="61"/>
  <c r="E16" i="61"/>
  <c r="E15" i="61"/>
  <c r="E14" i="61"/>
  <c r="E13" i="61"/>
  <c r="E12" i="61"/>
  <c r="E11" i="61"/>
  <c r="E10" i="61"/>
  <c r="E9" i="61"/>
  <c r="E8" i="61"/>
  <c r="E7" i="61"/>
  <c r="E6" i="61"/>
  <c r="E5" i="61"/>
  <c r="E4" i="61"/>
  <c r="E3" i="61"/>
  <c r="E2" i="61"/>
  <c r="J3" i="58" l="1"/>
  <c r="J4" i="58"/>
  <c r="J5" i="58"/>
  <c r="J6" i="58"/>
  <c r="J7" i="58"/>
  <c r="J8" i="58"/>
  <c r="J9" i="58"/>
  <c r="J2" i="58"/>
  <c r="H2" i="58"/>
  <c r="B3" i="59" l="1"/>
  <c r="B4" i="59"/>
  <c r="D9" i="59"/>
  <c r="I2" i="58"/>
  <c r="H3" i="58"/>
  <c r="I3" i="58"/>
  <c r="H4" i="58"/>
  <c r="I4" i="58"/>
  <c r="H5" i="58"/>
  <c r="I5" i="58"/>
  <c r="H6" i="58"/>
  <c r="I6" i="58"/>
  <c r="H7" i="58"/>
  <c r="I7" i="58"/>
  <c r="H8" i="58"/>
  <c r="I8" i="58"/>
  <c r="H9" i="58"/>
  <c r="I9" i="58"/>
  <c r="E315" i="58"/>
  <c r="E316" i="58" s="1"/>
  <c r="E317" i="58" l="1"/>
  <c r="E14" i="50" l="1"/>
  <c r="E15" i="50" s="1"/>
  <c r="F23" i="7"/>
  <c r="D5" i="47" l="1"/>
  <c r="D6" i="47"/>
  <c r="D7" i="47"/>
  <c r="D8" i="47"/>
  <c r="D9" i="47"/>
  <c r="D10" i="47"/>
  <c r="D11" i="47"/>
  <c r="D12" i="47"/>
  <c r="D13" i="47"/>
  <c r="D4" i="47"/>
  <c r="C13" i="47" l="1"/>
  <c r="C12" i="47"/>
  <c r="C11" i="47"/>
  <c r="C10" i="47"/>
  <c r="C9" i="47"/>
  <c r="C8" i="47"/>
  <c r="C7" i="47"/>
  <c r="C6" i="47"/>
  <c r="C5" i="47"/>
  <c r="C4" i="47"/>
  <c r="B2" i="47"/>
  <c r="D100" i="44" l="1"/>
  <c r="D99" i="44"/>
  <c r="D98" i="44"/>
  <c r="D97" i="44"/>
  <c r="D96" i="44"/>
  <c r="D95" i="44"/>
  <c r="D94" i="44"/>
  <c r="D93" i="44"/>
  <c r="D92" i="44"/>
  <c r="D91" i="44"/>
  <c r="D90" i="44"/>
  <c r="D89" i="44"/>
  <c r="D88" i="44"/>
  <c r="D87" i="44"/>
  <c r="D86" i="44"/>
  <c r="D85" i="44"/>
  <c r="D84" i="44"/>
  <c r="D83" i="44"/>
  <c r="D82" i="44"/>
  <c r="D81" i="44"/>
  <c r="D80" i="44"/>
  <c r="D79" i="44"/>
  <c r="D78" i="44"/>
  <c r="D77" i="44"/>
  <c r="D76" i="44"/>
  <c r="D75" i="44"/>
  <c r="D74" i="44"/>
  <c r="D73" i="44"/>
  <c r="D72" i="44"/>
  <c r="D71" i="44"/>
  <c r="D70" i="44"/>
  <c r="D69" i="44"/>
  <c r="D68" i="44"/>
  <c r="D67" i="44"/>
  <c r="D66" i="44"/>
  <c r="D65" i="44"/>
  <c r="D64" i="44"/>
  <c r="D63" i="44"/>
  <c r="D62" i="44"/>
  <c r="D61" i="44"/>
  <c r="D60" i="44"/>
  <c r="D59" i="44"/>
  <c r="D58" i="44"/>
  <c r="D57" i="44"/>
  <c r="D56" i="44"/>
  <c r="D55" i="44"/>
  <c r="D54" i="44"/>
  <c r="D53" i="44"/>
  <c r="D52" i="44"/>
  <c r="D51" i="44"/>
  <c r="D50" i="44"/>
  <c r="D49" i="44"/>
  <c r="D48" i="44"/>
  <c r="D47" i="44"/>
  <c r="D46" i="44"/>
  <c r="D45" i="44"/>
  <c r="D44" i="44"/>
  <c r="D43" i="44"/>
  <c r="D42" i="44"/>
  <c r="D41" i="44"/>
  <c r="D40" i="44"/>
  <c r="D39" i="44"/>
  <c r="D38" i="44"/>
  <c r="D37" i="44"/>
  <c r="D36" i="44"/>
  <c r="D35" i="44"/>
  <c r="D34" i="44"/>
  <c r="D33" i="44"/>
  <c r="D32" i="44"/>
  <c r="D31" i="44"/>
  <c r="D30" i="44"/>
  <c r="D29" i="44"/>
  <c r="D28" i="44"/>
  <c r="D27" i="44"/>
  <c r="D26" i="44"/>
  <c r="D25" i="44"/>
  <c r="D24" i="44"/>
  <c r="D23" i="44"/>
  <c r="D22" i="44"/>
  <c r="D21" i="44"/>
  <c r="D20" i="44"/>
  <c r="D19" i="44"/>
  <c r="D18" i="44"/>
  <c r="D17" i="44"/>
  <c r="D16" i="44"/>
  <c r="D15" i="44"/>
  <c r="D14" i="44"/>
  <c r="D13" i="44"/>
  <c r="D12" i="44"/>
  <c r="D11" i="44"/>
  <c r="D10" i="44"/>
  <c r="D9" i="44"/>
  <c r="D8" i="44"/>
  <c r="D7" i="44"/>
  <c r="D6" i="44"/>
  <c r="D5" i="44"/>
  <c r="D4" i="44"/>
  <c r="D3" i="44"/>
  <c r="D2" i="44"/>
  <c r="J3" i="24" l="1"/>
  <c r="J4" i="24"/>
  <c r="J5" i="24"/>
  <c r="J6" i="24"/>
  <c r="J7" i="24"/>
  <c r="J8" i="24"/>
  <c r="J9" i="24"/>
  <c r="J10" i="24"/>
  <c r="J11" i="24"/>
  <c r="J12" i="24"/>
  <c r="J13" i="24"/>
  <c r="J14" i="24"/>
  <c r="J15" i="24"/>
  <c r="J16" i="24"/>
  <c r="J17" i="24"/>
  <c r="J18" i="24"/>
  <c r="J19" i="24"/>
  <c r="J20" i="24"/>
  <c r="J21" i="24"/>
  <c r="J22" i="24"/>
  <c r="J23" i="24"/>
  <c r="J24" i="24"/>
  <c r="J25" i="24"/>
  <c r="J26" i="24"/>
  <c r="J27" i="24"/>
  <c r="J28" i="24"/>
  <c r="J29" i="24"/>
  <c r="J30" i="24"/>
  <c r="J31" i="24"/>
  <c r="J32" i="24"/>
  <c r="J33" i="24"/>
  <c r="J34" i="24"/>
  <c r="J35" i="24"/>
  <c r="J36" i="24"/>
  <c r="J37" i="24"/>
  <c r="J38" i="24"/>
  <c r="J39" i="24"/>
  <c r="J40" i="24"/>
  <c r="J41" i="24"/>
  <c r="J42" i="24"/>
  <c r="J43" i="24"/>
  <c r="J44" i="24"/>
  <c r="J45" i="24"/>
  <c r="J46" i="24"/>
  <c r="J47" i="24"/>
  <c r="J48" i="24"/>
  <c r="J49" i="24"/>
  <c r="J50" i="24"/>
  <c r="J51" i="24"/>
  <c r="J52" i="24"/>
  <c r="J53" i="24"/>
  <c r="J54" i="24"/>
  <c r="J55" i="24"/>
  <c r="J56" i="24"/>
  <c r="J57" i="24"/>
  <c r="J58" i="24"/>
  <c r="J59" i="24"/>
  <c r="J60" i="24"/>
  <c r="J61" i="24"/>
  <c r="J62" i="24"/>
  <c r="J63" i="24"/>
  <c r="J64" i="24"/>
  <c r="J65" i="24"/>
  <c r="J66" i="24"/>
  <c r="J67" i="24"/>
  <c r="J68" i="24"/>
  <c r="J69" i="24"/>
  <c r="J70" i="24"/>
  <c r="J71" i="24"/>
  <c r="J72" i="24"/>
  <c r="J73" i="24"/>
  <c r="J74" i="24"/>
  <c r="J75" i="24"/>
  <c r="J76" i="24"/>
  <c r="J77" i="24"/>
  <c r="J78" i="24"/>
  <c r="J79" i="24"/>
  <c r="J80" i="24"/>
  <c r="J81" i="24"/>
  <c r="J82" i="24"/>
  <c r="J83" i="24"/>
  <c r="J84" i="24"/>
  <c r="J85" i="24"/>
  <c r="J86" i="24"/>
  <c r="J87" i="24"/>
  <c r="J88" i="24"/>
  <c r="J89" i="24"/>
  <c r="J90" i="24"/>
  <c r="J91" i="24"/>
  <c r="J92" i="24"/>
  <c r="J93" i="24"/>
  <c r="J94" i="24"/>
  <c r="J95" i="24"/>
  <c r="J96" i="24"/>
  <c r="J97" i="24"/>
  <c r="J98" i="24"/>
  <c r="J99" i="24"/>
  <c r="J100" i="24"/>
  <c r="J101" i="24"/>
  <c r="J102" i="24"/>
  <c r="J103" i="24"/>
  <c r="J104" i="24"/>
  <c r="J105" i="24"/>
  <c r="J106" i="24"/>
  <c r="J107" i="24"/>
  <c r="J108" i="24"/>
  <c r="J109" i="24"/>
  <c r="J110" i="24"/>
  <c r="J111" i="24"/>
  <c r="J112" i="24"/>
  <c r="J113" i="24"/>
  <c r="J114" i="24"/>
  <c r="J115" i="24"/>
  <c r="J116" i="24"/>
  <c r="J117" i="24"/>
  <c r="J118" i="24"/>
  <c r="J119" i="24"/>
  <c r="J120" i="24"/>
  <c r="J121" i="24"/>
  <c r="J122" i="24"/>
  <c r="J123" i="24"/>
  <c r="J124" i="24"/>
  <c r="J125" i="24"/>
  <c r="J126" i="24"/>
  <c r="J127" i="24"/>
  <c r="J128" i="24"/>
  <c r="J129" i="24"/>
  <c r="J130" i="24"/>
  <c r="J131" i="24"/>
  <c r="J132" i="24"/>
  <c r="J133" i="24"/>
  <c r="J134" i="24"/>
  <c r="J135" i="24"/>
  <c r="J136" i="24"/>
  <c r="J137" i="24"/>
  <c r="J138" i="24"/>
  <c r="J139" i="24"/>
  <c r="J140" i="24"/>
  <c r="J141" i="24"/>
  <c r="J142" i="24"/>
  <c r="J143" i="24"/>
  <c r="J144" i="24"/>
  <c r="J145" i="24"/>
  <c r="J146" i="24"/>
  <c r="J147" i="24"/>
  <c r="J148" i="24"/>
  <c r="J149" i="24"/>
  <c r="J150" i="24"/>
  <c r="J151" i="24"/>
  <c r="J152" i="24"/>
  <c r="J153" i="24"/>
  <c r="J154" i="24"/>
  <c r="J155" i="24"/>
  <c r="J156" i="24"/>
  <c r="J157" i="24"/>
  <c r="J158" i="24"/>
  <c r="J159" i="24"/>
  <c r="J160" i="24"/>
  <c r="J161" i="24"/>
  <c r="J162" i="24"/>
  <c r="J163" i="24"/>
  <c r="J164" i="24"/>
  <c r="J165" i="24"/>
  <c r="J166" i="24"/>
  <c r="J167" i="24"/>
  <c r="J168" i="24"/>
  <c r="J169" i="24"/>
  <c r="J170" i="24"/>
  <c r="J171" i="24"/>
  <c r="J172" i="24"/>
  <c r="J173" i="24"/>
  <c r="J174" i="24"/>
  <c r="J175" i="24"/>
  <c r="J176" i="24"/>
  <c r="J177" i="24"/>
  <c r="J178" i="24"/>
  <c r="J179" i="24"/>
  <c r="J180" i="24"/>
  <c r="J181" i="24"/>
  <c r="J182" i="24"/>
  <c r="J183" i="24"/>
  <c r="J184" i="24"/>
  <c r="J185" i="24"/>
  <c r="J186" i="24"/>
  <c r="J187" i="24"/>
  <c r="J188" i="24"/>
  <c r="J189" i="24"/>
  <c r="J190" i="24"/>
  <c r="J191" i="24"/>
  <c r="J192" i="24"/>
  <c r="J193" i="24"/>
  <c r="J194" i="24"/>
  <c r="J195" i="24"/>
  <c r="J196" i="24"/>
  <c r="J197" i="24"/>
  <c r="J198" i="24"/>
  <c r="J199" i="24"/>
  <c r="J200" i="24"/>
  <c r="J201" i="24"/>
  <c r="J202" i="24"/>
  <c r="J203" i="24"/>
  <c r="J204" i="24"/>
  <c r="J205" i="24"/>
  <c r="J206" i="24"/>
  <c r="J207" i="24"/>
  <c r="J208" i="24"/>
  <c r="J209" i="24"/>
  <c r="J210" i="24"/>
  <c r="J211" i="24"/>
  <c r="J212" i="24"/>
  <c r="J213" i="24"/>
  <c r="J214" i="24"/>
  <c r="J215" i="24"/>
  <c r="J216" i="24"/>
  <c r="J217" i="24"/>
  <c r="J218" i="24"/>
  <c r="J219" i="24"/>
  <c r="J220" i="24"/>
  <c r="J221" i="24"/>
  <c r="J222" i="24"/>
  <c r="J223" i="24"/>
  <c r="J224" i="24"/>
  <c r="J225" i="24"/>
  <c r="J226" i="24"/>
  <c r="J227" i="24"/>
  <c r="J228" i="24"/>
  <c r="J229" i="24"/>
  <c r="J230" i="24"/>
  <c r="J231" i="24"/>
  <c r="J232" i="24"/>
  <c r="J233" i="24"/>
  <c r="J234" i="24"/>
  <c r="J235" i="24"/>
  <c r="J236" i="24"/>
  <c r="J237" i="24"/>
  <c r="J238" i="24"/>
  <c r="J239" i="24"/>
  <c r="J240" i="24"/>
  <c r="J241" i="24"/>
  <c r="J242" i="24"/>
  <c r="J243" i="24"/>
  <c r="J244" i="24"/>
  <c r="J245" i="24"/>
  <c r="J246" i="24"/>
  <c r="J247" i="24"/>
  <c r="J248" i="24"/>
  <c r="J249" i="24"/>
  <c r="J250" i="24"/>
  <c r="J251" i="24"/>
  <c r="J252" i="24"/>
  <c r="J253" i="24"/>
  <c r="J254" i="24"/>
  <c r="J255" i="24"/>
  <c r="J256" i="24"/>
  <c r="J257" i="24"/>
  <c r="J258" i="24"/>
  <c r="J259" i="24"/>
  <c r="J260" i="24"/>
  <c r="J261" i="24"/>
  <c r="J262" i="24"/>
  <c r="J263" i="24"/>
  <c r="J264" i="24"/>
  <c r="J265" i="24"/>
  <c r="J266" i="24"/>
  <c r="J267" i="24"/>
  <c r="J268" i="24"/>
  <c r="J269" i="24"/>
  <c r="J270" i="24"/>
  <c r="J271" i="24"/>
  <c r="J272" i="24"/>
  <c r="J273" i="24"/>
  <c r="J274" i="24"/>
  <c r="J275" i="24"/>
  <c r="J276" i="24"/>
  <c r="J277" i="24"/>
  <c r="J278" i="24"/>
  <c r="J279" i="24"/>
  <c r="J280" i="24"/>
  <c r="J281" i="24"/>
  <c r="J282" i="24"/>
  <c r="J283" i="24"/>
  <c r="J284" i="24"/>
  <c r="J285" i="24"/>
  <c r="J286" i="24"/>
  <c r="J287" i="24"/>
  <c r="J288" i="24"/>
  <c r="J289" i="24"/>
  <c r="J290" i="24"/>
  <c r="J291" i="24"/>
  <c r="J292" i="24"/>
  <c r="J293" i="24"/>
  <c r="J294" i="24"/>
  <c r="J295" i="24"/>
  <c r="J296" i="24"/>
  <c r="J297" i="24"/>
  <c r="J298" i="24"/>
  <c r="J299" i="24"/>
  <c r="J300" i="24"/>
  <c r="J301" i="24"/>
  <c r="J302" i="24"/>
  <c r="J303" i="24"/>
  <c r="J304" i="24"/>
  <c r="J305" i="24"/>
  <c r="J306" i="24"/>
  <c r="J307" i="24"/>
  <c r="J308" i="24"/>
  <c r="J309" i="24"/>
  <c r="J310" i="24"/>
  <c r="J311" i="24"/>
  <c r="J312" i="24"/>
  <c r="J313" i="24"/>
  <c r="J314" i="24"/>
  <c r="J315" i="24"/>
  <c r="J316" i="24"/>
  <c r="J317" i="24"/>
  <c r="J318" i="24"/>
  <c r="J319" i="24"/>
  <c r="J320" i="24"/>
  <c r="J321" i="24"/>
  <c r="J322" i="24"/>
  <c r="J323" i="24"/>
  <c r="J324" i="24"/>
  <c r="J325" i="24"/>
  <c r="J326" i="24"/>
  <c r="J327" i="24"/>
  <c r="J328" i="24"/>
  <c r="J329" i="24"/>
  <c r="J330" i="24"/>
  <c r="J331" i="24"/>
  <c r="J332" i="24"/>
  <c r="J333" i="24"/>
  <c r="J334" i="24"/>
  <c r="J335" i="24"/>
  <c r="J336" i="24"/>
  <c r="J337" i="24"/>
  <c r="J338" i="24"/>
  <c r="J339" i="24"/>
  <c r="J340" i="24"/>
  <c r="J341" i="24"/>
  <c r="J342" i="24"/>
  <c r="J343" i="24"/>
  <c r="J344" i="24"/>
  <c r="J345" i="24"/>
  <c r="J346" i="24"/>
  <c r="J347" i="24"/>
  <c r="J348" i="24"/>
  <c r="J349" i="24"/>
  <c r="J350" i="24"/>
  <c r="J351" i="24"/>
  <c r="J352" i="24"/>
  <c r="J353" i="24"/>
  <c r="J354" i="24"/>
  <c r="J355" i="24"/>
  <c r="J356" i="24"/>
  <c r="J357" i="24"/>
  <c r="J358" i="24"/>
  <c r="J359" i="24"/>
  <c r="J360" i="24"/>
  <c r="J361" i="24"/>
  <c r="J362" i="24"/>
  <c r="J363" i="24"/>
  <c r="J364" i="24"/>
  <c r="J365" i="24"/>
  <c r="J366" i="24"/>
  <c r="J367" i="24"/>
  <c r="J368" i="24"/>
  <c r="J369" i="24"/>
  <c r="J370" i="24"/>
  <c r="J371" i="24"/>
  <c r="J372" i="24"/>
  <c r="J373" i="24"/>
  <c r="J374" i="24"/>
  <c r="J375" i="24"/>
  <c r="J376" i="24"/>
  <c r="J377" i="24"/>
  <c r="J378" i="24"/>
  <c r="J379" i="24"/>
  <c r="J380" i="24"/>
  <c r="J381" i="24"/>
  <c r="J382" i="24"/>
  <c r="J383" i="24"/>
  <c r="J384" i="24"/>
  <c r="J385" i="24"/>
  <c r="J386" i="24"/>
  <c r="J387" i="24"/>
  <c r="J388" i="24"/>
  <c r="J389" i="24"/>
  <c r="J390" i="24"/>
  <c r="J391" i="24"/>
  <c r="J392" i="24"/>
  <c r="J393" i="24"/>
  <c r="J394" i="24"/>
  <c r="J395" i="24"/>
  <c r="J396" i="24"/>
  <c r="J397" i="24"/>
  <c r="J398" i="24"/>
  <c r="J399" i="24"/>
  <c r="J400" i="24"/>
  <c r="J401" i="24"/>
  <c r="J402" i="24"/>
  <c r="J403" i="24"/>
  <c r="J404" i="24"/>
  <c r="J405" i="24"/>
  <c r="J406" i="24"/>
  <c r="J407" i="24"/>
  <c r="J408" i="24"/>
  <c r="J409" i="24"/>
  <c r="J410" i="24"/>
  <c r="J411" i="24"/>
  <c r="J412" i="24"/>
  <c r="J413" i="24"/>
  <c r="J414" i="24"/>
  <c r="J415" i="24"/>
  <c r="J416" i="24"/>
  <c r="J417" i="24"/>
  <c r="J418" i="24"/>
  <c r="J419" i="24"/>
  <c r="J420" i="24"/>
  <c r="J421" i="24"/>
  <c r="J422" i="24"/>
  <c r="J423" i="24"/>
  <c r="J424" i="24"/>
  <c r="J425" i="24"/>
  <c r="J426" i="24"/>
  <c r="J427" i="24"/>
  <c r="J428" i="24"/>
  <c r="J429" i="24"/>
  <c r="J430" i="24"/>
  <c r="J431" i="24"/>
  <c r="J432" i="24"/>
  <c r="J433" i="24"/>
  <c r="J434" i="24"/>
  <c r="J435" i="24"/>
  <c r="J436" i="24"/>
  <c r="J437" i="24"/>
  <c r="J438" i="24"/>
  <c r="J439" i="24"/>
  <c r="J440" i="24"/>
  <c r="J441" i="24"/>
  <c r="J442" i="24"/>
  <c r="J443" i="24"/>
  <c r="J444" i="24"/>
  <c r="J445" i="24"/>
  <c r="J446" i="24"/>
  <c r="J447" i="24"/>
  <c r="J448" i="24"/>
  <c r="J449" i="24"/>
  <c r="J450" i="24"/>
  <c r="J451" i="24"/>
  <c r="J452" i="24"/>
  <c r="J453" i="24"/>
  <c r="J454" i="24"/>
  <c r="J455" i="24"/>
  <c r="J456" i="24"/>
  <c r="J457" i="24"/>
  <c r="J458" i="24"/>
  <c r="J459" i="24"/>
  <c r="J460" i="24"/>
  <c r="J461" i="24"/>
  <c r="J462" i="24"/>
  <c r="J463" i="24"/>
  <c r="J464" i="24"/>
  <c r="J465" i="24"/>
  <c r="J466" i="24"/>
  <c r="J467" i="24"/>
  <c r="J468" i="24"/>
  <c r="J469" i="24"/>
  <c r="J470" i="24"/>
  <c r="J471" i="24"/>
  <c r="J472" i="24"/>
  <c r="J473" i="24"/>
  <c r="J474" i="24"/>
  <c r="J475" i="24"/>
  <c r="J476" i="24"/>
  <c r="J477" i="24"/>
  <c r="J478" i="24"/>
  <c r="J479" i="24"/>
  <c r="J480" i="24"/>
  <c r="J481" i="24"/>
  <c r="J482" i="24"/>
  <c r="J483" i="24"/>
  <c r="J484" i="24"/>
  <c r="J485" i="24"/>
  <c r="J486" i="24"/>
  <c r="J487" i="24"/>
  <c r="J488" i="24"/>
  <c r="J489" i="24"/>
  <c r="J490" i="24"/>
  <c r="J491" i="24"/>
  <c r="J492" i="24"/>
  <c r="J493" i="24"/>
  <c r="J494" i="24"/>
  <c r="J495" i="24"/>
  <c r="J496" i="24"/>
  <c r="J497" i="24"/>
  <c r="J498" i="24"/>
  <c r="J499" i="24"/>
  <c r="J500" i="24"/>
  <c r="J501" i="24"/>
  <c r="J502" i="24"/>
  <c r="J503" i="24"/>
  <c r="J504" i="24"/>
  <c r="J505" i="24"/>
  <c r="J506" i="24"/>
  <c r="J507" i="24"/>
  <c r="J508" i="24"/>
  <c r="J509" i="24"/>
  <c r="J510" i="24"/>
  <c r="J511" i="24"/>
  <c r="J512" i="24"/>
  <c r="J513" i="24"/>
  <c r="J514" i="24"/>
  <c r="J515" i="24"/>
  <c r="J516" i="24"/>
  <c r="J517" i="24"/>
  <c r="J518" i="24"/>
  <c r="J519" i="24"/>
  <c r="J520" i="24"/>
  <c r="J521" i="24"/>
  <c r="J522" i="24"/>
  <c r="J523" i="24"/>
  <c r="J524" i="24"/>
  <c r="J525" i="24"/>
  <c r="J526" i="24"/>
  <c r="J527" i="24"/>
  <c r="J528" i="24"/>
  <c r="J529" i="24"/>
  <c r="J530" i="24"/>
  <c r="J531" i="24"/>
  <c r="J532" i="24"/>
  <c r="J533" i="24"/>
  <c r="J534" i="24"/>
  <c r="J535" i="24"/>
  <c r="J536" i="24"/>
  <c r="J537" i="24"/>
  <c r="J538" i="24"/>
  <c r="J539" i="24"/>
  <c r="J540" i="24"/>
  <c r="J541" i="24"/>
  <c r="J542" i="24"/>
  <c r="J543" i="24"/>
  <c r="J544" i="24"/>
  <c r="J545" i="24"/>
  <c r="J546" i="24"/>
  <c r="J547" i="24"/>
  <c r="J548" i="24"/>
  <c r="J549" i="24"/>
  <c r="J550" i="24"/>
  <c r="J551" i="24"/>
  <c r="J552" i="24"/>
  <c r="J553" i="24"/>
  <c r="J554" i="24"/>
  <c r="J555" i="24"/>
  <c r="J556" i="24"/>
  <c r="J557" i="24"/>
  <c r="J558" i="24"/>
  <c r="J559" i="24"/>
  <c r="J560" i="24"/>
  <c r="J561" i="24"/>
  <c r="J562" i="24"/>
  <c r="J563" i="24"/>
  <c r="J564" i="24"/>
  <c r="J565" i="24"/>
  <c r="J566" i="24"/>
  <c r="J567" i="24"/>
  <c r="J568" i="24"/>
  <c r="J569" i="24"/>
  <c r="J570" i="24"/>
  <c r="J571" i="24"/>
  <c r="J572" i="24"/>
  <c r="J573" i="24"/>
  <c r="J574" i="24"/>
  <c r="J575" i="24"/>
  <c r="J576" i="24"/>
  <c r="J577" i="24"/>
  <c r="J578" i="24"/>
  <c r="J579" i="24"/>
  <c r="J580" i="24"/>
  <c r="J581" i="24"/>
  <c r="J582" i="24"/>
  <c r="J583" i="24"/>
  <c r="J584" i="24"/>
  <c r="J585" i="24"/>
  <c r="J586" i="24"/>
  <c r="J587" i="24"/>
  <c r="J588" i="24"/>
  <c r="J589" i="24"/>
  <c r="J590" i="24"/>
  <c r="J591" i="24"/>
  <c r="J592" i="24"/>
  <c r="J593" i="24"/>
  <c r="J594" i="24"/>
  <c r="J595" i="24"/>
  <c r="J596" i="24"/>
  <c r="J597" i="24"/>
  <c r="J598" i="24"/>
  <c r="J599" i="24"/>
  <c r="J600" i="24"/>
  <c r="J601" i="24"/>
  <c r="J602" i="24"/>
  <c r="J603" i="24"/>
  <c r="J604" i="24"/>
  <c r="J605" i="24"/>
  <c r="J606" i="24"/>
  <c r="J607" i="24"/>
  <c r="J608" i="24"/>
  <c r="J609" i="24"/>
  <c r="J610" i="24"/>
  <c r="J611" i="24"/>
  <c r="J612" i="24"/>
  <c r="J613" i="24"/>
  <c r="J614" i="24"/>
  <c r="J615" i="24"/>
  <c r="J616" i="24"/>
  <c r="J617" i="24"/>
  <c r="J618" i="24"/>
  <c r="J619" i="24"/>
  <c r="J620" i="24"/>
  <c r="J621" i="24"/>
  <c r="J622" i="24"/>
  <c r="J623" i="24"/>
  <c r="J624" i="24"/>
  <c r="J625" i="24"/>
  <c r="J626" i="24"/>
  <c r="J627" i="24"/>
  <c r="J628" i="24"/>
  <c r="J629" i="24"/>
  <c r="J630" i="24"/>
  <c r="J631" i="24"/>
  <c r="J632" i="24"/>
  <c r="J633" i="24"/>
  <c r="J634" i="24"/>
  <c r="J635" i="24"/>
  <c r="J636" i="24"/>
  <c r="J637" i="24"/>
  <c r="J638" i="24"/>
  <c r="J639" i="24"/>
  <c r="J640" i="24"/>
  <c r="J641" i="24"/>
  <c r="J642" i="24"/>
  <c r="J643" i="24"/>
  <c r="J644" i="24"/>
  <c r="J645" i="24"/>
  <c r="J646" i="24"/>
  <c r="J647" i="24"/>
  <c r="J648" i="24"/>
  <c r="J649" i="24"/>
  <c r="J650" i="24"/>
  <c r="J651" i="24"/>
  <c r="J652" i="24"/>
  <c r="J653" i="24"/>
  <c r="J654" i="24"/>
  <c r="J655" i="24"/>
  <c r="J656" i="24"/>
  <c r="J657" i="24"/>
  <c r="J658" i="24"/>
  <c r="J659" i="24"/>
  <c r="J660" i="24"/>
  <c r="J661" i="24"/>
  <c r="J662" i="24"/>
  <c r="J663" i="24"/>
  <c r="J664" i="24"/>
  <c r="J665" i="24"/>
  <c r="J666" i="24"/>
  <c r="J667" i="24"/>
  <c r="J668" i="24"/>
  <c r="J669" i="24"/>
  <c r="J670" i="24"/>
  <c r="J671" i="24"/>
  <c r="J672" i="24"/>
  <c r="J673" i="24"/>
  <c r="J674" i="24"/>
  <c r="J675" i="24"/>
  <c r="J676" i="24"/>
  <c r="J677" i="24"/>
  <c r="J678" i="24"/>
  <c r="J679" i="24"/>
  <c r="J680" i="24"/>
  <c r="J681" i="24"/>
  <c r="J682" i="24"/>
  <c r="J683" i="24"/>
  <c r="J684" i="24"/>
  <c r="J685" i="24"/>
  <c r="J686" i="24"/>
  <c r="J687" i="24"/>
  <c r="J688" i="24"/>
  <c r="J689" i="24"/>
  <c r="J690" i="24"/>
  <c r="J691" i="24"/>
  <c r="J692" i="24"/>
  <c r="J693" i="24"/>
  <c r="J694" i="24"/>
  <c r="J695" i="24"/>
  <c r="J696" i="24"/>
  <c r="J697" i="24"/>
  <c r="J698" i="24"/>
  <c r="J699" i="24"/>
  <c r="J700" i="24"/>
  <c r="J701" i="24"/>
  <c r="J702" i="24"/>
  <c r="J703" i="24"/>
  <c r="J704" i="24"/>
  <c r="J705" i="24"/>
  <c r="J706" i="24"/>
  <c r="J707" i="24"/>
  <c r="J708" i="24"/>
  <c r="J709" i="24"/>
  <c r="J710" i="24"/>
  <c r="J711" i="24"/>
  <c r="J712" i="24"/>
  <c r="J713" i="24"/>
  <c r="J714" i="24"/>
  <c r="J715" i="24"/>
  <c r="J716" i="24"/>
  <c r="J717" i="24"/>
  <c r="J718" i="24"/>
  <c r="J719" i="24"/>
  <c r="J720" i="24"/>
  <c r="J721" i="24"/>
  <c r="J722" i="24"/>
  <c r="J723" i="24"/>
  <c r="J724" i="24"/>
  <c r="J725" i="24"/>
  <c r="J726" i="24"/>
  <c r="J727" i="24"/>
  <c r="J728" i="24"/>
  <c r="J729" i="24"/>
  <c r="J730" i="24"/>
  <c r="J731" i="24"/>
  <c r="J732" i="24"/>
  <c r="J733" i="24"/>
  <c r="J734" i="24"/>
  <c r="J735" i="24"/>
  <c r="J736" i="24"/>
  <c r="J737" i="24"/>
  <c r="J738" i="24"/>
  <c r="J739" i="24"/>
  <c r="J740" i="24"/>
  <c r="J741" i="24"/>
  <c r="J742" i="24"/>
  <c r="J743" i="24"/>
  <c r="J2" i="24"/>
  <c r="L746" i="24" l="1"/>
  <c r="L744" i="24"/>
  <c r="L747" i="24"/>
  <c r="L745" i="24"/>
  <c r="C3" i="40"/>
  <c r="A25" i="34"/>
  <c r="A26" i="34"/>
  <c r="A27" i="34"/>
  <c r="A28" i="34"/>
  <c r="A29" i="34"/>
  <c r="A30" i="34"/>
  <c r="A31" i="34"/>
  <c r="A32" i="34"/>
  <c r="A33" i="34"/>
  <c r="A34" i="34"/>
  <c r="A35" i="34"/>
  <c r="A36" i="34"/>
  <c r="A37" i="34"/>
  <c r="A38" i="34"/>
  <c r="A39" i="34"/>
  <c r="A40" i="34"/>
  <c r="A41" i="34"/>
  <c r="A42" i="34"/>
  <c r="H14" i="23"/>
  <c r="H13" i="23"/>
  <c r="H12" i="23"/>
  <c r="H11" i="23"/>
  <c r="B53" i="30"/>
  <c r="I46" i="30"/>
  <c r="H46" i="30"/>
  <c r="G46" i="30"/>
  <c r="I45" i="30"/>
  <c r="H45" i="30"/>
  <c r="G45" i="30"/>
  <c r="I44" i="30"/>
  <c r="H44" i="30"/>
  <c r="G44" i="30"/>
  <c r="I43" i="30"/>
  <c r="H43" i="30"/>
  <c r="G43" i="30"/>
  <c r="I42" i="30"/>
  <c r="H42" i="30"/>
  <c r="G42" i="30"/>
  <c r="I41" i="30"/>
  <c r="H41" i="30"/>
  <c r="G41" i="30"/>
  <c r="C20" i="30"/>
  <c r="C18" i="30"/>
  <c r="C16" i="30"/>
  <c r="G2" i="24"/>
  <c r="B14" i="7"/>
  <c r="B3" i="7"/>
  <c r="E658" i="25"/>
  <c r="E718" i="25"/>
  <c r="E42" i="25"/>
  <c r="E197" i="25"/>
  <c r="E15" i="25"/>
  <c r="E255" i="25"/>
  <c r="E448" i="25"/>
  <c r="E541" i="25"/>
  <c r="E687" i="25"/>
  <c r="E547" i="25"/>
  <c r="E480" i="25"/>
  <c r="E77" i="25"/>
  <c r="E519" i="25"/>
  <c r="E122" i="25"/>
  <c r="E32" i="25"/>
  <c r="E671" i="25"/>
  <c r="E296" i="25"/>
  <c r="E379" i="25"/>
  <c r="E233" i="25"/>
  <c r="E342" i="25"/>
  <c r="E179" i="25"/>
  <c r="E201" i="25"/>
  <c r="E88" i="25"/>
  <c r="E442" i="25"/>
  <c r="E228" i="25"/>
  <c r="E689" i="25"/>
  <c r="E64" i="25"/>
  <c r="E339" i="25"/>
  <c r="E572" i="25"/>
  <c r="E504" i="25"/>
  <c r="E279" i="25"/>
  <c r="E591" i="25"/>
  <c r="E70" i="25"/>
  <c r="E18" i="25"/>
  <c r="E599" i="25"/>
  <c r="E543" i="25"/>
  <c r="E116" i="25"/>
  <c r="E340" i="25"/>
  <c r="E722" i="25"/>
  <c r="E640" i="25"/>
  <c r="E512" i="25"/>
  <c r="E449" i="25"/>
  <c r="E150" i="25"/>
  <c r="E13" i="25"/>
  <c r="E143" i="25"/>
  <c r="E423" i="25"/>
  <c r="E152" i="25"/>
  <c r="E444" i="25"/>
  <c r="E523" i="25"/>
  <c r="E427" i="25"/>
  <c r="E432" i="25"/>
  <c r="E450" i="25"/>
  <c r="E661" i="25"/>
  <c r="E414" i="25"/>
  <c r="E123" i="25"/>
  <c r="E537" i="25"/>
  <c r="E166" i="25"/>
  <c r="E119" i="25"/>
  <c r="E67" i="25"/>
  <c r="E527" i="25"/>
  <c r="E470" i="25"/>
  <c r="E700" i="25"/>
  <c r="E514" i="25"/>
  <c r="E34" i="25"/>
  <c r="E345" i="25"/>
  <c r="E111" i="25"/>
  <c r="E177" i="25"/>
  <c r="E730" i="25"/>
  <c r="E460" i="25"/>
  <c r="E509" i="25"/>
  <c r="E384" i="25"/>
  <c r="E418" i="25"/>
  <c r="E445" i="25"/>
  <c r="E248" i="25"/>
  <c r="E408" i="25"/>
  <c r="E56" i="25"/>
  <c r="E112" i="25"/>
  <c r="E430" i="25"/>
  <c r="E94" i="25"/>
  <c r="E559" i="25"/>
  <c r="E312" i="25"/>
  <c r="E181" i="25"/>
  <c r="E495" i="25"/>
  <c r="E364" i="25"/>
  <c r="E510" i="25"/>
  <c r="E635" i="25"/>
  <c r="E213" i="25"/>
  <c r="E717" i="25"/>
  <c r="E457" i="25"/>
  <c r="E218" i="25"/>
  <c r="E728" i="25"/>
  <c r="E737" i="25"/>
  <c r="E534" i="25"/>
  <c r="E6" i="25"/>
  <c r="E395" i="25"/>
  <c r="E636" i="25"/>
  <c r="E336" i="25"/>
  <c r="E226" i="25"/>
  <c r="E652" i="25"/>
  <c r="E117" i="25"/>
  <c r="E618" i="25"/>
  <c r="E30" i="25"/>
  <c r="E388" i="25"/>
  <c r="E146" i="25"/>
  <c r="E522" i="25"/>
  <c r="E622" i="25"/>
  <c r="E589" i="25"/>
  <c r="E462" i="25"/>
  <c r="E513" i="25"/>
  <c r="E585" i="25"/>
  <c r="E12" i="25"/>
  <c r="E326" i="25"/>
  <c r="E350" i="25"/>
  <c r="E676" i="25"/>
  <c r="E169" i="25"/>
  <c r="E136" i="25"/>
  <c r="E203" i="25"/>
  <c r="E416" i="25"/>
  <c r="E521" i="25"/>
  <c r="E598" i="25"/>
  <c r="E438" i="25"/>
  <c r="E439" i="25"/>
  <c r="E170" i="25"/>
  <c r="E98" i="25"/>
  <c r="E377" i="25"/>
  <c r="E252" i="25"/>
  <c r="E84" i="25"/>
  <c r="E220" i="25"/>
  <c r="E328" i="25"/>
  <c r="E165" i="25"/>
  <c r="E419" i="25"/>
  <c r="E246" i="25"/>
  <c r="E129" i="25"/>
  <c r="E26" i="25"/>
  <c r="E104" i="25"/>
  <c r="E2" i="25"/>
  <c r="E365" i="25"/>
  <c r="E516" i="25"/>
  <c r="E292" i="25"/>
  <c r="E35" i="25"/>
  <c r="E258" i="25"/>
  <c r="E107" i="25"/>
  <c r="E357" i="25"/>
  <c r="E482" i="25"/>
  <c r="E134" i="25"/>
  <c r="E417" i="25"/>
  <c r="E68" i="25"/>
  <c r="E710" i="25"/>
  <c r="E110" i="25"/>
  <c r="E506" i="25"/>
  <c r="E611" i="25"/>
  <c r="E269" i="25"/>
  <c r="E383" i="25"/>
  <c r="E103" i="25"/>
  <c r="E45" i="25"/>
  <c r="E553" i="25"/>
  <c r="E610" i="25"/>
  <c r="E471" i="25"/>
  <c r="E333" i="25"/>
  <c r="E440" i="25"/>
  <c r="E81" i="25"/>
  <c r="E714" i="25"/>
  <c r="E330" i="25"/>
  <c r="E410" i="25"/>
  <c r="E715" i="25"/>
  <c r="E7" i="25"/>
  <c r="E587" i="25"/>
  <c r="E102" i="25"/>
  <c r="E250" i="25"/>
  <c r="E663" i="25"/>
  <c r="E625" i="25"/>
  <c r="E678" i="25"/>
  <c r="E548" i="25"/>
  <c r="E560" i="25"/>
  <c r="E159" i="25"/>
  <c r="E256" i="25"/>
  <c r="E378" i="25"/>
  <c r="E458" i="25"/>
  <c r="E619" i="25"/>
  <c r="E524" i="25"/>
  <c r="E486" i="25"/>
  <c r="E453" i="25"/>
  <c r="E354" i="25"/>
  <c r="E40" i="25"/>
  <c r="E382" i="25"/>
  <c r="E697" i="25"/>
  <c r="E359" i="25"/>
  <c r="E455" i="25"/>
  <c r="E349" i="25"/>
  <c r="E727" i="25"/>
  <c r="E346" i="25"/>
  <c r="E670" i="25"/>
  <c r="E708" i="25"/>
  <c r="E208" i="25"/>
  <c r="E447" i="25"/>
  <c r="E459" i="25"/>
  <c r="E412" i="25"/>
  <c r="E155" i="25"/>
  <c r="E741" i="25"/>
  <c r="E586" i="25"/>
  <c r="E647" i="25"/>
  <c r="E281" i="25"/>
  <c r="E138" i="25"/>
  <c r="E657" i="25"/>
  <c r="E677" i="25"/>
  <c r="E733" i="25"/>
  <c r="E389" i="25"/>
  <c r="E593" i="25"/>
  <c r="E41" i="25"/>
  <c r="E473" i="25"/>
  <c r="E243" i="25"/>
  <c r="E632" i="25"/>
  <c r="E469" i="25"/>
  <c r="E344" i="25"/>
  <c r="E337" i="25"/>
  <c r="E293" i="25"/>
  <c r="E54" i="25"/>
  <c r="E578" i="25"/>
  <c r="E39" i="25"/>
  <c r="E183" i="25"/>
  <c r="E24" i="25"/>
  <c r="E19" i="25"/>
  <c r="E29" i="25"/>
  <c r="E171" i="25"/>
  <c r="E590" i="25"/>
  <c r="E650" i="25"/>
  <c r="E318" i="25"/>
  <c r="E475" i="25"/>
  <c r="E398" i="25"/>
  <c r="E160" i="25"/>
  <c r="E245" i="25"/>
  <c r="E128" i="25"/>
  <c r="E95" i="25"/>
  <c r="E393" i="25"/>
  <c r="E704" i="25"/>
  <c r="E353" i="25"/>
  <c r="E161" i="25"/>
  <c r="E300" i="25"/>
  <c r="E294" i="25"/>
  <c r="E164" i="25"/>
  <c r="E176" i="25"/>
  <c r="E47" i="25"/>
  <c r="E645" i="25"/>
  <c r="E109" i="25"/>
  <c r="E539" i="25"/>
  <c r="E575" i="25"/>
  <c r="E468" i="25"/>
  <c r="E121" i="25"/>
  <c r="E571" i="25"/>
  <c r="E681" i="25"/>
  <c r="E603" i="25"/>
  <c r="E52" i="25"/>
  <c r="E520" i="25"/>
  <c r="E406" i="25"/>
  <c r="E209" i="25"/>
  <c r="E174" i="25"/>
  <c r="E425" i="25"/>
  <c r="E387" i="25"/>
  <c r="E321" i="25"/>
  <c r="E172" i="25"/>
  <c r="E490" i="25"/>
  <c r="E492" i="25"/>
  <c r="E580" i="25"/>
  <c r="E392" i="25"/>
  <c r="E367" i="25"/>
  <c r="E437" i="25"/>
  <c r="E542" i="25"/>
  <c r="E297" i="25"/>
  <c r="E493" i="25"/>
  <c r="E278" i="25"/>
  <c r="E231" i="25"/>
  <c r="E614" i="25"/>
  <c r="E59" i="25"/>
  <c r="E612" i="25"/>
  <c r="E240" i="25"/>
  <c r="E546" i="25"/>
  <c r="E126" i="25"/>
  <c r="E69" i="25"/>
  <c r="E362" i="25"/>
  <c r="E487" i="25"/>
  <c r="E370" i="25"/>
  <c r="E643" i="25"/>
  <c r="E8" i="25"/>
  <c r="E216" i="25"/>
  <c r="E285" i="25"/>
  <c r="E200" i="25"/>
  <c r="E222" i="25"/>
  <c r="E324" i="25"/>
  <c r="E433" i="25"/>
  <c r="E223" i="25"/>
  <c r="E309" i="25"/>
  <c r="E555" i="25"/>
  <c r="E207" i="25"/>
  <c r="E688" i="25"/>
  <c r="E407" i="25"/>
  <c r="E360" i="25"/>
  <c r="E597" i="25"/>
  <c r="E323" i="25"/>
  <c r="E503" i="25"/>
  <c r="E596" i="25"/>
  <c r="E484" i="25"/>
  <c r="E680" i="25"/>
  <c r="E282" i="25"/>
  <c r="E187" i="25"/>
  <c r="E696" i="25"/>
  <c r="E303" i="25"/>
  <c r="E731" i="25"/>
  <c r="E511" i="25"/>
  <c r="E485" i="25"/>
  <c r="E624" i="25"/>
  <c r="E341" i="25"/>
  <c r="E199" i="25"/>
  <c r="E217" i="25"/>
  <c r="E629" i="25"/>
  <c r="E114" i="25"/>
  <c r="E699" i="25"/>
  <c r="E544" i="25"/>
  <c r="E665" i="25"/>
  <c r="E89" i="25"/>
  <c r="E202" i="25"/>
  <c r="E532" i="25"/>
  <c r="E573" i="25"/>
  <c r="E62" i="25"/>
  <c r="E558" i="25"/>
  <c r="E287" i="25"/>
  <c r="E609" i="25"/>
  <c r="E664" i="25"/>
  <c r="E28" i="25"/>
  <c r="E237" i="25"/>
  <c r="E606" i="25"/>
  <c r="E577" i="25"/>
  <c r="E241" i="25"/>
  <c r="E533" i="25"/>
  <c r="E713" i="25"/>
  <c r="E79" i="25"/>
  <c r="E356" i="25"/>
  <c r="E630" i="25"/>
  <c r="E428" i="25"/>
  <c r="E268" i="25"/>
  <c r="E497" i="25"/>
  <c r="E627" i="25"/>
  <c r="E275" i="25"/>
  <c r="E651" i="25"/>
  <c r="E415" i="25"/>
  <c r="E120" i="25"/>
  <c r="E3" i="25"/>
  <c r="E574" i="25"/>
  <c r="E413" i="25"/>
  <c r="E280" i="25"/>
  <c r="E51" i="25"/>
  <c r="E242" i="25"/>
  <c r="E373" i="25"/>
  <c r="E163" i="25"/>
  <c r="E672" i="25"/>
  <c r="E736" i="25"/>
  <c r="E435" i="25"/>
  <c r="E332" i="25"/>
  <c r="E499" i="25"/>
  <c r="E369" i="25"/>
  <c r="E562" i="25"/>
  <c r="E483" i="25"/>
  <c r="E22" i="25"/>
  <c r="E570" i="25"/>
  <c r="E552" i="25"/>
  <c r="E100" i="25"/>
  <c r="E605" i="25"/>
  <c r="E639" i="25"/>
  <c r="E446" i="25"/>
  <c r="E441" i="25"/>
  <c r="E679" i="25"/>
  <c r="E264" i="25"/>
  <c r="E210" i="25"/>
  <c r="E617" i="25"/>
  <c r="E628" i="25"/>
  <c r="E452" i="25"/>
  <c r="E646" i="25"/>
  <c r="E189" i="25"/>
  <c r="E204" i="25"/>
  <c r="E139" i="25"/>
  <c r="E97" i="25"/>
  <c r="E653" i="25"/>
  <c r="E274" i="25"/>
  <c r="E327" i="25"/>
  <c r="E58" i="25"/>
  <c r="E180" i="25"/>
  <c r="E563" i="25"/>
  <c r="E451" i="25"/>
  <c r="E436" i="25"/>
  <c r="E604" i="25"/>
  <c r="E380" i="25"/>
  <c r="E132" i="25"/>
  <c r="E397" i="25"/>
  <c r="E465" i="25"/>
  <c r="E576" i="25"/>
  <c r="E82" i="25"/>
  <c r="E729" i="25"/>
  <c r="E253" i="25"/>
  <c r="E267" i="25"/>
  <c r="E358" i="25"/>
  <c r="E686" i="25"/>
  <c r="E93" i="25"/>
  <c r="E20" i="25"/>
  <c r="E502" i="25"/>
  <c r="E178" i="25"/>
  <c r="E443" i="25"/>
  <c r="E613" i="25"/>
  <c r="E335" i="25"/>
  <c r="E48" i="25"/>
  <c r="E198" i="25"/>
  <c r="E685" i="25"/>
  <c r="E479" i="25"/>
  <c r="E735" i="25"/>
  <c r="E594" i="25"/>
  <c r="E702" i="25"/>
  <c r="E399" i="25"/>
  <c r="E135" i="25"/>
  <c r="E694" i="25"/>
  <c r="E310" i="25"/>
  <c r="E61" i="25"/>
  <c r="E656" i="25"/>
  <c r="E295" i="25"/>
  <c r="E711" i="25"/>
  <c r="E706" i="25"/>
  <c r="E348" i="25"/>
  <c r="E148" i="25"/>
  <c r="E53" i="25"/>
  <c r="E215" i="25"/>
  <c r="E684" i="25"/>
  <c r="E140" i="25"/>
  <c r="E147" i="25"/>
  <c r="E667" i="25"/>
  <c r="E221" i="25"/>
  <c r="E701" i="25"/>
  <c r="E644" i="25"/>
  <c r="E507" i="25"/>
  <c r="E305" i="25"/>
  <c r="E742" i="25"/>
  <c r="E55" i="25"/>
  <c r="E588" i="25"/>
  <c r="E426" i="25"/>
  <c r="E525" i="25"/>
  <c r="E716" i="25"/>
  <c r="E674" i="25"/>
  <c r="E615" i="25"/>
  <c r="E247" i="25"/>
  <c r="E232" i="25"/>
  <c r="E592" i="25"/>
  <c r="E211" i="25"/>
  <c r="E158" i="25"/>
  <c r="E137" i="25"/>
  <c r="E72" i="25"/>
  <c r="E404" i="25"/>
  <c r="E85" i="25"/>
  <c r="E489" i="25"/>
  <c r="E36" i="25"/>
  <c r="E424" i="25"/>
  <c r="E623" i="25"/>
  <c r="E695" i="25"/>
  <c r="E477" i="25"/>
  <c r="E569" i="25"/>
  <c r="E33" i="25"/>
  <c r="E173" i="25"/>
  <c r="E579" i="25"/>
  <c r="E496" i="25"/>
  <c r="E71" i="25"/>
  <c r="E565" i="25"/>
  <c r="E192" i="25"/>
  <c r="E92" i="25"/>
  <c r="E239" i="25"/>
  <c r="E74" i="25"/>
  <c r="E257" i="25"/>
  <c r="E411" i="25"/>
  <c r="E409" i="25"/>
  <c r="E641" i="25"/>
  <c r="E500" i="25"/>
  <c r="E151" i="25"/>
  <c r="E703" i="25"/>
  <c r="E626" i="25"/>
  <c r="E690" i="25"/>
  <c r="E145" i="25"/>
  <c r="E286" i="25"/>
  <c r="E403" i="25"/>
  <c r="E488" i="25"/>
  <c r="E564" i="25"/>
  <c r="E193" i="25"/>
  <c r="E740" i="25"/>
  <c r="E149" i="25"/>
  <c r="E153" i="25"/>
  <c r="E315" i="25"/>
  <c r="E266" i="25"/>
  <c r="E366" i="25"/>
  <c r="E101" i="25"/>
  <c r="E317" i="25"/>
  <c r="E662" i="25"/>
  <c r="E230" i="25"/>
  <c r="E683" i="25"/>
  <c r="E244" i="25"/>
  <c r="E463" i="25"/>
  <c r="E141" i="25"/>
  <c r="E581" i="25"/>
  <c r="E298" i="25"/>
  <c r="E372" i="25"/>
  <c r="E270" i="25"/>
  <c r="E125" i="25"/>
  <c r="E675" i="25"/>
  <c r="E361" i="25"/>
  <c r="E464" i="25"/>
  <c r="E529" i="25"/>
  <c r="E720" i="25"/>
  <c r="E666" i="25"/>
  <c r="E331" i="25"/>
  <c r="E347" i="25"/>
  <c r="E538" i="25"/>
  <c r="E57" i="25"/>
  <c r="E227" i="25"/>
  <c r="E343" i="25"/>
  <c r="E118" i="25"/>
  <c r="E96" i="25"/>
  <c r="E561" i="25"/>
  <c r="E99" i="25"/>
  <c r="E4" i="25"/>
  <c r="E154" i="25"/>
  <c r="E422" i="25"/>
  <c r="E712" i="25"/>
  <c r="E325" i="25"/>
  <c r="E263" i="25"/>
  <c r="E16" i="25"/>
  <c r="E191" i="25"/>
  <c r="E620" i="25"/>
  <c r="E600" i="25"/>
  <c r="E549" i="25"/>
  <c r="E648" i="25"/>
  <c r="E608" i="25"/>
  <c r="E235" i="25"/>
  <c r="E131" i="25"/>
  <c r="E66" i="25"/>
  <c r="E63" i="25"/>
  <c r="E554" i="25"/>
  <c r="E31" i="25"/>
  <c r="E631" i="25"/>
  <c r="E185" i="25"/>
  <c r="E709" i="25"/>
  <c r="E655" i="25"/>
  <c r="E481" i="25"/>
  <c r="E277" i="25"/>
  <c r="E642" i="25"/>
  <c r="E186" i="25"/>
  <c r="E302" i="25"/>
  <c r="E156" i="25"/>
  <c r="E616" i="25"/>
  <c r="E540" i="25"/>
  <c r="E329" i="25"/>
  <c r="E421" i="25"/>
  <c r="E601" i="25"/>
  <c r="E307" i="25"/>
  <c r="E167" i="25"/>
  <c r="E43" i="25"/>
  <c r="E390" i="25"/>
  <c r="E638" i="25"/>
  <c r="E144" i="25"/>
  <c r="E322" i="25"/>
  <c r="E196" i="25"/>
  <c r="E80" i="25"/>
  <c r="E249" i="25"/>
  <c r="E195" i="25"/>
  <c r="E338" i="25"/>
  <c r="E649" i="25"/>
  <c r="E49" i="25"/>
  <c r="E621" i="25"/>
  <c r="E567" i="25"/>
  <c r="E289" i="25"/>
  <c r="E478" i="25"/>
  <c r="E14" i="25"/>
  <c r="E60" i="25"/>
  <c r="E194" i="25"/>
  <c r="E551" i="25"/>
  <c r="E261" i="25"/>
  <c r="E602" i="25"/>
  <c r="E719" i="25"/>
  <c r="E44" i="25"/>
  <c r="E105" i="25"/>
  <c r="E467" i="25"/>
  <c r="E726" i="25"/>
  <c r="E693" i="25"/>
  <c r="E78" i="25"/>
  <c r="E168" i="25"/>
  <c r="E550" i="25"/>
  <c r="E262" i="25"/>
  <c r="E669" i="25"/>
  <c r="E271" i="25"/>
  <c r="E308" i="25"/>
  <c r="E130" i="25"/>
  <c r="E401" i="25"/>
  <c r="E23" i="25"/>
  <c r="E673" i="25"/>
  <c r="E290" i="25"/>
  <c r="E528" i="25"/>
  <c r="E556" i="25"/>
  <c r="E472" i="25"/>
  <c r="E50" i="25"/>
  <c r="E434" i="25"/>
  <c r="E595" i="25"/>
  <c r="E17" i="25"/>
  <c r="E319" i="25"/>
  <c r="E517" i="25"/>
  <c r="E739" i="25"/>
  <c r="E124" i="25"/>
  <c r="E175" i="25"/>
  <c r="E133" i="25"/>
  <c r="E531" i="25"/>
  <c r="E21" i="25"/>
  <c r="E291" i="25"/>
  <c r="E682" i="25"/>
  <c r="E386" i="25"/>
  <c r="E402" i="25"/>
  <c r="E83" i="25"/>
  <c r="E707" i="25"/>
  <c r="E212" i="25"/>
  <c r="E25" i="25"/>
  <c r="E38" i="25"/>
  <c r="E668" i="25"/>
  <c r="E363" i="25"/>
  <c r="E355" i="25"/>
  <c r="E637" i="25"/>
  <c r="E106" i="25"/>
  <c r="E5" i="25"/>
  <c r="E91" i="25"/>
  <c r="E698" i="25"/>
  <c r="E76" i="25"/>
  <c r="E283" i="25"/>
  <c r="E375" i="25"/>
  <c r="E236" i="25"/>
  <c r="E11" i="25"/>
  <c r="E724" i="25"/>
  <c r="E659" i="25"/>
  <c r="E431" i="25"/>
  <c r="E238" i="25"/>
  <c r="E381" i="25"/>
  <c r="E260" i="25"/>
  <c r="E316" i="25"/>
  <c r="E90" i="25"/>
  <c r="E371" i="25"/>
  <c r="E73" i="25"/>
  <c r="E334" i="25"/>
  <c r="E113" i="25"/>
  <c r="E491" i="25"/>
  <c r="E515" i="25"/>
  <c r="E400" i="25"/>
  <c r="E607" i="25"/>
  <c r="E466" i="25"/>
  <c r="E725" i="25"/>
  <c r="E583" i="25"/>
  <c r="E157" i="25"/>
  <c r="E276" i="25"/>
  <c r="E461" i="25"/>
  <c r="E582" i="25"/>
  <c r="E265" i="25"/>
  <c r="E272" i="25"/>
  <c r="E501" i="25"/>
  <c r="E518" i="25"/>
  <c r="E374" i="25"/>
  <c r="E351" i="25"/>
  <c r="E142" i="25"/>
  <c r="E526" i="25"/>
  <c r="E476" i="25"/>
  <c r="E311" i="25"/>
  <c r="E705" i="25"/>
  <c r="E723" i="25"/>
  <c r="E251" i="25"/>
  <c r="E75" i="25"/>
  <c r="E314" i="25"/>
  <c r="E254" i="25"/>
  <c r="E10" i="25"/>
  <c r="E394" i="25"/>
  <c r="E219" i="25"/>
  <c r="E37" i="25"/>
  <c r="E405" i="25"/>
  <c r="E301" i="25"/>
  <c r="E474" i="25"/>
  <c r="E234" i="25"/>
  <c r="E456" i="25"/>
  <c r="E738" i="25"/>
  <c r="E320" i="25"/>
  <c r="E734" i="25"/>
  <c r="E273" i="25"/>
  <c r="E732" i="25"/>
  <c r="E214" i="25"/>
  <c r="E288" i="25"/>
  <c r="E205" i="25"/>
  <c r="E368" i="25"/>
  <c r="E568" i="25"/>
  <c r="E9" i="25"/>
  <c r="E420" i="25"/>
  <c r="E188" i="25"/>
  <c r="E87" i="25"/>
  <c r="E115" i="25"/>
  <c r="E557" i="25"/>
  <c r="E224" i="25"/>
  <c r="E654" i="25"/>
  <c r="E299" i="25"/>
  <c r="E206" i="25"/>
  <c r="E306" i="25"/>
  <c r="E535" i="25"/>
  <c r="E385" i="25"/>
  <c r="E184" i="25"/>
  <c r="E313" i="25"/>
  <c r="E545" i="25"/>
  <c r="E376" i="25"/>
  <c r="E505" i="25"/>
  <c r="E46" i="25"/>
  <c r="E259" i="25"/>
  <c r="E225" i="25"/>
  <c r="E429" i="25"/>
  <c r="E566" i="25"/>
  <c r="E352" i="25"/>
  <c r="E86" i="25"/>
  <c r="E190" i="25"/>
  <c r="E304" i="25"/>
  <c r="E65" i="25"/>
  <c r="E162" i="25"/>
  <c r="E691" i="25"/>
  <c r="E454" i="25"/>
  <c r="E633" i="25"/>
  <c r="E391" i="25"/>
  <c r="E721" i="25"/>
  <c r="E108" i="25"/>
  <c r="E182" i="25"/>
  <c r="E692" i="25"/>
  <c r="E127" i="25"/>
  <c r="E498" i="25"/>
  <c r="E530" i="25"/>
  <c r="E284" i="25"/>
  <c r="E536" i="25"/>
  <c r="E27" i="25"/>
  <c r="E494" i="25"/>
  <c r="E584" i="25"/>
  <c r="E396" i="25"/>
  <c r="E660" i="25"/>
  <c r="E508" i="25"/>
  <c r="E634" i="25"/>
  <c r="E229" i="25"/>
  <c r="G700" i="24"/>
  <c r="G407" i="24"/>
  <c r="G222" i="24"/>
  <c r="G590" i="24"/>
  <c r="G284" i="24"/>
  <c r="G486" i="24"/>
  <c r="G211" i="24"/>
  <c r="G40" i="24"/>
  <c r="G238" i="24"/>
  <c r="G469" i="24"/>
  <c r="G170" i="24"/>
  <c r="G411" i="24"/>
  <c r="G185" i="24"/>
  <c r="G63" i="24"/>
  <c r="G382" i="24"/>
  <c r="G30" i="24"/>
  <c r="G221" i="24"/>
  <c r="G176" i="24"/>
  <c r="G295" i="24"/>
  <c r="G391" i="24"/>
  <c r="G20" i="24"/>
  <c r="G577" i="24"/>
  <c r="G317" i="24"/>
  <c r="G239" i="24"/>
  <c r="G35" i="24"/>
  <c r="G55" i="24"/>
  <c r="G522" i="24"/>
  <c r="G452" i="24"/>
  <c r="G639" i="24"/>
  <c r="G573" i="24"/>
  <c r="G380" i="24"/>
  <c r="G629" i="24"/>
  <c r="G645" i="24"/>
  <c r="G423" i="24"/>
  <c r="G17" i="24"/>
  <c r="G676" i="24"/>
  <c r="G279" i="24"/>
  <c r="G261" i="24"/>
  <c r="G669" i="24"/>
  <c r="G681" i="24"/>
  <c r="G288" i="24"/>
  <c r="G226" i="24"/>
  <c r="G586" i="24"/>
  <c r="G512" i="24"/>
  <c r="G477" i="24"/>
  <c r="G172" i="24"/>
  <c r="G546" i="24"/>
  <c r="G651" i="24"/>
  <c r="G386" i="24"/>
  <c r="G369" i="24"/>
  <c r="G621" i="24"/>
  <c r="G699" i="24"/>
  <c r="G480" i="24"/>
  <c r="G307" i="24"/>
  <c r="G557" i="24"/>
  <c r="G440" i="24"/>
  <c r="G544" i="24"/>
  <c r="G361" i="24"/>
  <c r="G256" i="24"/>
  <c r="G302" i="24"/>
  <c r="G402" i="24"/>
  <c r="G81" i="24"/>
  <c r="G103" i="24"/>
  <c r="G267" i="24"/>
  <c r="G731" i="24"/>
  <c r="G88" i="24"/>
  <c r="G114" i="24"/>
  <c r="G640" i="24"/>
  <c r="G550" i="24"/>
  <c r="G724" i="24"/>
  <c r="G489" i="24"/>
  <c r="G674" i="24"/>
  <c r="G219" i="24"/>
  <c r="G615" i="24"/>
  <c r="G630" i="24"/>
  <c r="G466" i="24"/>
  <c r="G25" i="24"/>
  <c r="G87" i="24"/>
  <c r="G151" i="24"/>
  <c r="G132" i="24"/>
  <c r="G370" i="24"/>
  <c r="G644" i="24"/>
  <c r="G568" i="24"/>
  <c r="G250" i="24"/>
  <c r="G357" i="24"/>
  <c r="G100" i="24"/>
  <c r="G723" i="24"/>
  <c r="G559" i="24"/>
  <c r="G623" i="24"/>
  <c r="G412" i="24"/>
  <c r="G67" i="24"/>
  <c r="G309" i="24"/>
  <c r="G519" i="24"/>
  <c r="G696" i="24"/>
  <c r="G660" i="24"/>
  <c r="G414" i="24"/>
  <c r="G326" i="24"/>
  <c r="G707" i="24"/>
  <c r="G537" i="24"/>
  <c r="G444" i="24"/>
  <c r="G231" i="24"/>
  <c r="G413" i="24"/>
  <c r="G244" i="24"/>
  <c r="G174" i="24"/>
  <c r="G383" i="24"/>
  <c r="G552" i="24"/>
  <c r="G561" i="24"/>
  <c r="G663" i="24"/>
  <c r="G339" i="24"/>
  <c r="G328" i="24"/>
  <c r="G209" i="24"/>
  <c r="G378" i="24"/>
  <c r="G325" i="24"/>
  <c r="G251" i="24"/>
  <c r="G605" i="24"/>
  <c r="G197" i="24"/>
  <c r="G77" i="24"/>
  <c r="G303" i="24"/>
  <c r="G579" i="24"/>
  <c r="G252" i="24"/>
  <c r="G641" i="24"/>
  <c r="G673" i="24"/>
  <c r="G463" i="24"/>
  <c r="G583" i="24"/>
  <c r="G398" i="24"/>
  <c r="G426" i="24"/>
  <c r="G283" i="24"/>
  <c r="G470" i="24"/>
  <c r="G32" i="24"/>
  <c r="G84" i="24"/>
  <c r="G195" i="24"/>
  <c r="G135" i="24"/>
  <c r="G375" i="24"/>
  <c r="G405" i="24"/>
  <c r="G201" i="24"/>
  <c r="G635" i="24"/>
  <c r="G335" i="24"/>
  <c r="G409" i="24"/>
  <c r="G692" i="24"/>
  <c r="G607" i="24"/>
  <c r="G619" i="24"/>
  <c r="G181" i="24"/>
  <c r="G505" i="24"/>
  <c r="G515" i="24"/>
  <c r="G97" i="24"/>
  <c r="G173" i="24"/>
  <c r="G51" i="24"/>
  <c r="G190" i="24"/>
  <c r="G459" i="24"/>
  <c r="G37" i="24"/>
  <c r="G306" i="24"/>
  <c r="G704" i="24"/>
  <c r="G727" i="24"/>
  <c r="G86" i="24"/>
  <c r="G217" i="24"/>
  <c r="G70" i="24"/>
  <c r="G223" i="24"/>
  <c r="G713" i="24"/>
  <c r="G342" i="24"/>
  <c r="G547" i="24"/>
  <c r="G497" i="24"/>
  <c r="G504" i="24"/>
  <c r="G205" i="24"/>
  <c r="G439" i="24"/>
  <c r="G333" i="24"/>
  <c r="G7" i="24"/>
  <c r="G150" i="24"/>
  <c r="G47" i="24"/>
  <c r="G53" i="24"/>
  <c r="G694" i="24"/>
  <c r="G606" i="24"/>
  <c r="G34" i="24"/>
  <c r="G253" i="24"/>
  <c r="G527" i="24"/>
  <c r="G329" i="24"/>
  <c r="G652" i="24"/>
  <c r="G595" i="24"/>
  <c r="G647" i="24"/>
  <c r="G449" i="24"/>
  <c r="G729" i="24"/>
  <c r="G445" i="24"/>
  <c r="G12" i="24"/>
  <c r="G448" i="24"/>
  <c r="G352" i="24"/>
  <c r="G158" i="24"/>
  <c r="G305" i="24"/>
  <c r="G337" i="24"/>
  <c r="G215" i="24"/>
  <c r="G441" i="24"/>
  <c r="G36" i="24"/>
  <c r="G246" i="24"/>
  <c r="G431" i="24"/>
  <c r="G475" i="24"/>
  <c r="G330" i="24"/>
  <c r="G395" i="24"/>
  <c r="G429" i="24"/>
  <c r="G353" i="24"/>
  <c r="G79" i="24"/>
  <c r="G346" i="24"/>
  <c r="G675" i="24"/>
  <c r="G300" i="24"/>
  <c r="G268" i="24"/>
  <c r="G609" i="24"/>
  <c r="G5" i="24"/>
  <c r="G529" i="24"/>
  <c r="G658" i="24"/>
  <c r="G260" i="24"/>
  <c r="G332" i="24"/>
  <c r="G422" i="24"/>
  <c r="G366" i="24"/>
  <c r="G313" i="24"/>
  <c r="G496" i="24"/>
  <c r="G106" i="24"/>
  <c r="G214" i="24"/>
  <c r="G530" i="24"/>
  <c r="G163" i="24"/>
  <c r="G709" i="24"/>
  <c r="G292" i="24"/>
  <c r="G145" i="24"/>
  <c r="G107" i="24"/>
  <c r="G98" i="24"/>
  <c r="G385" i="24"/>
  <c r="G567" i="24"/>
  <c r="G525" i="24"/>
  <c r="G554" i="24"/>
  <c r="G177" i="24"/>
  <c r="G524" i="24"/>
  <c r="G270" i="24"/>
  <c r="G400" i="24"/>
  <c r="G240" i="24"/>
  <c r="G80" i="24"/>
  <c r="G133" i="24"/>
  <c r="G291" i="24"/>
  <c r="G381" i="24"/>
  <c r="G311" i="24"/>
  <c r="G721" i="24"/>
  <c r="G134" i="24"/>
  <c r="G323" i="24"/>
  <c r="G661" i="24"/>
  <c r="G730" i="24"/>
  <c r="G363" i="24"/>
  <c r="G245" i="24"/>
  <c r="G146" i="24"/>
  <c r="G735" i="24"/>
  <c r="G671" i="24"/>
  <c r="G28" i="24"/>
  <c r="G376" i="24"/>
  <c r="G654" i="24"/>
  <c r="G259" i="24"/>
  <c r="G275" i="24"/>
  <c r="G666" i="24"/>
  <c r="G602" i="24"/>
  <c r="G139" i="24"/>
  <c r="G415" i="24"/>
  <c r="G230" i="24"/>
  <c r="G684" i="24"/>
  <c r="G416" i="24"/>
  <c r="G286" i="24"/>
  <c r="G394" i="24"/>
  <c r="G737" i="24"/>
  <c r="G262" i="24"/>
  <c r="G591" i="24"/>
  <c r="G679" i="24"/>
  <c r="G278" i="24"/>
  <c r="G564" i="24"/>
  <c r="G450" i="24"/>
  <c r="G484" i="24"/>
  <c r="G465" i="24"/>
  <c r="G61" i="24"/>
  <c r="G451" i="24"/>
  <c r="G495" i="24"/>
  <c r="G562" i="24"/>
  <c r="G99" i="24"/>
  <c r="G572" i="24"/>
  <c r="G653" i="24"/>
  <c r="G179" i="24"/>
  <c r="G710" i="24"/>
  <c r="G539" i="24"/>
  <c r="G371" i="24"/>
  <c r="G16" i="24"/>
  <c r="G155" i="24"/>
  <c r="G338" i="24"/>
  <c r="G93" i="24"/>
  <c r="G460" i="24"/>
  <c r="G351" i="24"/>
  <c r="G199" i="24"/>
  <c r="G194" i="24"/>
  <c r="G500" i="24"/>
  <c r="G741" i="24"/>
  <c r="G462" i="24"/>
  <c r="G725" i="24"/>
  <c r="G404" i="24"/>
  <c r="G116" i="24"/>
  <c r="G545" i="24"/>
  <c r="G716" i="24"/>
  <c r="G708" i="24"/>
  <c r="G72" i="24"/>
  <c r="G389" i="24"/>
  <c r="G33" i="24"/>
  <c r="G556" i="24"/>
  <c r="G269" i="24"/>
  <c r="G204" i="24"/>
  <c r="G66" i="24"/>
  <c r="G624" i="24"/>
  <c r="G642" i="24"/>
  <c r="G570" i="24"/>
  <c r="G560" i="24"/>
  <c r="G611" i="24"/>
  <c r="G491" i="24"/>
  <c r="G126" i="24"/>
  <c r="G207" i="24"/>
  <c r="G242" i="24"/>
  <c r="G142" i="24"/>
  <c r="G600" i="24"/>
  <c r="G188" i="24"/>
  <c r="G44" i="24"/>
  <c r="G403" i="24"/>
  <c r="G691" i="24"/>
  <c r="G248" i="24"/>
  <c r="G95" i="24"/>
  <c r="G10" i="24"/>
  <c r="G74" i="24"/>
  <c r="G637" i="24"/>
  <c r="G22" i="24"/>
  <c r="G464" i="24"/>
  <c r="G447" i="24"/>
  <c r="G247" i="24"/>
  <c r="G157" i="24"/>
  <c r="G650" i="24"/>
  <c r="G263" i="24"/>
  <c r="G603" i="24"/>
  <c r="G191" i="24"/>
  <c r="G540" i="24"/>
  <c r="G690" i="24"/>
  <c r="G29" i="24"/>
  <c r="G15" i="24"/>
  <c r="G148" i="24"/>
  <c r="G120" i="24"/>
  <c r="G733" i="24"/>
  <c r="G92" i="24"/>
  <c r="G129" i="24"/>
  <c r="G695" i="24"/>
  <c r="G377" i="24"/>
  <c r="G364" i="24"/>
  <c r="G434" i="24"/>
  <c r="G680" i="24"/>
  <c r="G154" i="24"/>
  <c r="G667" i="24"/>
  <c r="G336" i="24"/>
  <c r="G503" i="24"/>
  <c r="G94" i="24"/>
  <c r="G588" i="24"/>
  <c r="G614" i="24"/>
  <c r="G360" i="24"/>
  <c r="G401" i="24"/>
  <c r="G455" i="24"/>
  <c r="G461" i="24"/>
  <c r="G387" i="24"/>
  <c r="G555" i="24"/>
  <c r="G456" i="24"/>
  <c r="G711" i="24"/>
  <c r="G592" i="24"/>
  <c r="G236" i="24"/>
  <c r="G59" i="24"/>
  <c r="G349" i="24"/>
  <c r="G315" i="24"/>
  <c r="G113" i="24"/>
  <c r="G128" i="24"/>
  <c r="G633" i="24"/>
  <c r="G374" i="24"/>
  <c r="G220" i="24"/>
  <c r="G697" i="24"/>
  <c r="G355" i="24"/>
  <c r="G171" i="24"/>
  <c r="G202" i="24"/>
  <c r="G131" i="24"/>
  <c r="G678" i="24"/>
  <c r="G316" i="24"/>
  <c r="G347" i="24"/>
  <c r="G425" i="24"/>
  <c r="G60" i="24"/>
  <c r="G26" i="24"/>
  <c r="G523" i="24"/>
  <c r="G285" i="24"/>
  <c r="G393" i="24"/>
  <c r="G57" i="24"/>
  <c r="G24" i="24"/>
  <c r="G341" i="24"/>
  <c r="G612" i="24"/>
  <c r="G437" i="24"/>
  <c r="G726" i="24"/>
  <c r="G526" i="24"/>
  <c r="G511" i="24"/>
  <c r="G372" i="24"/>
  <c r="G587" i="24"/>
  <c r="G392" i="24"/>
  <c r="G436" i="24"/>
  <c r="G390" i="24"/>
  <c r="G589" i="24"/>
  <c r="G21" i="24"/>
  <c r="G258" i="24"/>
  <c r="G161" i="24"/>
  <c r="G340" i="24"/>
  <c r="G127" i="24"/>
  <c r="G502" i="24"/>
  <c r="G627" i="24"/>
  <c r="G301" i="24"/>
  <c r="G265" i="24"/>
  <c r="G549" i="24"/>
  <c r="G656" i="24"/>
  <c r="G646" i="24"/>
  <c r="G478" i="24"/>
  <c r="G68" i="24"/>
  <c r="G160" i="24"/>
  <c r="G280" i="24"/>
  <c r="G169" i="24"/>
  <c r="G513" i="24"/>
  <c r="G117" i="24"/>
  <c r="G593" i="24"/>
  <c r="G682" i="24"/>
  <c r="G13" i="24"/>
  <c r="G213" i="24"/>
  <c r="G141" i="24"/>
  <c r="G506" i="24"/>
  <c r="G514" i="24"/>
  <c r="G738" i="24"/>
  <c r="G153" i="24"/>
  <c r="G232" i="24"/>
  <c r="G662" i="24"/>
  <c r="G198" i="24"/>
  <c r="G563" i="24"/>
  <c r="G175" i="24"/>
  <c r="G299" i="24"/>
  <c r="G622" i="24"/>
  <c r="G433" i="24"/>
  <c r="G344" i="24"/>
  <c r="G410" i="24"/>
  <c r="G536" i="24"/>
  <c r="G11" i="24"/>
  <c r="G180" i="24"/>
  <c r="G421" i="24"/>
  <c r="G334" i="24"/>
  <c r="G182" i="24"/>
  <c r="G531" i="24"/>
  <c r="G706" i="24"/>
  <c r="G490" i="24"/>
  <c r="G521" i="24"/>
  <c r="G210" i="24"/>
  <c r="G290" i="24"/>
  <c r="G498" i="24"/>
  <c r="G200" i="24"/>
  <c r="G714" i="24"/>
  <c r="G167" i="24"/>
  <c r="G442" i="24"/>
  <c r="G119" i="24"/>
  <c r="G362" i="24"/>
  <c r="G69" i="24"/>
  <c r="G494" i="24"/>
  <c r="G115" i="24"/>
  <c r="G435" i="24"/>
  <c r="G6" i="24"/>
  <c r="G732" i="24"/>
  <c r="G626" i="24"/>
  <c r="G147" i="24"/>
  <c r="G488" i="24"/>
  <c r="G193" i="24"/>
  <c r="G742" i="24"/>
  <c r="G249" i="24"/>
  <c r="G551" i="24"/>
  <c r="G597" i="24"/>
  <c r="G701" i="24"/>
  <c r="G58" i="24"/>
  <c r="G91" i="24"/>
  <c r="G298" i="24"/>
  <c r="G483" i="24"/>
  <c r="G399" i="24"/>
  <c r="G233" i="24"/>
  <c r="G212" i="24"/>
  <c r="G508" i="24"/>
  <c r="G312" i="24"/>
  <c r="G664" i="24"/>
  <c r="G516" i="24"/>
  <c r="G186" i="24"/>
  <c r="G156" i="24"/>
  <c r="G277" i="24"/>
  <c r="G289" i="24"/>
  <c r="G428" i="24"/>
  <c r="G576" i="24"/>
  <c r="G319" i="24"/>
  <c r="G613" i="24"/>
  <c r="G740" i="24"/>
  <c r="G648" i="24"/>
  <c r="G327" i="24"/>
  <c r="G4" i="24"/>
  <c r="G105" i="24"/>
  <c r="G136" i="24"/>
  <c r="G418" i="24"/>
  <c r="G453" i="24"/>
  <c r="G65" i="24"/>
  <c r="G687" i="24"/>
  <c r="G396" i="24"/>
  <c r="G541" i="24"/>
  <c r="G46" i="24"/>
  <c r="G235" i="24"/>
  <c r="G604" i="24"/>
  <c r="G216" i="24"/>
  <c r="G109" i="24"/>
  <c r="G743" i="24"/>
  <c r="G314" i="24"/>
  <c r="G274" i="24"/>
  <c r="G384" i="24"/>
  <c r="G446" i="24"/>
  <c r="G574" i="24"/>
  <c r="G657" i="24"/>
  <c r="G31" i="24"/>
  <c r="G243" i="24"/>
  <c r="G670" i="24"/>
  <c r="G638" i="24"/>
  <c r="G304" i="24"/>
  <c r="G454" i="24"/>
  <c r="G255" i="24"/>
  <c r="G501" i="24"/>
  <c r="G257" i="24"/>
  <c r="G345" i="24"/>
  <c r="G189" i="24"/>
  <c r="G406" i="24"/>
  <c r="G476" i="24"/>
  <c r="G76" i="24"/>
  <c r="G140" i="24"/>
  <c r="G685" i="24"/>
  <c r="G659" i="24"/>
  <c r="G655" i="24"/>
  <c r="G82" i="24"/>
  <c r="G228" i="24"/>
  <c r="G457" i="24"/>
  <c r="G318" i="24"/>
  <c r="G62" i="24"/>
  <c r="G535" i="24"/>
  <c r="G608" i="24"/>
  <c r="G287" i="24"/>
  <c r="G620" i="24"/>
  <c r="G534" i="24"/>
  <c r="G90" i="24"/>
  <c r="G294" i="24"/>
  <c r="G296" i="24"/>
  <c r="G720" i="24"/>
  <c r="G187" i="24"/>
  <c r="G18" i="24"/>
  <c r="G482" i="24"/>
  <c r="G272" i="24"/>
  <c r="G111" i="24"/>
  <c r="G689" i="24"/>
  <c r="G373" i="24"/>
  <c r="G89" i="24"/>
  <c r="G474" i="24"/>
  <c r="G432" i="24"/>
  <c r="G130" i="24"/>
  <c r="G343" i="24"/>
  <c r="G321" i="24"/>
  <c r="G266" i="24"/>
  <c r="G43" i="24"/>
  <c r="G348" i="24"/>
  <c r="G438" i="24"/>
  <c r="G178" i="24"/>
  <c r="G9" i="24"/>
  <c r="G164" i="24"/>
  <c r="G3" i="24"/>
  <c r="G64" i="24"/>
  <c r="G499" i="24"/>
  <c r="G417" i="24"/>
  <c r="G471" i="24"/>
  <c r="G54" i="24"/>
  <c r="G493" i="24"/>
  <c r="G143" i="24"/>
  <c r="G224" i="24"/>
  <c r="G538" i="24"/>
  <c r="G571" i="24"/>
  <c r="G320" i="24"/>
  <c r="G487" i="24"/>
  <c r="G168" i="24"/>
  <c r="G237" i="24"/>
  <c r="G234" i="24"/>
  <c r="G688" i="24"/>
  <c r="G575" i="24"/>
  <c r="G322" i="24"/>
  <c r="G578" i="24"/>
  <c r="G218" i="24"/>
  <c r="G649" i="24"/>
  <c r="G569" i="24"/>
  <c r="G162" i="24"/>
  <c r="G509" i="24"/>
  <c r="G584" i="24"/>
  <c r="G553" i="24"/>
  <c r="G430" i="24"/>
  <c r="G712" i="24"/>
  <c r="G517" i="24"/>
  <c r="G636" i="24"/>
  <c r="G443" i="24"/>
  <c r="G427" i="24"/>
  <c r="G686" i="24"/>
  <c r="G473" i="24"/>
  <c r="G717" i="24"/>
  <c r="G581" i="24"/>
  <c r="G368" i="24"/>
  <c r="G693" i="24"/>
  <c r="G206" i="24"/>
  <c r="G83" i="24"/>
  <c r="G397" i="24"/>
  <c r="G293" i="24"/>
  <c r="G121" i="24"/>
  <c r="G492" i="24"/>
  <c r="G112" i="24"/>
  <c r="G718" i="24"/>
  <c r="G356" i="24"/>
  <c r="G276" i="24"/>
  <c r="G728" i="24"/>
  <c r="G50" i="24"/>
  <c r="G468" i="24"/>
  <c r="G23" i="24"/>
  <c r="G520" i="24"/>
  <c r="G225" i="24"/>
  <c r="G273" i="24"/>
  <c r="G543" i="24"/>
  <c r="G138" i="24"/>
  <c r="G71" i="24"/>
  <c r="G566" i="24"/>
  <c r="G702" i="24"/>
  <c r="G52" i="24"/>
  <c r="G73" i="24"/>
  <c r="G618" i="24"/>
  <c r="G183" i="24"/>
  <c r="G625" i="24"/>
  <c r="G458" i="24"/>
  <c r="G358" i="24"/>
  <c r="G634" i="24"/>
  <c r="G739" i="24"/>
  <c r="G192" i="24"/>
  <c r="G677" i="24"/>
  <c r="G419" i="24"/>
  <c r="G166" i="24"/>
  <c r="G27" i="24"/>
  <c r="G110" i="24"/>
  <c r="G297" i="24"/>
  <c r="G533" i="24"/>
  <c r="G85" i="24"/>
  <c r="G528" i="24"/>
  <c r="G683" i="24"/>
  <c r="G203" i="24"/>
  <c r="G152" i="24"/>
  <c r="G580" i="24"/>
  <c r="G271" i="24"/>
  <c r="G467" i="24"/>
  <c r="G96" i="24"/>
  <c r="G264" i="24"/>
  <c r="G565" i="24"/>
  <c r="G665" i="24"/>
  <c r="G408" i="24"/>
  <c r="G254" i="24"/>
  <c r="G104" i="24"/>
  <c r="G196" i="24"/>
  <c r="G159" i="24"/>
  <c r="G38" i="24"/>
  <c r="G479" i="24"/>
  <c r="G48" i="24"/>
  <c r="G703" i="24"/>
  <c r="G599" i="24"/>
  <c r="G485" i="24"/>
  <c r="G507" i="24"/>
  <c r="G722" i="24"/>
  <c r="G8" i="24"/>
  <c r="G631" i="24"/>
  <c r="G165" i="24"/>
  <c r="G19" i="24"/>
  <c r="G548" i="24"/>
  <c r="G78" i="24"/>
  <c r="G617" i="24"/>
  <c r="G14" i="24"/>
  <c r="G45" i="24"/>
  <c r="G101" i="24"/>
  <c r="G56" i="24"/>
  <c r="G582" i="24"/>
  <c r="G125" i="24"/>
  <c r="G585" i="24"/>
  <c r="G672" i="24"/>
  <c r="G510" i="24"/>
  <c r="G643" i="24"/>
  <c r="G39" i="24"/>
  <c r="G628" i="24"/>
  <c r="G241" i="24"/>
  <c r="G354" i="24"/>
  <c r="G359" i="24"/>
  <c r="G601" i="24"/>
  <c r="G379" i="24"/>
  <c r="G123" i="24"/>
  <c r="G227" i="24"/>
  <c r="G184" i="24"/>
  <c r="G124" i="24"/>
  <c r="G41" i="24"/>
  <c r="G668" i="24"/>
  <c r="G281" i="24"/>
  <c r="G229" i="24"/>
  <c r="G542" i="24"/>
  <c r="G102" i="24"/>
  <c r="G49" i="24"/>
  <c r="G719" i="24"/>
  <c r="G616" i="24"/>
  <c r="G424" i="24"/>
  <c r="G310" i="24"/>
  <c r="G420" i="24"/>
  <c r="G137" i="24"/>
  <c r="G481" i="24"/>
  <c r="G350" i="24"/>
  <c r="G698" i="24"/>
  <c r="G734" i="24"/>
  <c r="G324" i="24"/>
  <c r="G598" i="24"/>
  <c r="G388" i="24"/>
  <c r="G558" i="24"/>
  <c r="G365" i="24"/>
  <c r="G518" i="24"/>
  <c r="G149" i="24"/>
  <c r="G736" i="24"/>
  <c r="G42" i="24"/>
  <c r="G308" i="24"/>
  <c r="G108" i="24"/>
  <c r="G610" i="24"/>
  <c r="G122" i="24"/>
  <c r="G75" i="24"/>
  <c r="G596" i="24"/>
  <c r="G367" i="24"/>
  <c r="G705" i="24"/>
  <c r="G594" i="24"/>
  <c r="G118" i="24"/>
  <c r="G208" i="24"/>
  <c r="G715" i="24"/>
  <c r="G282" i="24"/>
  <c r="G144" i="24"/>
  <c r="G532" i="24"/>
  <c r="G472" i="24"/>
  <c r="G632" i="24"/>
  <c r="G331" i="24"/>
  <c r="E9" i="23"/>
  <c r="D9" i="23"/>
  <c r="E8" i="23"/>
  <c r="D8" i="23"/>
  <c r="E7" i="23"/>
  <c r="D7" i="23"/>
  <c r="E6" i="23"/>
  <c r="D6" i="23"/>
  <c r="E5" i="23"/>
  <c r="D5" i="23"/>
  <c r="E4" i="23"/>
  <c r="D4" i="23"/>
  <c r="E3" i="23"/>
  <c r="D3" i="23"/>
  <c r="D32" i="21"/>
  <c r="D41" i="21"/>
  <c r="D40" i="21"/>
  <c r="D39" i="21"/>
  <c r="D38" i="21"/>
  <c r="D37" i="21"/>
  <c r="D36" i="21"/>
  <c r="D35" i="21"/>
  <c r="D34" i="21"/>
  <c r="D33" i="21"/>
  <c r="D30" i="21"/>
  <c r="D29" i="21"/>
  <c r="F28" i="21"/>
  <c r="D28" i="21"/>
  <c r="D27" i="21"/>
  <c r="F26" i="21"/>
  <c r="D26" i="21"/>
  <c r="C22" i="21"/>
  <c r="A22" i="21"/>
  <c r="C21" i="21"/>
  <c r="A21" i="21"/>
  <c r="F18" i="21"/>
  <c r="I523" i="14"/>
  <c r="I182" i="14"/>
  <c r="I358" i="14"/>
  <c r="I910" i="14"/>
  <c r="I909" i="14"/>
  <c r="I522" i="14"/>
  <c r="I181" i="14"/>
  <c r="I705" i="14"/>
  <c r="I908" i="14"/>
  <c r="I357" i="14"/>
  <c r="I907" i="14"/>
  <c r="I704" i="14"/>
  <c r="I906" i="14"/>
  <c r="I521" i="14"/>
  <c r="I520" i="14"/>
  <c r="I180" i="14"/>
  <c r="I905" i="14"/>
  <c r="I179" i="14"/>
  <c r="I904" i="14"/>
  <c r="I178" i="14"/>
  <c r="I177" i="14"/>
  <c r="I903" i="14"/>
  <c r="I519" i="14"/>
  <c r="I176" i="14"/>
  <c r="I518" i="14"/>
  <c r="I175" i="14"/>
  <c r="I902" i="14"/>
  <c r="I356" i="14"/>
  <c r="I703" i="14"/>
  <c r="I702" i="14"/>
  <c r="I901" i="14"/>
  <c r="I174" i="14"/>
  <c r="I900" i="14"/>
  <c r="I899" i="14"/>
  <c r="I355" i="14"/>
  <c r="I898" i="14"/>
  <c r="I517" i="14"/>
  <c r="I701" i="14"/>
  <c r="I897" i="14"/>
  <c r="I896" i="14"/>
  <c r="I700" i="14"/>
  <c r="I173" i="14"/>
  <c r="I699" i="14"/>
  <c r="I895" i="14"/>
  <c r="I516" i="14"/>
  <c r="I698" i="14"/>
  <c r="I894" i="14"/>
  <c r="I697" i="14"/>
  <c r="I696" i="14"/>
  <c r="I515" i="14"/>
  <c r="I172" i="14"/>
  <c r="I171" i="14"/>
  <c r="I695" i="14"/>
  <c r="I354" i="14"/>
  <c r="I694" i="14"/>
  <c r="I170" i="14"/>
  <c r="I893" i="14"/>
  <c r="I514" i="14"/>
  <c r="I892" i="14"/>
  <c r="I169" i="14"/>
  <c r="I891" i="14"/>
  <c r="I693" i="14"/>
  <c r="I692" i="14"/>
  <c r="I168" i="14"/>
  <c r="I353" i="14"/>
  <c r="I513" i="14"/>
  <c r="I167" i="14"/>
  <c r="I166" i="14"/>
  <c r="I512" i="14"/>
  <c r="I165" i="14"/>
  <c r="I511" i="14"/>
  <c r="I691" i="14"/>
  <c r="I890" i="14"/>
  <c r="I352" i="14"/>
  <c r="I690" i="14"/>
  <c r="I889" i="14"/>
  <c r="I510" i="14"/>
  <c r="I689" i="14"/>
  <c r="I688" i="14"/>
  <c r="I164" i="14"/>
  <c r="I163" i="14"/>
  <c r="I687" i="14"/>
  <c r="I686" i="14"/>
  <c r="I351" i="14"/>
  <c r="I162" i="14"/>
  <c r="I888" i="14"/>
  <c r="I161" i="14"/>
  <c r="I887" i="14"/>
  <c r="I509" i="14"/>
  <c r="I886" i="14"/>
  <c r="I685" i="14"/>
  <c r="I508" i="14"/>
  <c r="I684" i="14"/>
  <c r="I885" i="14"/>
  <c r="I507" i="14"/>
  <c r="I160" i="14"/>
  <c r="I159" i="14"/>
  <c r="I158" i="14"/>
  <c r="I884" i="14"/>
  <c r="I157" i="14"/>
  <c r="I683" i="14"/>
  <c r="I156" i="14"/>
  <c r="I350" i="14"/>
  <c r="I883" i="14"/>
  <c r="I155" i="14"/>
  <c r="I154" i="14"/>
  <c r="I682" i="14"/>
  <c r="I349" i="14"/>
  <c r="I681" i="14"/>
  <c r="I882" i="14"/>
  <c r="I348" i="14"/>
  <c r="I680" i="14"/>
  <c r="I679" i="14"/>
  <c r="I153" i="14"/>
  <c r="I506" i="14"/>
  <c r="I678" i="14"/>
  <c r="I152" i="14"/>
  <c r="I881" i="14"/>
  <c r="I347" i="14"/>
  <c r="I151" i="14"/>
  <c r="I880" i="14"/>
  <c r="I677" i="14"/>
  <c r="I150" i="14"/>
  <c r="I879" i="14"/>
  <c r="I878" i="14"/>
  <c r="I149" i="14"/>
  <c r="I877" i="14"/>
  <c r="I676" i="14"/>
  <c r="I876" i="14"/>
  <c r="I148" i="14"/>
  <c r="I346" i="14"/>
  <c r="I345" i="14"/>
  <c r="I875" i="14"/>
  <c r="I344" i="14"/>
  <c r="I874" i="14"/>
  <c r="I147" i="14"/>
  <c r="I146" i="14"/>
  <c r="I873" i="14"/>
  <c r="I145" i="14"/>
  <c r="I343" i="14"/>
  <c r="I505" i="14"/>
  <c r="I504" i="14"/>
  <c r="I144" i="14"/>
  <c r="I675" i="14"/>
  <c r="I342" i="14"/>
  <c r="I872" i="14"/>
  <c r="I871" i="14"/>
  <c r="I503" i="14"/>
  <c r="I870" i="14"/>
  <c r="I143" i="14"/>
  <c r="I142" i="14"/>
  <c r="I341" i="14"/>
  <c r="I674" i="14"/>
  <c r="I340" i="14"/>
  <c r="I869" i="14"/>
  <c r="I502" i="14"/>
  <c r="I141" i="14"/>
  <c r="I339" i="14"/>
  <c r="I868" i="14"/>
  <c r="I338" i="14"/>
  <c r="I673" i="14"/>
  <c r="I867" i="14"/>
  <c r="I501" i="14"/>
  <c r="I866" i="14"/>
  <c r="I865" i="14"/>
  <c r="I337" i="14"/>
  <c r="I140" i="14"/>
  <c r="I672" i="14"/>
  <c r="I500" i="14"/>
  <c r="I139" i="14"/>
  <c r="I336" i="14"/>
  <c r="I671" i="14"/>
  <c r="I499" i="14"/>
  <c r="I335" i="14"/>
  <c r="I864" i="14"/>
  <c r="I863" i="14"/>
  <c r="I334" i="14"/>
  <c r="I498" i="14"/>
  <c r="I333" i="14"/>
  <c r="I497" i="14"/>
  <c r="I138" i="14"/>
  <c r="I862" i="14"/>
  <c r="I496" i="14"/>
  <c r="I670" i="14"/>
  <c r="I669" i="14"/>
  <c r="I332" i="14"/>
  <c r="I331" i="14"/>
  <c r="I330" i="14"/>
  <c r="I495" i="14"/>
  <c r="I861" i="14"/>
  <c r="I668" i="14"/>
  <c r="I137" i="14"/>
  <c r="I494" i="14"/>
  <c r="I329" i="14"/>
  <c r="I136" i="14"/>
  <c r="I135" i="14"/>
  <c r="I328" i="14"/>
  <c r="I860" i="14"/>
  <c r="I859" i="14"/>
  <c r="I493" i="14"/>
  <c r="I327" i="14"/>
  <c r="I134" i="14"/>
  <c r="I326" i="14"/>
  <c r="I325" i="14"/>
  <c r="I324" i="14"/>
  <c r="I323" i="14"/>
  <c r="I133" i="14"/>
  <c r="I132" i="14"/>
  <c r="I667" i="14"/>
  <c r="I492" i="14"/>
  <c r="I491" i="14"/>
  <c r="I490" i="14"/>
  <c r="I666" i="14"/>
  <c r="I322" i="14"/>
  <c r="I131" i="14"/>
  <c r="I321" i="14"/>
  <c r="I130" i="14"/>
  <c r="I320" i="14"/>
  <c r="I489" i="14"/>
  <c r="I319" i="14"/>
  <c r="I129" i="14"/>
  <c r="I858" i="14"/>
  <c r="I318" i="14"/>
  <c r="I665" i="14"/>
  <c r="I317" i="14"/>
  <c r="I857" i="14"/>
  <c r="I316" i="14"/>
  <c r="I488" i="14"/>
  <c r="I856" i="14"/>
  <c r="I487" i="14"/>
  <c r="I315" i="14"/>
  <c r="I128" i="14"/>
  <c r="I127" i="14"/>
  <c r="I314" i="14"/>
  <c r="I313" i="14"/>
  <c r="I664" i="14"/>
  <c r="I663" i="14"/>
  <c r="I662" i="14"/>
  <c r="I661" i="14"/>
  <c r="I660" i="14"/>
  <c r="I486" i="14"/>
  <c r="I485" i="14"/>
  <c r="I659" i="14"/>
  <c r="I855" i="14"/>
  <c r="I312" i="14"/>
  <c r="I311" i="14"/>
  <c r="I658" i="14"/>
  <c r="I854" i="14"/>
  <c r="I657" i="14"/>
  <c r="I853" i="14"/>
  <c r="I484" i="14"/>
  <c r="I656" i="14"/>
  <c r="I852" i="14"/>
  <c r="I126" i="14"/>
  <c r="I483" i="14"/>
  <c r="I125" i="14"/>
  <c r="I655" i="14"/>
  <c r="I124" i="14"/>
  <c r="I310" i="14"/>
  <c r="I482" i="14"/>
  <c r="I654" i="14"/>
  <c r="I851" i="14"/>
  <c r="I653" i="14"/>
  <c r="I850" i="14"/>
  <c r="I123" i="14"/>
  <c r="I122" i="14"/>
  <c r="I309" i="14"/>
  <c r="I652" i="14"/>
  <c r="I651" i="14"/>
  <c r="I481" i="14"/>
  <c r="I650" i="14"/>
  <c r="I480" i="14"/>
  <c r="I121" i="14"/>
  <c r="I120" i="14"/>
  <c r="I119" i="14"/>
  <c r="I649" i="14"/>
  <c r="I308" i="14"/>
  <c r="I849" i="14"/>
  <c r="I118" i="14"/>
  <c r="I117" i="14"/>
  <c r="I479" i="14"/>
  <c r="I648" i="14"/>
  <c r="I478" i="14"/>
  <c r="I307" i="14"/>
  <c r="I647" i="14"/>
  <c r="I477" i="14"/>
  <c r="I116" i="14"/>
  <c r="I476" i="14"/>
  <c r="I306" i="14"/>
  <c r="I848" i="14"/>
  <c r="I305" i="14"/>
  <c r="I115" i="14"/>
  <c r="I847" i="14"/>
  <c r="I475" i="14"/>
  <c r="I304" i="14"/>
  <c r="I474" i="14"/>
  <c r="I114" i="14"/>
  <c r="I303" i="14"/>
  <c r="I473" i="14"/>
  <c r="I302" i="14"/>
  <c r="I113" i="14"/>
  <c r="I472" i="14"/>
  <c r="I471" i="14"/>
  <c r="I112" i="14"/>
  <c r="I646" i="14"/>
  <c r="I846" i="14"/>
  <c r="I645" i="14"/>
  <c r="I301" i="14"/>
  <c r="I644" i="14"/>
  <c r="I643" i="14"/>
  <c r="I642" i="14"/>
  <c r="I300" i="14"/>
  <c r="I641" i="14"/>
  <c r="I845" i="14"/>
  <c r="I640" i="14"/>
  <c r="I111" i="14"/>
  <c r="I299" i="14"/>
  <c r="I110" i="14"/>
  <c r="I298" i="14"/>
  <c r="I639" i="14"/>
  <c r="I470" i="14"/>
  <c r="I638" i="14"/>
  <c r="I844" i="14"/>
  <c r="I469" i="14"/>
  <c r="I843" i="14"/>
  <c r="I109" i="14"/>
  <c r="I842" i="14"/>
  <c r="I841" i="14"/>
  <c r="I840" i="14"/>
  <c r="I468" i="14"/>
  <c r="I839" i="14"/>
  <c r="I467" i="14"/>
  <c r="I838" i="14"/>
  <c r="I108" i="14"/>
  <c r="I107" i="14"/>
  <c r="I297" i="14"/>
  <c r="I837" i="14"/>
  <c r="I466" i="14"/>
  <c r="I637" i="14"/>
  <c r="I836" i="14"/>
  <c r="I465" i="14"/>
  <c r="I296" i="14"/>
  <c r="I106" i="14"/>
  <c r="I464" i="14"/>
  <c r="I636" i="14"/>
  <c r="I463" i="14"/>
  <c r="I105" i="14"/>
  <c r="I835" i="14"/>
  <c r="I462" i="14"/>
  <c r="I635" i="14"/>
  <c r="I295" i="14"/>
  <c r="I294" i="14"/>
  <c r="I293" i="14"/>
  <c r="I834" i="14"/>
  <c r="I833" i="14"/>
  <c r="I461" i="14"/>
  <c r="I634" i="14"/>
  <c r="I832" i="14"/>
  <c r="I633" i="14"/>
  <c r="I460" i="14"/>
  <c r="I831" i="14"/>
  <c r="I292" i="14"/>
  <c r="I459" i="14"/>
  <c r="I104" i="14"/>
  <c r="I632" i="14"/>
  <c r="I830" i="14"/>
  <c r="I829" i="14"/>
  <c r="I828" i="14"/>
  <c r="I103" i="14"/>
  <c r="I291" i="14"/>
  <c r="I458" i="14"/>
  <c r="I457" i="14"/>
  <c r="I456" i="14"/>
  <c r="I631" i="14"/>
  <c r="I455" i="14"/>
  <c r="I290" i="14"/>
  <c r="I827" i="14"/>
  <c r="I630" i="14"/>
  <c r="I826" i="14"/>
  <c r="I825" i="14"/>
  <c r="I824" i="14"/>
  <c r="I102" i="14"/>
  <c r="I101" i="14"/>
  <c r="I629" i="14"/>
  <c r="I454" i="14"/>
  <c r="I453" i="14"/>
  <c r="I100" i="14"/>
  <c r="I289" i="14"/>
  <c r="I628" i="14"/>
  <c r="I288" i="14"/>
  <c r="I452" i="14"/>
  <c r="I99" i="14"/>
  <c r="I451" i="14"/>
  <c r="I450" i="14"/>
  <c r="I449" i="14"/>
  <c r="I98" i="14"/>
  <c r="I287" i="14"/>
  <c r="I286" i="14"/>
  <c r="I97" i="14"/>
  <c r="I823" i="14"/>
  <c r="I96" i="14"/>
  <c r="I627" i="14"/>
  <c r="I285" i="14"/>
  <c r="I95" i="14"/>
  <c r="I822" i="14"/>
  <c r="I821" i="14"/>
  <c r="I626" i="14"/>
  <c r="I448" i="14"/>
  <c r="I625" i="14"/>
  <c r="I94" i="14"/>
  <c r="I284" i="14"/>
  <c r="I820" i="14"/>
  <c r="I624" i="14"/>
  <c r="I623" i="14"/>
  <c r="I447" i="14"/>
  <c r="I283" i="14"/>
  <c r="I622" i="14"/>
  <c r="I819" i="14"/>
  <c r="I282" i="14"/>
  <c r="I281" i="14"/>
  <c r="I446" i="14"/>
  <c r="I445" i="14"/>
  <c r="I93" i="14"/>
  <c r="I444" i="14"/>
  <c r="I621" i="14"/>
  <c r="I818" i="14"/>
  <c r="I817" i="14"/>
  <c r="I92" i="14"/>
  <c r="I280" i="14"/>
  <c r="I91" i="14"/>
  <c r="I90" i="14"/>
  <c r="I620" i="14"/>
  <c r="I89" i="14"/>
  <c r="I88" i="14"/>
  <c r="I816" i="14"/>
  <c r="I619" i="14"/>
  <c r="I87" i="14"/>
  <c r="I86" i="14"/>
  <c r="I279" i="14"/>
  <c r="I618" i="14"/>
  <c r="I617" i="14"/>
  <c r="I443" i="14"/>
  <c r="I815" i="14"/>
  <c r="I814" i="14"/>
  <c r="I85" i="14"/>
  <c r="I84" i="14"/>
  <c r="I616" i="14"/>
  <c r="I278" i="14"/>
  <c r="I83" i="14"/>
  <c r="I813" i="14"/>
  <c r="I442" i="14"/>
  <c r="I812" i="14"/>
  <c r="I441" i="14"/>
  <c r="I82" i="14"/>
  <c r="I277" i="14"/>
  <c r="I81" i="14"/>
  <c r="I276" i="14"/>
  <c r="I80" i="14"/>
  <c r="I275" i="14"/>
  <c r="I274" i="14"/>
  <c r="I811" i="14"/>
  <c r="I273" i="14"/>
  <c r="I79" i="14"/>
  <c r="I810" i="14"/>
  <c r="I809" i="14"/>
  <c r="I808" i="14"/>
  <c r="I78" i="14"/>
  <c r="I440" i="14"/>
  <c r="I807" i="14"/>
  <c r="I806" i="14"/>
  <c r="I272" i="14"/>
  <c r="I77" i="14"/>
  <c r="I615" i="14"/>
  <c r="I271" i="14"/>
  <c r="I76" i="14"/>
  <c r="I75" i="14"/>
  <c r="I614" i="14"/>
  <c r="I270" i="14"/>
  <c r="I613" i="14"/>
  <c r="I74" i="14"/>
  <c r="I805" i="14"/>
  <c r="I612" i="14"/>
  <c r="I269" i="14"/>
  <c r="I439" i="14"/>
  <c r="I804" i="14"/>
  <c r="I438" i="14"/>
  <c r="I611" i="14"/>
  <c r="I610" i="14"/>
  <c r="I437" i="14"/>
  <c r="I73" i="14"/>
  <c r="I268" i="14"/>
  <c r="I267" i="14"/>
  <c r="I72" i="14"/>
  <c r="I266" i="14"/>
  <c r="I71" i="14"/>
  <c r="I265" i="14"/>
  <c r="I264" i="14"/>
  <c r="I803" i="14"/>
  <c r="I802" i="14"/>
  <c r="I609" i="14"/>
  <c r="I801" i="14"/>
  <c r="I70" i="14"/>
  <c r="I800" i="14"/>
  <c r="I69" i="14"/>
  <c r="I799" i="14"/>
  <c r="I436" i="14"/>
  <c r="I68" i="14"/>
  <c r="I263" i="14"/>
  <c r="I798" i="14"/>
  <c r="I435" i="14"/>
  <c r="I608" i="14"/>
  <c r="I67" i="14"/>
  <c r="I607" i="14"/>
  <c r="I797" i="14"/>
  <c r="I606" i="14"/>
  <c r="I796" i="14"/>
  <c r="I262" i="14"/>
  <c r="I795" i="14"/>
  <c r="I794" i="14"/>
  <c r="I793" i="14"/>
  <c r="I66" i="14"/>
  <c r="I434" i="14"/>
  <c r="I261" i="14"/>
  <c r="I433" i="14"/>
  <c r="I792" i="14"/>
  <c r="I605" i="14"/>
  <c r="I65" i="14"/>
  <c r="I791" i="14"/>
  <c r="I260" i="14"/>
  <c r="I432" i="14"/>
  <c r="I64" i="14"/>
  <c r="I431" i="14"/>
  <c r="I259" i="14"/>
  <c r="I258" i="14"/>
  <c r="I63" i="14"/>
  <c r="I604" i="14"/>
  <c r="I430" i="14"/>
  <c r="I790" i="14"/>
  <c r="I62" i="14"/>
  <c r="I257" i="14"/>
  <c r="I61" i="14"/>
  <c r="I429" i="14"/>
  <c r="I256" i="14"/>
  <c r="I60" i="14"/>
  <c r="I255" i="14"/>
  <c r="I428" i="14"/>
  <c r="I603" i="14"/>
  <c r="I59" i="14"/>
  <c r="I58" i="14"/>
  <c r="I789" i="14"/>
  <c r="I602" i="14"/>
  <c r="I788" i="14"/>
  <c r="I601" i="14"/>
  <c r="I427" i="14"/>
  <c r="I600" i="14"/>
  <c r="I57" i="14"/>
  <c r="I56" i="14"/>
  <c r="I426" i="14"/>
  <c r="I425" i="14"/>
  <c r="I787" i="14"/>
  <c r="I786" i="14"/>
  <c r="I424" i="14"/>
  <c r="I599" i="14"/>
  <c r="I254" i="14"/>
  <c r="I253" i="14"/>
  <c r="I785" i="14"/>
  <c r="I55" i="14"/>
  <c r="I598" i="14"/>
  <c r="I597" i="14"/>
  <c r="I784" i="14"/>
  <c r="I423" i="14"/>
  <c r="I54" i="14"/>
  <c r="I783" i="14"/>
  <c r="I252" i="14"/>
  <c r="I251" i="14"/>
  <c r="I250" i="14"/>
  <c r="I782" i="14"/>
  <c r="I249" i="14"/>
  <c r="I422" i="14"/>
  <c r="I421" i="14"/>
  <c r="I781" i="14"/>
  <c r="I53" i="14"/>
  <c r="I420" i="14"/>
  <c r="I780" i="14"/>
  <c r="I248" i="14"/>
  <c r="I52" i="14"/>
  <c r="I51" i="14"/>
  <c r="I247" i="14"/>
  <c r="I779" i="14"/>
  <c r="I778" i="14"/>
  <c r="I50" i="14"/>
  <c r="I419" i="14"/>
  <c r="I777" i="14"/>
  <c r="I596" i="14"/>
  <c r="I49" i="14"/>
  <c r="I776" i="14"/>
  <c r="I246" i="14"/>
  <c r="I595" i="14"/>
  <c r="I245" i="14"/>
  <c r="I418" i="14"/>
  <c r="I594" i="14"/>
  <c r="I244" i="14"/>
  <c r="I593" i="14"/>
  <c r="I775" i="14"/>
  <c r="I592" i="14"/>
  <c r="I591" i="14"/>
  <c r="I590" i="14"/>
  <c r="I774" i="14"/>
  <c r="I417" i="14"/>
  <c r="I589" i="14"/>
  <c r="I243" i="14"/>
  <c r="I588" i="14"/>
  <c r="I773" i="14"/>
  <c r="I772" i="14"/>
  <c r="I771" i="14"/>
  <c r="I48" i="14"/>
  <c r="I416" i="14"/>
  <c r="I587" i="14"/>
  <c r="I586" i="14"/>
  <c r="I585" i="14"/>
  <c r="I242" i="14"/>
  <c r="I770" i="14"/>
  <c r="I241" i="14"/>
  <c r="I415" i="14"/>
  <c r="I47" i="14"/>
  <c r="I240" i="14"/>
  <c r="I414" i="14"/>
  <c r="I46" i="14"/>
  <c r="I239" i="14"/>
  <c r="I238" i="14"/>
  <c r="I769" i="14"/>
  <c r="I237" i="14"/>
  <c r="I236" i="14"/>
  <c r="I768" i="14"/>
  <c r="I45" i="14"/>
  <c r="I767" i="14"/>
  <c r="I766" i="14"/>
  <c r="I235" i="14"/>
  <c r="I584" i="14"/>
  <c r="I234" i="14"/>
  <c r="I583" i="14"/>
  <c r="I44" i="14"/>
  <c r="I765" i="14"/>
  <c r="I43" i="14"/>
  <c r="I42" i="14"/>
  <c r="I764" i="14"/>
  <c r="I763" i="14"/>
  <c r="I582" i="14"/>
  <c r="I413" i="14"/>
  <c r="I581" i="14"/>
  <c r="I762" i="14"/>
  <c r="I233" i="14"/>
  <c r="I41" i="14"/>
  <c r="I761" i="14"/>
  <c r="I760" i="14"/>
  <c r="I580" i="14"/>
  <c r="I579" i="14"/>
  <c r="I40" i="14"/>
  <c r="I759" i="14"/>
  <c r="I758" i="14"/>
  <c r="I39" i="14"/>
  <c r="I412" i="14"/>
  <c r="I411" i="14"/>
  <c r="I757" i="14"/>
  <c r="I232" i="14"/>
  <c r="I756" i="14"/>
  <c r="I38" i="14"/>
  <c r="I37" i="14"/>
  <c r="I578" i="14"/>
  <c r="I755" i="14"/>
  <c r="I577" i="14"/>
  <c r="I410" i="14"/>
  <c r="I231" i="14"/>
  <c r="I754" i="14"/>
  <c r="I753" i="14"/>
  <c r="I409" i="14"/>
  <c r="I36" i="14"/>
  <c r="I230" i="14"/>
  <c r="I408" i="14"/>
  <c r="I576" i="14"/>
  <c r="I575" i="14"/>
  <c r="I407" i="14"/>
  <c r="I574" i="14"/>
  <c r="I406" i="14"/>
  <c r="I229" i="14"/>
  <c r="I405" i="14"/>
  <c r="I752" i="14"/>
  <c r="I228" i="14"/>
  <c r="I404" i="14"/>
  <c r="I751" i="14"/>
  <c r="I573" i="14"/>
  <c r="I572" i="14"/>
  <c r="I403" i="14"/>
  <c r="I35" i="14"/>
  <c r="I227" i="14"/>
  <c r="I571" i="14"/>
  <c r="I402" i="14"/>
  <c r="I570" i="14"/>
  <c r="I34" i="14"/>
  <c r="I226" i="14"/>
  <c r="I401" i="14"/>
  <c r="I569" i="14"/>
  <c r="I400" i="14"/>
  <c r="I568" i="14"/>
  <c r="I567" i="14"/>
  <c r="I225" i="14"/>
  <c r="I750" i="14"/>
  <c r="I749" i="14"/>
  <c r="I33" i="14"/>
  <c r="I224" i="14"/>
  <c r="I748" i="14"/>
  <c r="I566" i="14"/>
  <c r="I399" i="14"/>
  <c r="I223" i="14"/>
  <c r="I565" i="14"/>
  <c r="I32" i="14"/>
  <c r="I222" i="14"/>
  <c r="I564" i="14"/>
  <c r="I563" i="14"/>
  <c r="I747" i="14"/>
  <c r="I562" i="14"/>
  <c r="I561" i="14"/>
  <c r="I398" i="14"/>
  <c r="I31" i="14"/>
  <c r="I30" i="14"/>
  <c r="I397" i="14"/>
  <c r="I560" i="14"/>
  <c r="I221" i="14"/>
  <c r="I746" i="14"/>
  <c r="I559" i="14"/>
  <c r="I220" i="14"/>
  <c r="I396" i="14"/>
  <c r="I29" i="14"/>
  <c r="I219" i="14"/>
  <c r="I395" i="14"/>
  <c r="I218" i="14"/>
  <c r="I394" i="14"/>
  <c r="I28" i="14"/>
  <c r="I558" i="14"/>
  <c r="I393" i="14"/>
  <c r="I27" i="14"/>
  <c r="I392" i="14"/>
  <c r="I26" i="14"/>
  <c r="I217" i="14"/>
  <c r="I557" i="14"/>
  <c r="I745" i="14"/>
  <c r="I25" i="14"/>
  <c r="I24" i="14"/>
  <c r="I744" i="14"/>
  <c r="I391" i="14"/>
  <c r="I743" i="14"/>
  <c r="I23" i="14"/>
  <c r="I742" i="14"/>
  <c r="I390" i="14"/>
  <c r="I389" i="14"/>
  <c r="I216" i="14"/>
  <c r="I388" i="14"/>
  <c r="I22" i="14"/>
  <c r="I21" i="14"/>
  <c r="I215" i="14"/>
  <c r="I387" i="14"/>
  <c r="I556" i="14"/>
  <c r="I555" i="14"/>
  <c r="I741" i="14"/>
  <c r="I554" i="14"/>
  <c r="I214" i="14"/>
  <c r="I553" i="14"/>
  <c r="I740" i="14"/>
  <c r="I213" i="14"/>
  <c r="I20" i="14"/>
  <c r="I386" i="14"/>
  <c r="I739" i="14"/>
  <c r="I552" i="14"/>
  <c r="I551" i="14"/>
  <c r="I550" i="14"/>
  <c r="I738" i="14"/>
  <c r="I212" i="14"/>
  <c r="I737" i="14"/>
  <c r="I211" i="14"/>
  <c r="I385" i="14"/>
  <c r="I19" i="14"/>
  <c r="I736" i="14"/>
  <c r="I210" i="14"/>
  <c r="I735" i="14"/>
  <c r="I549" i="14"/>
  <c r="I734" i="14"/>
  <c r="I209" i="14"/>
  <c r="I208" i="14"/>
  <c r="I207" i="14"/>
  <c r="I18" i="14"/>
  <c r="I548" i="14"/>
  <c r="I733" i="14"/>
  <c r="I732" i="14"/>
  <c r="I547" i="14"/>
  <c r="I384" i="14"/>
  <c r="I731" i="14"/>
  <c r="I17" i="14"/>
  <c r="I16" i="14"/>
  <c r="I206" i="14"/>
  <c r="I730" i="14"/>
  <c r="I729" i="14"/>
  <c r="I205" i="14"/>
  <c r="I728" i="14"/>
  <c r="I15" i="14"/>
  <c r="I727" i="14"/>
  <c r="I383" i="14"/>
  <c r="I382" i="14"/>
  <c r="I726" i="14"/>
  <c r="I14" i="14"/>
  <c r="I204" i="14"/>
  <c r="I381" i="14"/>
  <c r="I546" i="14"/>
  <c r="I725" i="14"/>
  <c r="I724" i="14"/>
  <c r="I723" i="14"/>
  <c r="I203" i="14"/>
  <c r="I545" i="14"/>
  <c r="I722" i="14"/>
  <c r="I544" i="14"/>
  <c r="I721" i="14"/>
  <c r="I13" i="14"/>
  <c r="I202" i="14"/>
  <c r="I380" i="14"/>
  <c r="I201" i="14"/>
  <c r="I200" i="14"/>
  <c r="I543" i="14"/>
  <c r="I720" i="14"/>
  <c r="I542" i="14"/>
  <c r="I379" i="14"/>
  <c r="I378" i="14"/>
  <c r="I377" i="14"/>
  <c r="I376" i="14"/>
  <c r="I12" i="14"/>
  <c r="I541" i="14"/>
  <c r="I719" i="14"/>
  <c r="I11" i="14"/>
  <c r="I199" i="14"/>
  <c r="I198" i="14"/>
  <c r="I718" i="14"/>
  <c r="I10" i="14"/>
  <c r="I540" i="14"/>
  <c r="I717" i="14"/>
  <c r="I375" i="14"/>
  <c r="I539" i="14"/>
  <c r="I374" i="14"/>
  <c r="I373" i="14"/>
  <c r="I538" i="14"/>
  <c r="I9" i="14"/>
  <c r="I537" i="14"/>
  <c r="I536" i="14"/>
  <c r="I197" i="14"/>
  <c r="I535" i="14"/>
  <c r="I196" i="14"/>
  <c r="I534" i="14"/>
  <c r="I8" i="14"/>
  <c r="I533" i="14"/>
  <c r="I195" i="14"/>
  <c r="I194" i="14"/>
  <c r="I193" i="14"/>
  <c r="I7" i="14"/>
  <c r="I6" i="14"/>
  <c r="I716" i="14"/>
  <c r="I715" i="14"/>
  <c r="I532" i="14"/>
  <c r="I531" i="14"/>
  <c r="I372" i="14"/>
  <c r="I371" i="14"/>
  <c r="I192" i="14"/>
  <c r="I191" i="14"/>
  <c r="I370" i="14"/>
  <c r="I369" i="14"/>
  <c r="I368" i="14"/>
  <c r="I367" i="14"/>
  <c r="I366" i="14"/>
  <c r="I365" i="14"/>
  <c r="I190" i="14"/>
  <c r="I189" i="14"/>
  <c r="I364" i="14"/>
  <c r="I530" i="14"/>
  <c r="I529" i="14"/>
  <c r="I363" i="14"/>
  <c r="I714" i="14"/>
  <c r="I528" i="14"/>
  <c r="I527" i="14"/>
  <c r="I713" i="14"/>
  <c r="I712" i="14"/>
  <c r="I362" i="14"/>
  <c r="I188" i="14"/>
  <c r="I711" i="14"/>
  <c r="I187" i="14"/>
  <c r="I710" i="14"/>
  <c r="I5" i="14"/>
  <c r="I361" i="14"/>
  <c r="I526" i="14"/>
  <c r="I186" i="14"/>
  <c r="I360" i="14"/>
  <c r="I4" i="14"/>
  <c r="I709" i="14"/>
  <c r="I3" i="14"/>
  <c r="I708" i="14"/>
  <c r="I707" i="14"/>
  <c r="I525" i="14"/>
  <c r="I185" i="14"/>
  <c r="I524" i="14"/>
  <c r="I184" i="14"/>
  <c r="I2" i="14"/>
  <c r="I183" i="14"/>
  <c r="I706" i="14"/>
  <c r="I359" i="14"/>
  <c r="A9" i="8"/>
  <c r="B9" i="8" s="1"/>
  <c r="B8" i="8"/>
  <c r="B7" i="8"/>
  <c r="B6" i="8"/>
  <c r="B5" i="8"/>
  <c r="B4" i="8"/>
  <c r="B3" i="8"/>
  <c r="D42" i="21" l="1"/>
  <c r="E3" i="7"/>
  <c r="D14" i="7"/>
  <c r="E14" i="7"/>
  <c r="D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TELEMARKETING</author>
  </authors>
  <commentList>
    <comment ref="E1" authorId="0" shapeId="0" xr:uid="{00000000-0006-0000-0200-000001000000}">
      <text>
        <r>
          <rPr>
            <b/>
            <sz val="9"/>
            <color indexed="81"/>
            <rFont val="Tahoma"/>
            <family val="2"/>
          </rPr>
          <t>TELEMARKETING:</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Oluwasogo</author>
  </authors>
  <commentList>
    <comment ref="F23" authorId="0" shapeId="0" xr:uid="{00000000-0006-0000-0800-000001000000}">
      <text>
        <r>
          <rPr>
            <sz val="9"/>
            <color indexed="81"/>
            <rFont val="Tahoma"/>
            <family val="2"/>
          </rPr>
          <t xml:space="preserve">use function "Edate" to determine the probation end date for the new employees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Oluwasogo</author>
  </authors>
  <commentList>
    <comment ref="A5" authorId="0" shapeId="0" xr:uid="{00000000-0006-0000-1000-000001000000}">
      <text>
        <r>
          <rPr>
            <b/>
            <sz val="9"/>
            <color indexed="81"/>
            <rFont val="Tahoma"/>
            <family val="2"/>
          </rPr>
          <t>Look at this spelling carefully as distinct from English word "BELIEVE". Excel will not allow you to spell the name as it should be rather as excel feels it ought to be. When such problem happened, It is necessary to undo the auto corect default function before entering such data.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E2" authorId="0" shapeId="0" xr:uid="{00000000-0006-0000-1200-000001000000}">
      <text>
        <r>
          <rPr>
            <b/>
            <sz val="9"/>
            <color indexed="81"/>
            <rFont val="Tahoma"/>
            <family val="2"/>
          </rPr>
          <t xml:space="preserve">Enter the first names the way you wanted, Excel will follow the same pattern for others by using Flashfill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Author</author>
    <author>Oluwasogo</author>
  </authors>
  <commentList>
    <comment ref="F6" authorId="0" shapeId="0" xr:uid="{00000000-0006-0000-1800-000001000000}">
      <text>
        <r>
          <rPr>
            <b/>
            <sz val="9"/>
            <color indexed="81"/>
            <rFont val="Tahoma"/>
            <family val="2"/>
          </rPr>
          <t>Author:</t>
        </r>
        <r>
          <rPr>
            <sz val="9"/>
            <color indexed="81"/>
            <rFont val="Tahoma"/>
            <family val="2"/>
          </rPr>
          <t xml:space="preserve">
ALT HV--Paste Special</t>
        </r>
      </text>
    </comment>
    <comment ref="G27" authorId="1" shapeId="0" xr:uid="{00000000-0006-0000-1800-000002000000}">
      <text>
        <r>
          <rPr>
            <b/>
            <sz val="9"/>
            <color indexed="81"/>
            <rFont val="Tahoma"/>
            <family val="2"/>
          </rPr>
          <t xml:space="preserve">Press CTRL+SHIFT+ENTER
</t>
        </r>
      </text>
    </comment>
  </commentList>
</comments>
</file>

<file path=xl/sharedStrings.xml><?xml version="1.0" encoding="utf-8"?>
<sst xmlns="http://schemas.openxmlformats.org/spreadsheetml/2006/main" count="27059" uniqueCount="2123">
  <si>
    <t>OUT</t>
  </si>
  <si>
    <t>BELEIVE</t>
  </si>
  <si>
    <t>OTU</t>
  </si>
  <si>
    <t>BELIEVE</t>
  </si>
  <si>
    <t>Page, Lisa</t>
  </si>
  <si>
    <t>Taylor, Hector</t>
  </si>
  <si>
    <t>Dawson, Jonathan</t>
  </si>
  <si>
    <t>Duran, Brian</t>
  </si>
  <si>
    <t>Weber, Larry</t>
  </si>
  <si>
    <t>Pratt, Erik</t>
  </si>
  <si>
    <t>Oconnor, Kent</t>
  </si>
  <si>
    <t>Spencer, Boyd</t>
  </si>
  <si>
    <t>Wiggins, Frank</t>
  </si>
  <si>
    <t>Tanner, Timothy</t>
  </si>
  <si>
    <t>JOINING TWO OR MORE CELLS</t>
  </si>
  <si>
    <t>First</t>
  </si>
  <si>
    <t>Last</t>
  </si>
  <si>
    <t>&amp;</t>
  </si>
  <si>
    <t>Concantenate</t>
  </si>
  <si>
    <t>GSM No</t>
  </si>
  <si>
    <t>Add 234 to the numbers</t>
  </si>
  <si>
    <t>Mark</t>
  </si>
  <si>
    <t>Baker</t>
  </si>
  <si>
    <t>Sheila</t>
  </si>
  <si>
    <t>Hansen</t>
  </si>
  <si>
    <t>Marilyn</t>
  </si>
  <si>
    <t>Fier</t>
  </si>
  <si>
    <t>Morris</t>
  </si>
  <si>
    <t>Jussi</t>
  </si>
  <si>
    <t>Björling</t>
  </si>
  <si>
    <t>Ryan</t>
  </si>
  <si>
    <t>Long</t>
  </si>
  <si>
    <t>Jackie</t>
  </si>
  <si>
    <t>Fitzgerald</t>
  </si>
  <si>
    <t>Riccardo</t>
  </si>
  <si>
    <t>Muti</t>
  </si>
  <si>
    <t>Liesl</t>
  </si>
  <si>
    <t>Tidwell</t>
  </si>
  <si>
    <t>Jeffrey</t>
  </si>
  <si>
    <t>Eaton</t>
  </si>
  <si>
    <t>Karen</t>
  </si>
  <si>
    <t>Chambers</t>
  </si>
  <si>
    <t>Barney</t>
  </si>
  <si>
    <t>Perez</t>
  </si>
  <si>
    <t>Cathy</t>
  </si>
  <si>
    <t>Watanuki</t>
  </si>
  <si>
    <t>George</t>
  </si>
  <si>
    <t>Porter</t>
  </si>
  <si>
    <t>Max</t>
  </si>
  <si>
    <t>Wagner</t>
  </si>
  <si>
    <t>Robert</t>
  </si>
  <si>
    <t>Konopka</t>
  </si>
  <si>
    <t>Don</t>
  </si>
  <si>
    <t>Nichols</t>
  </si>
  <si>
    <t>Harlon</t>
  </si>
  <si>
    <t>Harvey</t>
  </si>
  <si>
    <t>Add +234</t>
  </si>
  <si>
    <t>Ampersand "&amp;"</t>
  </si>
  <si>
    <t>REMOVING SPACES AND NON PRINTABLE CHARACTERS</t>
  </si>
  <si>
    <t xml:space="preserve"> Hendricks,    Eric</t>
  </si>
  <si>
    <t>Baker,    Mark</t>
  </si>
  <si>
    <t>Catalano,      Robert</t>
  </si>
  <si>
    <t>Eaton, Jeffrey</t>
  </si>
  <si>
    <t xml:space="preserve">   Watanuki, Cathy</t>
  </si>
  <si>
    <t>Fitzgerald, Jackie</t>
  </si>
  <si>
    <t>Hansen, Sheila</t>
  </si>
  <si>
    <t xml:space="preserve">  Harvey, Harlon</t>
  </si>
  <si>
    <t>CHANGING THE CASE OF A TEXT</t>
  </si>
  <si>
    <t>PROPER</t>
  </si>
  <si>
    <t>UPPER</t>
  </si>
  <si>
    <t>LOWER</t>
  </si>
  <si>
    <t>O'brIEN, DonNA</t>
  </si>
  <si>
    <t>CATALANO, ROBErt</t>
  </si>
  <si>
    <t>BAkeR,  MARK</t>
  </si>
  <si>
    <t>HANSEN, SHEILA Ann</t>
  </si>
  <si>
    <t>fier, marilyn</t>
  </si>
  <si>
    <t>macdonald, mark</t>
  </si>
  <si>
    <t>morgan-jones, eric</t>
  </si>
  <si>
    <t>long, ryan</t>
  </si>
  <si>
    <t>fitzgerald, jackie</t>
  </si>
  <si>
    <t>tidwell, liesl</t>
  </si>
  <si>
    <t>eaton, jeffrey</t>
  </si>
  <si>
    <t>chambers, karen</t>
  </si>
  <si>
    <t>PEREZ, BARNEY</t>
  </si>
  <si>
    <t>WATANUKI, CATHY</t>
  </si>
  <si>
    <t>PRIEM, GEORGE</t>
  </si>
  <si>
    <t>WAGNER, MAX</t>
  </si>
  <si>
    <t>KONOPKA, ROBERT</t>
  </si>
  <si>
    <t>NICHOLS, DON</t>
  </si>
  <si>
    <t>HARVEY, HARLON</t>
  </si>
  <si>
    <t>Name</t>
  </si>
  <si>
    <t>Project 1</t>
  </si>
  <si>
    <t>Project 2</t>
  </si>
  <si>
    <t>Project 3</t>
  </si>
  <si>
    <t>Project 4</t>
  </si>
  <si>
    <t>Project 5</t>
  </si>
  <si>
    <t>Start Date</t>
  </si>
  <si>
    <t>End Date</t>
  </si>
  <si>
    <t>DAYS</t>
  </si>
  <si>
    <t>START DATE</t>
  </si>
  <si>
    <t>END DATE</t>
  </si>
  <si>
    <t>WORKDAYS</t>
  </si>
  <si>
    <t>Employee Name</t>
  </si>
  <si>
    <t>Department</t>
  </si>
  <si>
    <t>Status</t>
  </si>
  <si>
    <t>Hire Date</t>
  </si>
  <si>
    <t>Garcia, Karen</t>
  </si>
  <si>
    <t>Quality Control</t>
  </si>
  <si>
    <t>Full Time</t>
  </si>
  <si>
    <t>Solis, Daniel</t>
  </si>
  <si>
    <t>Account Management</t>
  </si>
  <si>
    <t>Contract</t>
  </si>
  <si>
    <t>Padilla, Christopher</t>
  </si>
  <si>
    <t>Product Development</t>
  </si>
  <si>
    <t>Terry, Karin</t>
  </si>
  <si>
    <t>IT</t>
  </si>
  <si>
    <t>Lowe, Michelle</t>
  </si>
  <si>
    <t>Rose, Mark</t>
  </si>
  <si>
    <t>Obrien, Madelyn</t>
  </si>
  <si>
    <t>Quality Assurance</t>
  </si>
  <si>
    <t>Ball, Kirk</t>
  </si>
  <si>
    <t>Sales</t>
  </si>
  <si>
    <t>Poole, Tracy</t>
  </si>
  <si>
    <t>Facilities/Engineering</t>
  </si>
  <si>
    <t>Harrington, Aron</t>
  </si>
  <si>
    <t>Half-Time</t>
  </si>
  <si>
    <t>Peterson, Shaun</t>
  </si>
  <si>
    <t>Olson, Melanie</t>
  </si>
  <si>
    <t>Clarke, Dennis</t>
  </si>
  <si>
    <t>Walter, Michael</t>
  </si>
  <si>
    <t>ADC</t>
  </si>
  <si>
    <t>Hourly</t>
  </si>
  <si>
    <t>Carr, Susan</t>
  </si>
  <si>
    <t>Manufacturing Admin</t>
  </si>
  <si>
    <t>Wilkins, Jesse</t>
  </si>
  <si>
    <t>Training</t>
  </si>
  <si>
    <t>Lloyd, John</t>
  </si>
  <si>
    <t>Creative</t>
  </si>
  <si>
    <t>Snyder, Duane</t>
  </si>
  <si>
    <t>Mitchell, Shannon</t>
  </si>
  <si>
    <t>Manufacturing</t>
  </si>
  <si>
    <t>Walsh, Matthew</t>
  </si>
  <si>
    <t>Davis, Tonya</t>
  </si>
  <si>
    <t>Bowen, Kes</t>
  </si>
  <si>
    <t>Hickman, John</t>
  </si>
  <si>
    <t>English, David</t>
  </si>
  <si>
    <t>Buckel, Patricia</t>
  </si>
  <si>
    <t>Marketing</t>
  </si>
  <si>
    <t>Joseph, Christopher</t>
  </si>
  <si>
    <t>Richardson, Debbie</t>
  </si>
  <si>
    <t>McCullough, Scott</t>
  </si>
  <si>
    <t>Fuller, Brenda</t>
  </si>
  <si>
    <t>Greene, Alexander</t>
  </si>
  <si>
    <t>Beck, Craig</t>
  </si>
  <si>
    <t>Environmental Compliance</t>
  </si>
  <si>
    <t>Owens, Dwight</t>
  </si>
  <si>
    <t>Lara, Mark</t>
  </si>
  <si>
    <t>Prince, Robert</t>
  </si>
  <si>
    <t>Hogan, Daniel</t>
  </si>
  <si>
    <t>Dyer, Carrie</t>
  </si>
  <si>
    <t>Leonard, Paul</t>
  </si>
  <si>
    <t>Pitts, Dana</t>
  </si>
  <si>
    <t>Higgins, Angela</t>
  </si>
  <si>
    <t>Fitzgerald, George</t>
  </si>
  <si>
    <t>Herman, Henrietta</t>
  </si>
  <si>
    <t>Sutton, Matthew</t>
  </si>
  <si>
    <t>Frost, Adam</t>
  </si>
  <si>
    <t>Reeves, Greg</t>
  </si>
  <si>
    <t>Castro, Christopher</t>
  </si>
  <si>
    <t>Bullock, Greg</t>
  </si>
  <si>
    <t>Ellis, Brenda</t>
  </si>
  <si>
    <t>Maynard, Susan</t>
  </si>
  <si>
    <t>Allison, Timothy</t>
  </si>
  <si>
    <t>Rios, Fredrick</t>
  </si>
  <si>
    <t>Knox, Lori</t>
  </si>
  <si>
    <t>Fisher, Maria</t>
  </si>
  <si>
    <t>Hartman, Michael</t>
  </si>
  <si>
    <t>Professional Training Group</t>
  </si>
  <si>
    <t>Ford, Matt</t>
  </si>
  <si>
    <t>Wong, Dennis</t>
  </si>
  <si>
    <t>Hammond, Robert</t>
  </si>
  <si>
    <t>Woodard, Charles</t>
  </si>
  <si>
    <t>Hopkins, Lisa</t>
  </si>
  <si>
    <t>Wyatt, Kelly</t>
  </si>
  <si>
    <t>Monroe, Justin</t>
  </si>
  <si>
    <t>Garza, Anthony</t>
  </si>
  <si>
    <t>Mullins, Angela</t>
  </si>
  <si>
    <t>Herrera, Shawn</t>
  </si>
  <si>
    <t>Mann, Lowell</t>
  </si>
  <si>
    <t>Bartlett, Julia</t>
  </si>
  <si>
    <t>Frank, William</t>
  </si>
  <si>
    <t>Lopez, Stephen</t>
  </si>
  <si>
    <t>Alvarado, Sonia</t>
  </si>
  <si>
    <t>Graham, David</t>
  </si>
  <si>
    <t>Holland, Donald</t>
  </si>
  <si>
    <t>Brewer, Khurrum</t>
  </si>
  <si>
    <t>Goodman, Kuyler</t>
  </si>
  <si>
    <t>William, William</t>
  </si>
  <si>
    <t>Webb, Jim</t>
  </si>
  <si>
    <t>Hodges, Lisa</t>
  </si>
  <si>
    <t>Murphy, Jeff</t>
  </si>
  <si>
    <t>Perkins, Donald</t>
  </si>
  <si>
    <t>Contreras, Dean</t>
  </si>
  <si>
    <t>Jordan, Mark</t>
  </si>
  <si>
    <t>Lane, Brandyn</t>
  </si>
  <si>
    <t>Patterson, Robert</t>
  </si>
  <si>
    <t>Research Center</t>
  </si>
  <si>
    <t>Ortega, Jeffrey</t>
  </si>
  <si>
    <t>Hamilton, Theo</t>
  </si>
  <si>
    <t>Gross, Davin</t>
  </si>
  <si>
    <t>Roman, Teri</t>
  </si>
  <si>
    <t>Morales, Linda</t>
  </si>
  <si>
    <t>Hansen, Andrew</t>
  </si>
  <si>
    <t>Dalton, Carol</t>
  </si>
  <si>
    <t>Romero, Randy</t>
  </si>
  <si>
    <t>Major Mfg Projects</t>
  </si>
  <si>
    <t>Williamson, Sumed</t>
  </si>
  <si>
    <t>Morrison, Julie</t>
  </si>
  <si>
    <t>Schwartz, Joseph</t>
  </si>
  <si>
    <t>Lynch, Scott</t>
  </si>
  <si>
    <t>Parsons, Phillip</t>
  </si>
  <si>
    <t>Norris, Tamara</t>
  </si>
  <si>
    <t>Casey, Ronald</t>
  </si>
  <si>
    <t>Hunt, Norman</t>
  </si>
  <si>
    <t>Brady, Traci</t>
  </si>
  <si>
    <t>Lamb, John</t>
  </si>
  <si>
    <t>Burnett, Kevin</t>
  </si>
  <si>
    <t>Holmes, Tito</t>
  </si>
  <si>
    <t>Greer, Brian</t>
  </si>
  <si>
    <t>Leach, Jingwen</t>
  </si>
  <si>
    <t>Gibbs, Debra</t>
  </si>
  <si>
    <t>McDonald, Debra</t>
  </si>
  <si>
    <t>Williams, Scott</t>
  </si>
  <si>
    <t>Alvarez, Steven</t>
  </si>
  <si>
    <t>Gentry, John</t>
  </si>
  <si>
    <t>Lang, Dana</t>
  </si>
  <si>
    <t>Harrell, Cristin</t>
  </si>
  <si>
    <t>Bridges, Jeff</t>
  </si>
  <si>
    <t>Warren, Jean</t>
  </si>
  <si>
    <t>Burns, Fiona</t>
  </si>
  <si>
    <t>Adkins, Michael</t>
  </si>
  <si>
    <t>Carey, Andrea</t>
  </si>
  <si>
    <t>Environmental Health/Safety</t>
  </si>
  <si>
    <t>Sparks, Terri</t>
  </si>
  <si>
    <t>Keller, Jason</t>
  </si>
  <si>
    <t>King, Taslim</t>
  </si>
  <si>
    <t>Trevino, Gary</t>
  </si>
  <si>
    <t>Barton, Barry</t>
  </si>
  <si>
    <t>Baker, Barney</t>
  </si>
  <si>
    <t>Flynn, Melissa</t>
  </si>
  <si>
    <t>Research/Development</t>
  </si>
  <si>
    <t>Webster, David</t>
  </si>
  <si>
    <t>Bryan, Thomas</t>
  </si>
  <si>
    <t>Mack, Barry</t>
  </si>
  <si>
    <t>Lester, Sherri</t>
  </si>
  <si>
    <t>Velez, Letitia</t>
  </si>
  <si>
    <t>Hawkins, Douglas</t>
  </si>
  <si>
    <t>Avila, Jody</t>
  </si>
  <si>
    <t>Phelps, Gretchen</t>
  </si>
  <si>
    <t>Cohen, Bruce</t>
  </si>
  <si>
    <t>Green Building</t>
  </si>
  <si>
    <t>Dorsey, Matthew</t>
  </si>
  <si>
    <t>Christensen, Jill</t>
  </si>
  <si>
    <t>Yates, Doug</t>
  </si>
  <si>
    <t>Patrick, Wendy</t>
  </si>
  <si>
    <t>Hoover, Evangeline</t>
  </si>
  <si>
    <t>Ashley, Michael</t>
  </si>
  <si>
    <t>Sanchez, Greg</t>
  </si>
  <si>
    <t>McGuire, Rebecca</t>
  </si>
  <si>
    <t>Benson, Troy</t>
  </si>
  <si>
    <t>Moss, Chan</t>
  </si>
  <si>
    <t>Reese, Marc</t>
  </si>
  <si>
    <t>Peters, Robert</t>
  </si>
  <si>
    <t>Hatfield, Carl</t>
  </si>
  <si>
    <t>Underwood, Todd</t>
  </si>
  <si>
    <t>Ayers, Douglas</t>
  </si>
  <si>
    <t>Lyons, Brian</t>
  </si>
  <si>
    <t>Cline, Rebecca</t>
  </si>
  <si>
    <t>Hines, Herb</t>
  </si>
  <si>
    <t>Hall, Jenny</t>
  </si>
  <si>
    <t>Trujillo, Shawn</t>
  </si>
  <si>
    <t>Griffin, Debbi</t>
  </si>
  <si>
    <t>Ramos, Jan</t>
  </si>
  <si>
    <t>Human Resources</t>
  </si>
  <si>
    <t>Delgado, Dale</t>
  </si>
  <si>
    <t>Brock, Ensley</t>
  </si>
  <si>
    <t>Walters, Ann</t>
  </si>
  <si>
    <t>Willis, Ralph</t>
  </si>
  <si>
    <t>Morrow, Richard</t>
  </si>
  <si>
    <t>Cannon, Jenny</t>
  </si>
  <si>
    <t>Beard, Sandi</t>
  </si>
  <si>
    <t>Wiley, Gustavo</t>
  </si>
  <si>
    <t>Sawyer, Catherine</t>
  </si>
  <si>
    <t>Gregory, Jon</t>
  </si>
  <si>
    <t>Ramsey, Nathaniel</t>
  </si>
  <si>
    <t>Estrada, Joan</t>
  </si>
  <si>
    <t>Blevins, Carey</t>
  </si>
  <si>
    <t>Anthony, Robert</t>
  </si>
  <si>
    <t>Myers, Marc</t>
  </si>
  <si>
    <t>Harvey, Michael</t>
  </si>
  <si>
    <t>Riley, David</t>
  </si>
  <si>
    <t>Short, Timothy</t>
  </si>
  <si>
    <t>Bennett, Chris</t>
  </si>
  <si>
    <t>Stone, Brian</t>
  </si>
  <si>
    <t>Ingram, Matt</t>
  </si>
  <si>
    <t>Evans, Rolin</t>
  </si>
  <si>
    <t>Gonzales, David</t>
  </si>
  <si>
    <t>Brown, Donald</t>
  </si>
  <si>
    <t>Everett, Dan</t>
  </si>
  <si>
    <t>Horton, Cleatis</t>
  </si>
  <si>
    <t>Cook, Mark</t>
  </si>
  <si>
    <t>Spears, Melanie</t>
  </si>
  <si>
    <t>Livingston, Lynette</t>
  </si>
  <si>
    <t>Bean, Deborah</t>
  </si>
  <si>
    <t>Deleon, Jaquelyn</t>
  </si>
  <si>
    <t>Hill, Robin</t>
  </si>
  <si>
    <t>Savage, John</t>
  </si>
  <si>
    <t>McBride, Grazyna</t>
  </si>
  <si>
    <t>Huff, Erik</t>
  </si>
  <si>
    <t>Powell, Juli</t>
  </si>
  <si>
    <t>Shelton, Donna</t>
  </si>
  <si>
    <t>Curtis, Patrick</t>
  </si>
  <si>
    <t>Herring, Joanna</t>
  </si>
  <si>
    <t>Edwards, Phillip</t>
  </si>
  <si>
    <t>Steele, Gerald</t>
  </si>
  <si>
    <t>Hanson, Dennis</t>
  </si>
  <si>
    <t>Neal, Sally</t>
  </si>
  <si>
    <t>Swanson, Vicki</t>
  </si>
  <si>
    <t>Weiss, Marisa</t>
  </si>
  <si>
    <t>Eaton, Cris</t>
  </si>
  <si>
    <t>Smith, Koleen</t>
  </si>
  <si>
    <t>Barker, Heidi</t>
  </si>
  <si>
    <t>Ray, ReAnnon</t>
  </si>
  <si>
    <t>Boone, Eric</t>
  </si>
  <si>
    <t>Bowers, Tammy</t>
  </si>
  <si>
    <t>Cobb, Nicole</t>
  </si>
  <si>
    <t>Gates, Anne</t>
  </si>
  <si>
    <t>Scott, Todd</t>
  </si>
  <si>
    <t>Stokes, Jonathan</t>
  </si>
  <si>
    <t>Ramirez, Keith</t>
  </si>
  <si>
    <t>Saunders, Corey</t>
  </si>
  <si>
    <t>Shields, Robert</t>
  </si>
  <si>
    <t>Erickson, Ricky</t>
  </si>
  <si>
    <t>Arnold, Cole</t>
  </si>
  <si>
    <t>Griffith, Michelle</t>
  </si>
  <si>
    <t>Howard, Lisa</t>
  </si>
  <si>
    <t>West, Jeffrey</t>
  </si>
  <si>
    <t>McCall, Keith</t>
  </si>
  <si>
    <t>Cunningham, Denise</t>
  </si>
  <si>
    <t>Adams, David</t>
  </si>
  <si>
    <t>Calhoun, Dac Vinh</t>
  </si>
  <si>
    <t>Rhodes, Brenda</t>
  </si>
  <si>
    <t>Cabe, Max</t>
  </si>
  <si>
    <t>Chang, Gabriel</t>
  </si>
  <si>
    <t>Jenkins, Scott</t>
  </si>
  <si>
    <t>Gallagher, Johnson</t>
  </si>
  <si>
    <t>Blair, Sperry</t>
  </si>
  <si>
    <t>Porter, Rachel</t>
  </si>
  <si>
    <t>Johns, Chad</t>
  </si>
  <si>
    <t>Hughes, Kevin</t>
  </si>
  <si>
    <t>Townsend, Jerry</t>
  </si>
  <si>
    <t>Wilkerson, Claudia</t>
  </si>
  <si>
    <t>Petersen, Timothy</t>
  </si>
  <si>
    <t>Morgan, Patricia</t>
  </si>
  <si>
    <t>Kerr, Mihaela</t>
  </si>
  <si>
    <t>Vance, Cheryl</t>
  </si>
  <si>
    <t>Christian, Melissa</t>
  </si>
  <si>
    <t>Hale, Deon</t>
  </si>
  <si>
    <t>Lambert, Jody</t>
  </si>
  <si>
    <t>Henson, Debra</t>
  </si>
  <si>
    <t>Rojas, Charles</t>
  </si>
  <si>
    <t>Conner, Mark</t>
  </si>
  <si>
    <t>Moreno, Chris</t>
  </si>
  <si>
    <t>Glass, John</t>
  </si>
  <si>
    <t>Villarreal, Stephen</t>
  </si>
  <si>
    <t>Gardner, Anthony</t>
  </si>
  <si>
    <t>Thompson, John</t>
  </si>
  <si>
    <t>Holt, Robert</t>
  </si>
  <si>
    <t>Camacho, Stephanie</t>
  </si>
  <si>
    <t>Klein, Robert</t>
  </si>
  <si>
    <t>Guerra, Karen</t>
  </si>
  <si>
    <t>Holloway, Chris</t>
  </si>
  <si>
    <t>Cummings, Jose</t>
  </si>
  <si>
    <t>Craig, Alan</t>
  </si>
  <si>
    <t>York, Steven</t>
  </si>
  <si>
    <t>Estes, Mary</t>
  </si>
  <si>
    <t>Richard, Karen</t>
  </si>
  <si>
    <t>Nixon, Randy</t>
  </si>
  <si>
    <t>Maldonado, Robert</t>
  </si>
  <si>
    <t>Harrison, Jonathan</t>
  </si>
  <si>
    <t>Cooper, Lisa</t>
  </si>
  <si>
    <t>Walls, Brian</t>
  </si>
  <si>
    <t>Sims, Don</t>
  </si>
  <si>
    <t>Watts, Curtis</t>
  </si>
  <si>
    <t>Cross, Marc</t>
  </si>
  <si>
    <t>Orr, Jennifer</t>
  </si>
  <si>
    <t>Stanley, Eric</t>
  </si>
  <si>
    <t>Marsh, Cynthia</t>
  </si>
  <si>
    <t>Martin, Terry</t>
  </si>
  <si>
    <t>Gray, Mark</t>
  </si>
  <si>
    <t>Branch, Brady</t>
  </si>
  <si>
    <t>Gibson, Janet</t>
  </si>
  <si>
    <t>Burton, Cam</t>
  </si>
  <si>
    <t>Espinoza, Derrell</t>
  </si>
  <si>
    <t>Richards, Richard</t>
  </si>
  <si>
    <t>Bradley, David</t>
  </si>
  <si>
    <t>Oliver, Francisco</t>
  </si>
  <si>
    <t>Rodriquez, Denise</t>
  </si>
  <si>
    <t>Dodson, David</t>
  </si>
  <si>
    <t>Barnett, Brenda</t>
  </si>
  <si>
    <t>Rivera, Timothy</t>
  </si>
  <si>
    <t>Murray, Rebecca</t>
  </si>
  <si>
    <t>Ward, Williams</t>
  </si>
  <si>
    <t>Simmons, Robert</t>
  </si>
  <si>
    <t>McClain, Steven</t>
  </si>
  <si>
    <t>Barron, Michael</t>
  </si>
  <si>
    <t>Noble, Michael</t>
  </si>
  <si>
    <t>Buchanan, Dennis</t>
  </si>
  <si>
    <t>Malone, Daniel</t>
  </si>
  <si>
    <t>Bradshaw, Sheryl</t>
  </si>
  <si>
    <t>Collins, Michael</t>
  </si>
  <si>
    <t>Daniel, Robert</t>
  </si>
  <si>
    <t>Floyd, Eric</t>
  </si>
  <si>
    <t>Ryan, Ryan</t>
  </si>
  <si>
    <t>Garrett, Chris</t>
  </si>
  <si>
    <t>Golden, Christine</t>
  </si>
  <si>
    <t>Shaw, Pat</t>
  </si>
  <si>
    <t>Valdez, Ann</t>
  </si>
  <si>
    <t>Whitehead, Carolyn</t>
  </si>
  <si>
    <t>Perez, Kim</t>
  </si>
  <si>
    <t>McConnell, Justin</t>
  </si>
  <si>
    <t>Roy, Margarita</t>
  </si>
  <si>
    <t>Blackburn, Kathryn</t>
  </si>
  <si>
    <t>Zimmerman, Julian</t>
  </si>
  <si>
    <t>Hicks, Monica</t>
  </si>
  <si>
    <t>Pacheco, Therese</t>
  </si>
  <si>
    <t>Stephenson, Matt</t>
  </si>
  <si>
    <t>Watkins, Gary</t>
  </si>
  <si>
    <t>Frazier, Chris</t>
  </si>
  <si>
    <t>Tran, Chad</t>
  </si>
  <si>
    <t>Cortez, Jack</t>
  </si>
  <si>
    <t>Conley, Mark</t>
  </si>
  <si>
    <t>Vincent, Guy</t>
  </si>
  <si>
    <t>Foster, Blane</t>
  </si>
  <si>
    <t>Bishop, Juan</t>
  </si>
  <si>
    <t>Cox, Stephanie</t>
  </si>
  <si>
    <t>Johnson, Mary Jo</t>
  </si>
  <si>
    <t>Wells, Carlos</t>
  </si>
  <si>
    <t>Henderson, Anthony</t>
  </si>
  <si>
    <t>Sweeney, Barbara</t>
  </si>
  <si>
    <t>Bond, John</t>
  </si>
  <si>
    <t>Hodge, Craig</t>
  </si>
  <si>
    <t>Walton, Benjamin</t>
  </si>
  <si>
    <t>Coleman, Roque</t>
  </si>
  <si>
    <t>Luna, Rodney</t>
  </si>
  <si>
    <t>Watson, Christian</t>
  </si>
  <si>
    <t>Salinas, Jon</t>
  </si>
  <si>
    <t>Woods, Marcus</t>
  </si>
  <si>
    <t>Nash, Mark</t>
  </si>
  <si>
    <t>Wade, Kevin</t>
  </si>
  <si>
    <t>Farrell, Laura</t>
  </si>
  <si>
    <t>Bell, David</t>
  </si>
  <si>
    <t>Hunter, Lisa</t>
  </si>
  <si>
    <t>Shannon, Kevin</t>
  </si>
  <si>
    <t>Mendez, Max</t>
  </si>
  <si>
    <t>Drake, Kyle</t>
  </si>
  <si>
    <t>Ortiz, Cynthia</t>
  </si>
  <si>
    <t>Austin, William</t>
  </si>
  <si>
    <t>Bush, Rena</t>
  </si>
  <si>
    <t>Wagner, Lynne</t>
  </si>
  <si>
    <t>Kemp, Holly</t>
  </si>
  <si>
    <t>Guerrero, Laura</t>
  </si>
  <si>
    <t>Gordon, Diane</t>
  </si>
  <si>
    <t>Wise, Ted</t>
  </si>
  <si>
    <t>Bruce, Kevin</t>
  </si>
  <si>
    <t>Robles, Charles</t>
  </si>
  <si>
    <t>Morris, Richelle</t>
  </si>
  <si>
    <t>Lowery, Charles</t>
  </si>
  <si>
    <t>Cochran, Andrea</t>
  </si>
  <si>
    <t>Lawson, Erin</t>
  </si>
  <si>
    <t>Schneider, Gay</t>
  </si>
  <si>
    <t>McKee, Michelle</t>
  </si>
  <si>
    <t>Miller, Jessica</t>
  </si>
  <si>
    <t>Rich, Brent</t>
  </si>
  <si>
    <t>Duncan, George</t>
  </si>
  <si>
    <t>Blake, Thomas</t>
  </si>
  <si>
    <t>Hubbard, Sandra</t>
  </si>
  <si>
    <t>Hampton, Catherine</t>
  </si>
  <si>
    <t>Summers, Harold</t>
  </si>
  <si>
    <t>Cain, Lon</t>
  </si>
  <si>
    <t>Combs, Rick</t>
  </si>
  <si>
    <t>Fischer, David</t>
  </si>
  <si>
    <t>Ellison, Melyssa</t>
  </si>
  <si>
    <t>Stevenson, Michael</t>
  </si>
  <si>
    <t>Mills, Melissa</t>
  </si>
  <si>
    <t>Skinner, Jason</t>
  </si>
  <si>
    <t>Shepherd, Annie</t>
  </si>
  <si>
    <t>Flowers, Kathleen</t>
  </si>
  <si>
    <t>Grimes, Jeffrey</t>
  </si>
  <si>
    <t>Vazquez, Kenneth</t>
  </si>
  <si>
    <t>Medina, Warren</t>
  </si>
  <si>
    <t>Merritt, Kevin</t>
  </si>
  <si>
    <t>Schroeder, Bennet</t>
  </si>
  <si>
    <t>Callahan, Marilyn</t>
  </si>
  <si>
    <t>Randall, Yvonne</t>
  </si>
  <si>
    <t>Rivers, Douglas</t>
  </si>
  <si>
    <t>Ayala, Polly</t>
  </si>
  <si>
    <t>Newman, Aria</t>
  </si>
  <si>
    <t>Rice, Diane</t>
  </si>
  <si>
    <t>Koch, Danielle</t>
  </si>
  <si>
    <t>Oneal, William</t>
  </si>
  <si>
    <t>Hull, Jeanne</t>
  </si>
  <si>
    <t>McIntosh, Jeremy</t>
  </si>
  <si>
    <t>Woodward, Tim</t>
  </si>
  <si>
    <t>Tyler, Javier</t>
  </si>
  <si>
    <t>Landry, Linda</t>
  </si>
  <si>
    <t>Gill, Douglas</t>
  </si>
  <si>
    <t>Berry, Jacklyn</t>
  </si>
  <si>
    <t>Hardy, Svetlana</t>
  </si>
  <si>
    <t>Mason, Suzanne</t>
  </si>
  <si>
    <t>Robertson, Nathan</t>
  </si>
  <si>
    <t>Acosta, Robert</t>
  </si>
  <si>
    <t>Charles, Jeffrey</t>
  </si>
  <si>
    <t>Mathews, Marcia</t>
  </si>
  <si>
    <t>Strong, Lisa</t>
  </si>
  <si>
    <t>Hancock, Allen</t>
  </si>
  <si>
    <t>Singleton, David</t>
  </si>
  <si>
    <t>Olsen, Ewan</t>
  </si>
  <si>
    <t>Gutierrez, Regina</t>
  </si>
  <si>
    <t>McCoy, Preston</t>
  </si>
  <si>
    <t>Small, Athanasios</t>
  </si>
  <si>
    <t>Kelley, Nancy</t>
  </si>
  <si>
    <t>Brooks, Richard</t>
  </si>
  <si>
    <t>Wheeler, Meegan</t>
  </si>
  <si>
    <t>Pierce, Karen</t>
  </si>
  <si>
    <t>Giles, Kathleen</t>
  </si>
  <si>
    <t>Rodgers, Daniel</t>
  </si>
  <si>
    <t>Schultz, Norman</t>
  </si>
  <si>
    <t>George, Jessica</t>
  </si>
  <si>
    <t>Ballard, Martin</t>
  </si>
  <si>
    <t>Todd, Steven</t>
  </si>
  <si>
    <t>Sellers, William</t>
  </si>
  <si>
    <t>Hart, Richard</t>
  </si>
  <si>
    <t>Reid, Elizabeth</t>
  </si>
  <si>
    <t>Booker, Judith</t>
  </si>
  <si>
    <t>Roberts, Jackie</t>
  </si>
  <si>
    <t>Phillips, Liesl</t>
  </si>
  <si>
    <t>Figueroa, Leonard</t>
  </si>
  <si>
    <t>Burke, Michael</t>
  </si>
  <si>
    <t>Torres, Bruce</t>
  </si>
  <si>
    <t>Price, Diana</t>
  </si>
  <si>
    <t>Washington, Phillip</t>
  </si>
  <si>
    <t>Castillo, Sheri</t>
  </si>
  <si>
    <t>Sloan, Cindy</t>
  </si>
  <si>
    <t>Fox, Ellen</t>
  </si>
  <si>
    <t>Ferguson, John</t>
  </si>
  <si>
    <t>James, Lynn</t>
  </si>
  <si>
    <t>Simon, Sheila</t>
  </si>
  <si>
    <t>Nguyen, Dennis</t>
  </si>
  <si>
    <t>Park, Timothy</t>
  </si>
  <si>
    <t>Wolfe, Keith</t>
  </si>
  <si>
    <t>Hess, Brian</t>
  </si>
  <si>
    <t>Ware, David</t>
  </si>
  <si>
    <t>Elliott, Anthony</t>
  </si>
  <si>
    <t>Harper, Cynthia</t>
  </si>
  <si>
    <t>Vega, Alexandra</t>
  </si>
  <si>
    <t>Newton, Leigh</t>
  </si>
  <si>
    <t>Sanders, Troy</t>
  </si>
  <si>
    <t>Osborne, Bill</t>
  </si>
  <si>
    <t>House, Paul</t>
  </si>
  <si>
    <t>Sandoval, James</t>
  </si>
  <si>
    <t>Kent, Angus</t>
  </si>
  <si>
    <t>Marks, LaReina</t>
  </si>
  <si>
    <t>Wall, John</t>
  </si>
  <si>
    <t>Fleming, Irv</t>
  </si>
  <si>
    <t>Reed, Larry</t>
  </si>
  <si>
    <t>Hobbs, Scott</t>
  </si>
  <si>
    <t>French, Robert</t>
  </si>
  <si>
    <t>McGee, Carol</t>
  </si>
  <si>
    <t>Houston, Mark</t>
  </si>
  <si>
    <t>Freeman, Dennis</t>
  </si>
  <si>
    <t>Fernandez, Marie</t>
  </si>
  <si>
    <t>Harris, Brian</t>
  </si>
  <si>
    <t>Fowler, John</t>
  </si>
  <si>
    <t>Allen, Thomas</t>
  </si>
  <si>
    <t>Stephens, Bonnie</t>
  </si>
  <si>
    <t>Kramer, Faye</t>
  </si>
  <si>
    <t>Nicholson, Lee</t>
  </si>
  <si>
    <t>Kim, Deborah</t>
  </si>
  <si>
    <t>Boyer, John</t>
  </si>
  <si>
    <t>Clark, William</t>
  </si>
  <si>
    <t>Pruitt, Randy</t>
  </si>
  <si>
    <t>Gilbert, Shannon</t>
  </si>
  <si>
    <t>Shaffer, Nobuko</t>
  </si>
  <si>
    <t>Blankenship, Roger</t>
  </si>
  <si>
    <t>Sharp, Janine</t>
  </si>
  <si>
    <t>Garner, Terry</t>
  </si>
  <si>
    <t>Hardin, Gregory</t>
  </si>
  <si>
    <t>Nunez, Benning</t>
  </si>
  <si>
    <t>Hensley, William</t>
  </si>
  <si>
    <t>McKenzie, Michelle</t>
  </si>
  <si>
    <t>Knight, Denise</t>
  </si>
  <si>
    <t>Logan, Karen</t>
  </si>
  <si>
    <t>Rogers, Colleen</t>
  </si>
  <si>
    <t>Norton, Bruce</t>
  </si>
  <si>
    <t>Norman, Rita</t>
  </si>
  <si>
    <t>Dixon, Richard</t>
  </si>
  <si>
    <t>Horn, George</t>
  </si>
  <si>
    <t>Lewis, Frederick</t>
  </si>
  <si>
    <t>McClure, Gary</t>
  </si>
  <si>
    <t>Dominguez, Duane</t>
  </si>
  <si>
    <t>Flores, Angela</t>
  </si>
  <si>
    <t>Manning, John</t>
  </si>
  <si>
    <t>Paul, Michael</t>
  </si>
  <si>
    <t>Best, Lara</t>
  </si>
  <si>
    <t>Schmidt, Michael</t>
  </si>
  <si>
    <t>Velasquez, Clint</t>
  </si>
  <si>
    <t>Robbins, Suzanne</t>
  </si>
  <si>
    <t>Chase, Troy</t>
  </si>
  <si>
    <t>Morse, Michael</t>
  </si>
  <si>
    <t>Robinson, John</t>
  </si>
  <si>
    <t>Potter, Dawn</t>
  </si>
  <si>
    <t>Carrillo, Robert</t>
  </si>
  <si>
    <t>Probation End Date</t>
  </si>
  <si>
    <t>Probation Period (Months)</t>
  </si>
  <si>
    <t>DATES IN SERIAL</t>
  </si>
  <si>
    <t>CALCULATING NETWORKING DAYS BETWEEN TWO DATES</t>
  </si>
  <si>
    <t xml:space="preserve">CALCULATING END DATE USIGN WORKDAYS </t>
  </si>
  <si>
    <t>John</t>
  </si>
  <si>
    <t>Start
Date</t>
  </si>
  <si>
    <t>End
Date</t>
  </si>
  <si>
    <t>"Y"</t>
  </si>
  <si>
    <t xml:space="preserve">No of years </t>
  </si>
  <si>
    <t>"M"</t>
  </si>
  <si>
    <t>No of months</t>
  </si>
  <si>
    <t>"D"</t>
  </si>
  <si>
    <t>No of days</t>
  </si>
  <si>
    <t>=DATEDIF(B26,C26,"y")</t>
  </si>
  <si>
    <t>Salary</t>
  </si>
  <si>
    <t>Strickland, Rajean</t>
  </si>
  <si>
    <t>Brewer, Kent</t>
  </si>
  <si>
    <t>White, Daniel</t>
  </si>
  <si>
    <t>Scores</t>
  </si>
  <si>
    <t>Remarks</t>
  </si>
  <si>
    <t>Engineering</t>
  </si>
  <si>
    <t>FAIL</t>
  </si>
  <si>
    <t>Rowe, Ken</t>
  </si>
  <si>
    <t>PASS</t>
  </si>
  <si>
    <t>CREDIT</t>
  </si>
  <si>
    <t>CREDIT+</t>
  </si>
  <si>
    <t>GOOD</t>
  </si>
  <si>
    <t>Wolf, Debbie</t>
  </si>
  <si>
    <t>Industrial Physics</t>
  </si>
  <si>
    <t>VERY GOOD</t>
  </si>
  <si>
    <t>DISTINCTION</t>
  </si>
  <si>
    <t>Thornton, Charles</t>
  </si>
  <si>
    <t>Dunn, Matthew</t>
  </si>
  <si>
    <t>International Relations</t>
  </si>
  <si>
    <t>Carroll, Lesa</t>
  </si>
  <si>
    <t>Urban Planning &amp; Development</t>
  </si>
  <si>
    <t>Accounting &amp; Systems</t>
  </si>
  <si>
    <t>Banking &amp; Financial Studies</t>
  </si>
  <si>
    <t>Simpson, Jimmy</t>
  </si>
  <si>
    <t>Powers, Tia</t>
  </si>
  <si>
    <t>Navarro, Marc</t>
  </si>
  <si>
    <t>Counselling &amp; Family Matters</t>
  </si>
  <si>
    <t>Briggs, Bryan</t>
  </si>
  <si>
    <t>Salesperson</t>
  </si>
  <si>
    <t>Product</t>
  </si>
  <si>
    <t>Region</t>
  </si>
  <si>
    <t>Customer</t>
  </si>
  <si>
    <t>Date</t>
  </si>
  <si>
    <t>No.Items</t>
  </si>
  <si>
    <t>Vaughn, Harlon</t>
  </si>
  <si>
    <t>NE</t>
  </si>
  <si>
    <t>SE</t>
  </si>
  <si>
    <t>NW</t>
  </si>
  <si>
    <t>Byrd, Asa</t>
  </si>
  <si>
    <t>Owen, Robert</t>
  </si>
  <si>
    <t>SW</t>
  </si>
  <si>
    <t>Lucas, John</t>
  </si>
  <si>
    <t>Kelly, Icelita</t>
  </si>
  <si>
    <t>Leon, Emily</t>
  </si>
  <si>
    <t>Rate</t>
  </si>
  <si>
    <t>PMT</t>
  </si>
  <si>
    <t>Period</t>
  </si>
  <si>
    <t>Building</t>
  </si>
  <si>
    <t>Years</t>
  </si>
  <si>
    <t>West</t>
  </si>
  <si>
    <t>Taft</t>
  </si>
  <si>
    <t>Watson</t>
  </si>
  <si>
    <t>North</t>
  </si>
  <si>
    <t>Time</t>
  </si>
  <si>
    <t>Main</t>
  </si>
  <si>
    <t>South</t>
  </si>
  <si>
    <t>Drop Down List</t>
  </si>
  <si>
    <t>Accounts</t>
  </si>
  <si>
    <t>BASIC GRAPH</t>
  </si>
  <si>
    <t>QTR-1</t>
  </si>
  <si>
    <t>QTR-2</t>
  </si>
  <si>
    <t>Projected</t>
  </si>
  <si>
    <t>Actual</t>
  </si>
  <si>
    <t>COMBO GRAPH</t>
  </si>
  <si>
    <t>QTR-3</t>
  </si>
  <si>
    <t>QTR-4</t>
  </si>
  <si>
    <t>Expenses</t>
  </si>
  <si>
    <t>ELEMENTS OF A GRAPH</t>
  </si>
  <si>
    <t>East Asia Sales</t>
  </si>
  <si>
    <t>A</t>
  </si>
  <si>
    <t>Finance</t>
  </si>
  <si>
    <t>Sales Zone</t>
  </si>
  <si>
    <t>Sales Man</t>
  </si>
  <si>
    <t>Fruit</t>
  </si>
  <si>
    <t>Quantity</t>
  </si>
  <si>
    <t>Price</t>
  </si>
  <si>
    <t>East</t>
  </si>
  <si>
    <t>Dani</t>
  </si>
  <si>
    <t>Peach</t>
  </si>
  <si>
    <t>Steve</t>
  </si>
  <si>
    <t>Orange</t>
  </si>
  <si>
    <t>Kim</t>
  </si>
  <si>
    <t>Melon</t>
  </si>
  <si>
    <t>Apple</t>
  </si>
  <si>
    <t>Mango</t>
  </si>
  <si>
    <t>Lemon</t>
  </si>
  <si>
    <t>Fred</t>
  </si>
  <si>
    <t>Passionfruit</t>
  </si>
  <si>
    <t>Donna</t>
  </si>
  <si>
    <t>Strawberry</t>
  </si>
  <si>
    <t>Lime</t>
  </si>
  <si>
    <t>ROUND Functions:NearestWholeNumers</t>
  </si>
  <si>
    <t xml:space="preserve">Result </t>
  </si>
  <si>
    <t>Formula</t>
  </si>
  <si>
    <t>Roundup/Rounddown</t>
  </si>
  <si>
    <t xml:space="preserve"> =ROUND(F17,-1)</t>
  </si>
  <si>
    <t xml:space="preserve"> =ROUND(F16,-1)</t>
  </si>
  <si>
    <t>Array Formulas&amp; Sum Product</t>
  </si>
  <si>
    <t>Control Shift Enter Command</t>
  </si>
  <si>
    <t>Value</t>
  </si>
  <si>
    <t>Sumproduct</t>
  </si>
  <si>
    <t>Array</t>
  </si>
  <si>
    <t>Total Value</t>
  </si>
  <si>
    <t>NUMBER</t>
  </si>
  <si>
    <t>TEXT</t>
  </si>
  <si>
    <t>FORMULA</t>
  </si>
  <si>
    <t>MARK</t>
  </si>
  <si>
    <t>Ctrl + ;</t>
  </si>
  <si>
    <t>Ctrl + Shft + ;</t>
  </si>
  <si>
    <t>HISTORY</t>
  </si>
  <si>
    <t>MAP</t>
  </si>
  <si>
    <t>COUNTRY</t>
  </si>
  <si>
    <t>ENTRY BY RANGE SELECTION</t>
  </si>
  <si>
    <t>ifeoluwa</t>
  </si>
  <si>
    <t>Job Rating</t>
  </si>
  <si>
    <t>New Salary</t>
  </si>
  <si>
    <t>Freeze pane</t>
  </si>
  <si>
    <t>Watch window, sum total of new salary below</t>
  </si>
  <si>
    <t>Matthews, Diane</t>
  </si>
  <si>
    <t>Lawrence, Ronald</t>
  </si>
  <si>
    <t>Sherman, Karin</t>
  </si>
  <si>
    <t>Harmon, Paul</t>
  </si>
  <si>
    <t>Wallace, Timothy</t>
  </si>
  <si>
    <t>Nichols, Nathaniel</t>
  </si>
  <si>
    <t>Harding, Erin</t>
  </si>
  <si>
    <t>Hood, Renee</t>
  </si>
  <si>
    <t>Conway, Brett</t>
  </si>
  <si>
    <t>Mendoza, Bobby</t>
  </si>
  <si>
    <t>Perry, Christopher</t>
  </si>
  <si>
    <t>Fletcher, Brian</t>
  </si>
  <si>
    <t>Hudson, Lorna</t>
  </si>
  <si>
    <t>May, Steve</t>
  </si>
  <si>
    <t>Clayton, Gregory</t>
  </si>
  <si>
    <t>Martinez, Kathleen</t>
  </si>
  <si>
    <t>Becker, Gretchen</t>
  </si>
  <si>
    <t>Juarez, Neill</t>
  </si>
  <si>
    <t>Gomez, Ed</t>
  </si>
  <si>
    <t>Foley, Peter</t>
  </si>
  <si>
    <t>Maxwell, Jill</t>
  </si>
  <si>
    <t>Durham, Troy</t>
  </si>
  <si>
    <t>Winters, Shaun</t>
  </si>
  <si>
    <t>Roberson, Eileen</t>
  </si>
  <si>
    <t>Copeland, Roger</t>
  </si>
  <si>
    <t>Silva, Stephen</t>
  </si>
  <si>
    <t>Molina, Michael</t>
  </si>
  <si>
    <t>McDowell, Scott</t>
  </si>
  <si>
    <t>Hutchinson, Robin</t>
  </si>
  <si>
    <t>Nelson, Shira</t>
  </si>
  <si>
    <t>Bass, Justin</t>
  </si>
  <si>
    <t>Young, Benjamin</t>
  </si>
  <si>
    <t>Montgomery, Chris</t>
  </si>
  <si>
    <t>Lee, Charles</t>
  </si>
  <si>
    <t>Gallegos, Rick</t>
  </si>
  <si>
    <t>Santos, Garret</t>
  </si>
  <si>
    <t>Mathis, Shari</t>
  </si>
  <si>
    <t>Chen, Jaime</t>
  </si>
  <si>
    <t>Randolph, Kristin</t>
  </si>
  <si>
    <t>Miranda, Elena</t>
  </si>
  <si>
    <t>Gilmore, Terry</t>
  </si>
  <si>
    <t>Douglas, Kenneth</t>
  </si>
  <si>
    <t>Campos, Richard</t>
  </si>
  <si>
    <t>Tate, Zachary</t>
  </si>
  <si>
    <t>Baxter, Teresa</t>
  </si>
  <si>
    <t>Mercado, David</t>
  </si>
  <si>
    <t>Patel, Donald</t>
  </si>
  <si>
    <t>Rodriguez, Scott</t>
  </si>
  <si>
    <t>Meyers, David</t>
  </si>
  <si>
    <t>Walker, Mike</t>
  </si>
  <si>
    <t>Butler, Roy</t>
  </si>
  <si>
    <t>Cole, Elbert</t>
  </si>
  <si>
    <t>Boyd, Debra</t>
  </si>
  <si>
    <t>Larson, David</t>
  </si>
  <si>
    <t>Roth, Tony</t>
  </si>
  <si>
    <t>Stewart, Elizabeth</t>
  </si>
  <si>
    <t>Francis, Todd</t>
  </si>
  <si>
    <t>Wright, Brad</t>
  </si>
  <si>
    <t>Sexton, John</t>
  </si>
  <si>
    <t>Dickerson, Lincoln</t>
  </si>
  <si>
    <t>Fields, Cathy</t>
  </si>
  <si>
    <t>Burgess, Cherie</t>
  </si>
  <si>
    <t>Melton, Scott</t>
  </si>
  <si>
    <t>Pittman, Bacardi</t>
  </si>
  <si>
    <t>Hurst, Thomas</t>
  </si>
  <si>
    <t>Colon, Donnie</t>
  </si>
  <si>
    <t>Bradford, Raymond</t>
  </si>
  <si>
    <t>Sullivan, Robert</t>
  </si>
  <si>
    <t>Barber, Robbie</t>
  </si>
  <si>
    <t>Humphrey, Andrew</t>
  </si>
  <si>
    <t>Browning, Kathleen</t>
  </si>
  <si>
    <t>Whitaker, Jessica</t>
  </si>
  <si>
    <t>Bates, Verna</t>
  </si>
  <si>
    <t>Little, Steve</t>
  </si>
  <si>
    <t>Atkins, Kevin</t>
  </si>
  <si>
    <t>Chambers, Richard</t>
  </si>
  <si>
    <t>Jacobs, Florianne</t>
  </si>
  <si>
    <t>Wilkinson, Gregory</t>
  </si>
  <si>
    <t>Pearson, Cassy</t>
  </si>
  <si>
    <t>Moran, Carol</t>
  </si>
  <si>
    <t>Huffman, Ignacio</t>
  </si>
  <si>
    <t>Marshall, Anita</t>
  </si>
  <si>
    <t>Clay, William</t>
  </si>
  <si>
    <t>Stafford, Rhonda</t>
  </si>
  <si>
    <t>Parker, Carl</t>
  </si>
  <si>
    <t>Pena, Erik</t>
  </si>
  <si>
    <t>Finley, James</t>
  </si>
  <si>
    <t>Payne, Vicky</t>
  </si>
  <si>
    <t>McKinney, Chris</t>
  </si>
  <si>
    <t>Snow, Desiree</t>
  </si>
  <si>
    <t>Weaver, Eric</t>
  </si>
  <si>
    <t>Decker, Amy</t>
  </si>
  <si>
    <t>McLaughlin, Edward</t>
  </si>
  <si>
    <t>Diaz, David</t>
  </si>
  <si>
    <t>Davidson, Jaime</t>
  </si>
  <si>
    <t>Parrish, Debra</t>
  </si>
  <si>
    <t>Carson, Anthony</t>
  </si>
  <si>
    <t>Heath, Deborah</t>
  </si>
  <si>
    <t>Day, David</t>
  </si>
  <si>
    <t>Glover, Eugene</t>
  </si>
  <si>
    <t>Meyer, Charles</t>
  </si>
  <si>
    <t>Haynes, Ernest</t>
  </si>
  <si>
    <t>Wood, Larry</t>
  </si>
  <si>
    <t>Alexander, Charles</t>
  </si>
  <si>
    <t>Hernandez, Glenn</t>
  </si>
  <si>
    <t>Marquez, Thomas</t>
  </si>
  <si>
    <t>Reyes, Mary</t>
  </si>
  <si>
    <t>Reynolds, Barbara</t>
  </si>
  <si>
    <t>Patton, Corey</t>
  </si>
  <si>
    <t>Chavez, Thomas</t>
  </si>
  <si>
    <t>Love, Danny</t>
  </si>
  <si>
    <t>Campbell, Michael</t>
  </si>
  <si>
    <t>McLean, Richard</t>
  </si>
  <si>
    <t>Ross, Janice</t>
  </si>
  <si>
    <t>Jones, John</t>
  </si>
  <si>
    <t>Johnston, Daniel</t>
  </si>
  <si>
    <t>Tucker, James</t>
  </si>
  <si>
    <t>Waters, Alfred</t>
  </si>
  <si>
    <t>Caldwell, Pete</t>
  </si>
  <si>
    <t>Bryant, Douglas</t>
  </si>
  <si>
    <t>Weeks, Troy</t>
  </si>
  <si>
    <t>Barr, Jennifer</t>
  </si>
  <si>
    <t>Jensen, Kristina</t>
  </si>
  <si>
    <t>Moore, Robert</t>
  </si>
  <si>
    <t>McCarthy, Ryan</t>
  </si>
  <si>
    <t>Pope, Duane</t>
  </si>
  <si>
    <t>Franklin, Alicia</t>
  </si>
  <si>
    <t>Moody, Matthew</t>
  </si>
  <si>
    <t>Banks, Ryan</t>
  </si>
  <si>
    <t>Garrison, Chris</t>
  </si>
  <si>
    <t>Pace, Joseph</t>
  </si>
  <si>
    <t>Dudley, James</t>
  </si>
  <si>
    <t>Russell, Mark</t>
  </si>
  <si>
    <t>Chandler, Diane</t>
  </si>
  <si>
    <t>Mosley, Michael</t>
  </si>
  <si>
    <t>Bauer, Chris</t>
  </si>
  <si>
    <t>Farmer, Suzanne</t>
  </si>
  <si>
    <t>Grant, Leonard</t>
  </si>
  <si>
    <t>Hayes, Edward</t>
  </si>
  <si>
    <t>Carter, Allan</t>
  </si>
  <si>
    <t>Kirby, Michael</t>
  </si>
  <si>
    <t>Atkinson, Danielle</t>
  </si>
  <si>
    <t>Jefferson, Elaine</t>
  </si>
  <si>
    <t>Booth, Raquel</t>
  </si>
  <si>
    <t>Soto, Christopher</t>
  </si>
  <si>
    <t>Serrano, Al</t>
  </si>
  <si>
    <t>Vasquez, Michael</t>
  </si>
  <si>
    <t>Jackson, Eric</t>
  </si>
  <si>
    <t>Lindsey, Deborah</t>
  </si>
  <si>
    <t>Preston, Chris</t>
  </si>
  <si>
    <t>Andrews, Diane</t>
  </si>
  <si>
    <t>Anderson, Teason</t>
  </si>
  <si>
    <t>Howell, Douglas</t>
  </si>
  <si>
    <t>Vargas, Bryant</t>
  </si>
  <si>
    <t>Long, Gary</t>
  </si>
  <si>
    <t>Cameron, John</t>
  </si>
  <si>
    <t>Wilson, Jessica</t>
  </si>
  <si>
    <t>Morton, Brian</t>
  </si>
  <si>
    <t>Chapman, Jessica</t>
  </si>
  <si>
    <t>Bowman, Michael</t>
  </si>
  <si>
    <t>Moses, Mark</t>
  </si>
  <si>
    <t>Jennings, Gary</t>
  </si>
  <si>
    <t>Doyle, Leslie</t>
  </si>
  <si>
    <t>Curry, Hunyen</t>
  </si>
  <si>
    <t>Wilcox, Robert</t>
  </si>
  <si>
    <t>Abbott, James</t>
  </si>
  <si>
    <t>Kirk, Chris</t>
  </si>
  <si>
    <t>Black, Cliff</t>
  </si>
  <si>
    <t>Pugh, Lawrence</t>
  </si>
  <si>
    <t>McDaniel, Tamara</t>
  </si>
  <si>
    <t>Hoffman, Brian D</t>
  </si>
  <si>
    <t>Carpenter, Ronald</t>
  </si>
  <si>
    <t>Stevens, Andrew</t>
  </si>
  <si>
    <t>Barnes, Grant</t>
  </si>
  <si>
    <t>Turner, Ray</t>
  </si>
  <si>
    <t>Solomon, Michael</t>
  </si>
  <si>
    <t>Henry, Craig</t>
  </si>
  <si>
    <t>Guzman, Don</t>
  </si>
  <si>
    <t>Aguilar, Kevin</t>
  </si>
  <si>
    <t>Gaines, Sheela</t>
  </si>
  <si>
    <t>Rush, Lateef</t>
  </si>
  <si>
    <t>Munoz, Michael</t>
  </si>
  <si>
    <t>Ruiz, Randall</t>
  </si>
  <si>
    <t>Warner, Stephen</t>
  </si>
  <si>
    <t>Glenn, Christopher</t>
  </si>
  <si>
    <t>Middleton, Jen</t>
  </si>
  <si>
    <t>Dennis, Paul</t>
  </si>
  <si>
    <t>Collier, Dean</t>
  </si>
  <si>
    <t>Santiago, Michael</t>
  </si>
  <si>
    <t>McCormick, Hsi</t>
  </si>
  <si>
    <t>Miles, Kenneth</t>
  </si>
  <si>
    <t>Massey, Mark</t>
  </si>
  <si>
    <t>Dean, Gayla</t>
  </si>
  <si>
    <t>Baldwin, Ray</t>
  </si>
  <si>
    <t>Armstrong, David</t>
  </si>
  <si>
    <t>Barrett, John</t>
  </si>
  <si>
    <t>Quinn, Cinnamon</t>
  </si>
  <si>
    <t>Blackwell, Brandon</t>
  </si>
  <si>
    <t>Palmer, Terry</t>
  </si>
  <si>
    <t>Daniels, Janet</t>
  </si>
  <si>
    <t>Graves, Michael</t>
  </si>
  <si>
    <t>Welch, Michael</t>
  </si>
  <si>
    <t>Pennington, Gary</t>
  </si>
  <si>
    <t>Beasley, Timothy</t>
  </si>
  <si>
    <t>Sheppard, Curtis</t>
  </si>
  <si>
    <t>Keith, Thomas</t>
  </si>
  <si>
    <t>Parks, Christopher</t>
  </si>
  <si>
    <t>Kennedy, Kimberly</t>
  </si>
  <si>
    <t>Salazar, Ruben</t>
  </si>
  <si>
    <t>Davenport, Troy</t>
  </si>
  <si>
    <t>Crawford, Ronald</t>
  </si>
  <si>
    <t>Mueller, Philip</t>
  </si>
  <si>
    <t>Cruz, Janene</t>
  </si>
  <si>
    <t>Jimenez, Dominic</t>
  </si>
  <si>
    <t>Thomas, Shannon</t>
  </si>
  <si>
    <t>Larsen, Lara</t>
  </si>
  <si>
    <t>Goodwin, April</t>
  </si>
  <si>
    <t>Gonzalez, David</t>
  </si>
  <si>
    <t>Bailey, Victor</t>
  </si>
  <si>
    <t>Montoya, Lisa</t>
  </si>
  <si>
    <t>Leblanc, Jenny</t>
  </si>
  <si>
    <t>Green, Kim</t>
  </si>
  <si>
    <t>=DATEDIF(B26,C26,"m")</t>
  </si>
  <si>
    <t>Now</t>
  </si>
  <si>
    <t>Today</t>
  </si>
  <si>
    <t>2 X 3 + 5</t>
  </si>
  <si>
    <t>The PMT Formula</t>
  </si>
  <si>
    <t>calculates the payment for a loan based on constant payments and a constant interest rate.</t>
  </si>
  <si>
    <t>PV</t>
  </si>
  <si>
    <t>Other Examples</t>
  </si>
  <si>
    <t>=A1+A2+A3</t>
  </si>
  <si>
    <t>=SQRT(A1)</t>
  </si>
  <si>
    <t>=TODAY()</t>
  </si>
  <si>
    <t>=UPPER("god")</t>
  </si>
  <si>
    <t>=IF(A1&gt;100,"Please Come In","Please Go Away")</t>
  </si>
  <si>
    <t>ARITHMETIC OPERATORS</t>
  </si>
  <si>
    <t>+</t>
  </si>
  <si>
    <t>addition</t>
  </si>
  <si>
    <t>2+3</t>
  </si>
  <si>
    <t>-</t>
  </si>
  <si>
    <t>subtraction</t>
  </si>
  <si>
    <t>5-1</t>
  </si>
  <si>
    <t>*</t>
  </si>
  <si>
    <t>multiplication</t>
  </si>
  <si>
    <t>5*3</t>
  </si>
  <si>
    <t xml:space="preserve"> /</t>
  </si>
  <si>
    <t>division</t>
  </si>
  <si>
    <t>4/8</t>
  </si>
  <si>
    <t>%</t>
  </si>
  <si>
    <t>percent</t>
  </si>
  <si>
    <t>^</t>
  </si>
  <si>
    <t>exponentiation</t>
  </si>
  <si>
    <t>3^2</t>
  </si>
  <si>
    <t>COMPARISON OR LOGICAL OPERATORS</t>
  </si>
  <si>
    <t>=</t>
  </si>
  <si>
    <t>equal to</t>
  </si>
  <si>
    <t>DSTV</t>
  </si>
  <si>
    <t>STV</t>
  </si>
  <si>
    <t>MITV</t>
  </si>
  <si>
    <t>AIT</t>
  </si>
  <si>
    <t>NTA</t>
  </si>
  <si>
    <t>&gt;</t>
  </si>
  <si>
    <t>greater than</t>
  </si>
  <si>
    <t>Viewers (V)</t>
  </si>
  <si>
    <t>&lt;</t>
  </si>
  <si>
    <t>less than</t>
  </si>
  <si>
    <t>Target (T)</t>
  </si>
  <si>
    <t>&gt;=</t>
  </si>
  <si>
    <t>greater than or equal to</t>
  </si>
  <si>
    <t>&lt;=</t>
  </si>
  <si>
    <t>less than or equal to</t>
  </si>
  <si>
    <t>V = T</t>
  </si>
  <si>
    <t>&lt;&gt;</t>
  </si>
  <si>
    <t>not equal to</t>
  </si>
  <si>
    <t>V &gt; T</t>
  </si>
  <si>
    <t>V &lt; T</t>
  </si>
  <si>
    <t>V&gt;=T</t>
  </si>
  <si>
    <t>V &lt;= T</t>
  </si>
  <si>
    <t>V&lt;&gt;T</t>
  </si>
  <si>
    <t>TEXT CONCATENATION OPERATOR</t>
  </si>
  <si>
    <t>Ampersand</t>
  </si>
  <si>
    <t>Jide</t>
  </si>
  <si>
    <t>Food</t>
  </si>
  <si>
    <t>Loves</t>
  </si>
  <si>
    <t>Novels</t>
  </si>
  <si>
    <t>Weds</t>
  </si>
  <si>
    <t>Football</t>
  </si>
  <si>
    <t>Folake</t>
  </si>
  <si>
    <t>REFERENCE OPERATOR</t>
  </si>
  <si>
    <t>Yellow House</t>
  </si>
  <si>
    <t>Green House</t>
  </si>
  <si>
    <t>Red House</t>
  </si>
  <si>
    <t>Blue House</t>
  </si>
  <si>
    <t>Colon:</t>
  </si>
  <si>
    <t>=SUM(D62:F65)</t>
  </si>
  <si>
    <t>Comma,</t>
  </si>
  <si>
    <t>=SUM(D64,E64,F64,G62)</t>
  </si>
  <si>
    <t>ORDER OF PRECEDENCE</t>
  </si>
  <si>
    <t>BODMAS</t>
  </si>
  <si>
    <t>5+2 X 3</t>
  </si>
  <si>
    <t>(5 + 2) X 3</t>
  </si>
  <si>
    <t>RATE</t>
  </si>
  <si>
    <t>Period (Years)</t>
  </si>
  <si>
    <t>PERIOD (Months)</t>
  </si>
  <si>
    <t>PV [LOAN]</t>
  </si>
  <si>
    <t>PV [Loan]</t>
  </si>
  <si>
    <t>DAY</t>
  </si>
  <si>
    <t>MONTH</t>
  </si>
  <si>
    <t>YEAR</t>
  </si>
  <si>
    <t>DATE</t>
  </si>
  <si>
    <t>T.</t>
  </si>
  <si>
    <t>S.</t>
  </si>
  <si>
    <t>D.</t>
  </si>
  <si>
    <t>R.</t>
  </si>
  <si>
    <t>M.</t>
  </si>
  <si>
    <t>W.</t>
  </si>
  <si>
    <t>P.</t>
  </si>
  <si>
    <t>B.</t>
  </si>
  <si>
    <t>H.</t>
  </si>
  <si>
    <t>C.</t>
  </si>
  <si>
    <t>G.</t>
  </si>
  <si>
    <t>GRADE</t>
  </si>
  <si>
    <t>Gbenga</t>
  </si>
  <si>
    <t>sogo</t>
  </si>
  <si>
    <t>QRt-5</t>
  </si>
  <si>
    <t>Fier,     Marilyn</t>
  </si>
  <si>
    <t xml:space="preserve">    Wagner, Max</t>
  </si>
  <si>
    <t>O'Brien,    Donna</t>
  </si>
  <si>
    <t xml:space="preserve"> Perez,    Barney</t>
  </si>
  <si>
    <t>Nutri-Milk</t>
  </si>
  <si>
    <t>Milk Tea</t>
  </si>
  <si>
    <t>Water Dispenser</t>
  </si>
  <si>
    <t>Fruit Juice</t>
  </si>
  <si>
    <t>Drinking Water</t>
  </si>
  <si>
    <t>A &amp; S Stores</t>
  </si>
  <si>
    <t>Shoprite</t>
  </si>
  <si>
    <t>Mr Biggs</t>
  </si>
  <si>
    <t>KFC</t>
  </si>
  <si>
    <t>Spars</t>
  </si>
  <si>
    <t>S/N</t>
  </si>
  <si>
    <t>https://exceljet.net/keyboard-shortcuts</t>
  </si>
  <si>
    <t>SCORE</t>
  </si>
  <si>
    <t>08062468296</t>
  </si>
  <si>
    <t>Month</t>
  </si>
  <si>
    <t>Days</t>
  </si>
  <si>
    <t>Total Salary</t>
  </si>
  <si>
    <t>Average</t>
  </si>
  <si>
    <t>Min</t>
  </si>
  <si>
    <t>Band</t>
  </si>
  <si>
    <t>Hurdle</t>
  </si>
  <si>
    <t>Comm Rate</t>
  </si>
  <si>
    <t>&gt;0&lt;1000</t>
  </si>
  <si>
    <t>&gt;=1000&lt;3000</t>
  </si>
  <si>
    <t>&gt;=3000&lt;4000</t>
  </si>
  <si>
    <t>&gt;=4000&lt;5000</t>
  </si>
  <si>
    <t>&gt;=5000&lt;6000</t>
  </si>
  <si>
    <t>&gt;=6000</t>
  </si>
  <si>
    <t>Item</t>
  </si>
  <si>
    <t>Qty</t>
  </si>
  <si>
    <t>Description</t>
  </si>
  <si>
    <t xml:space="preserve"> Functions</t>
  </si>
  <si>
    <t>PK-ooo3</t>
  </si>
  <si>
    <t>Items_Store</t>
  </si>
  <si>
    <t>PK-0004</t>
  </si>
  <si>
    <t>PK-0013</t>
  </si>
  <si>
    <t>Laptop Accessories</t>
  </si>
  <si>
    <t>PK-0005</t>
  </si>
  <si>
    <t>PK-0012</t>
  </si>
  <si>
    <t>Cooking Utensils</t>
  </si>
  <si>
    <t>PK-0006</t>
  </si>
  <si>
    <t>PK-0011</t>
  </si>
  <si>
    <t>Network Cables</t>
  </si>
  <si>
    <t>PK-0007</t>
  </si>
  <si>
    <t>PK-0010</t>
  </si>
  <si>
    <t>Engine Oil</t>
  </si>
  <si>
    <t>PK-0008</t>
  </si>
  <si>
    <t>PK-0009</t>
  </si>
  <si>
    <t>Tyres</t>
  </si>
  <si>
    <t>Sacks</t>
  </si>
  <si>
    <t>Library Books</t>
  </si>
  <si>
    <t>Uniforms</t>
  </si>
  <si>
    <t>Computers</t>
  </si>
  <si>
    <t>POS Materials</t>
  </si>
  <si>
    <t>PK-0003</t>
  </si>
  <si>
    <t xml:space="preserve">Stationery </t>
  </si>
  <si>
    <t>PK-00033</t>
  </si>
  <si>
    <t>Pen</t>
  </si>
  <si>
    <t>pk-0023</t>
  </si>
  <si>
    <t>phone</t>
  </si>
  <si>
    <t>pk-9999</t>
  </si>
  <si>
    <t>Ipad</t>
  </si>
  <si>
    <t>pk-9998</t>
  </si>
  <si>
    <t>Repeating a character</t>
  </si>
  <si>
    <t>Randbetween</t>
  </si>
  <si>
    <t>Trend</t>
  </si>
  <si>
    <t>Lagos</t>
  </si>
  <si>
    <t>Kaduna</t>
  </si>
  <si>
    <t>Ilesa</t>
  </si>
  <si>
    <t>Ibadan</t>
  </si>
  <si>
    <t>Osun</t>
  </si>
  <si>
    <t>Abuja</t>
  </si>
  <si>
    <t>Ondo</t>
  </si>
  <si>
    <t>Nnewi</t>
  </si>
  <si>
    <t>Abeokuta</t>
  </si>
  <si>
    <t>Kano</t>
  </si>
  <si>
    <t>Product5</t>
  </si>
  <si>
    <t>Dec</t>
  </si>
  <si>
    <t>Nov</t>
  </si>
  <si>
    <t>Oct</t>
  </si>
  <si>
    <t>Sep</t>
  </si>
  <si>
    <t>Aug</t>
  </si>
  <si>
    <t>Jul</t>
  </si>
  <si>
    <t>Jun</t>
  </si>
  <si>
    <t>May</t>
  </si>
  <si>
    <t>Apr</t>
  </si>
  <si>
    <t>Mar</t>
  </si>
  <si>
    <t>Feb</t>
  </si>
  <si>
    <t>Jan</t>
  </si>
  <si>
    <t>Product4</t>
  </si>
  <si>
    <t>Product3</t>
  </si>
  <si>
    <t>Product2</t>
  </si>
  <si>
    <t>Product1</t>
  </si>
  <si>
    <t>Slicers</t>
  </si>
  <si>
    <t xml:space="preserve">  </t>
  </si>
  <si>
    <t>Richardson, Deborah</t>
  </si>
  <si>
    <t>Holloway, Christopher</t>
  </si>
  <si>
    <t>Jumia Limited</t>
  </si>
  <si>
    <t>STOCK REPORT</t>
  </si>
  <si>
    <t>Stock No</t>
  </si>
  <si>
    <t>date</t>
  </si>
  <si>
    <t>Stock In/Out</t>
  </si>
  <si>
    <t>NE01</t>
  </si>
  <si>
    <t>Network cables</t>
  </si>
  <si>
    <t>MO01</t>
  </si>
  <si>
    <t>Mouse Pads</t>
  </si>
  <si>
    <t>NEO01</t>
  </si>
  <si>
    <t>KE01</t>
  </si>
  <si>
    <t>Keyboards</t>
  </si>
  <si>
    <t>MN01</t>
  </si>
  <si>
    <t>Monitors</t>
  </si>
  <si>
    <t>CH01</t>
  </si>
  <si>
    <t>Chairs</t>
  </si>
  <si>
    <t>PR01</t>
  </si>
  <si>
    <t>Projectors</t>
  </si>
  <si>
    <t>Total In</t>
  </si>
  <si>
    <t>Total Out</t>
  </si>
  <si>
    <t>Name of Client</t>
  </si>
  <si>
    <t>Deprtment</t>
  </si>
  <si>
    <t>Mobile No</t>
  </si>
  <si>
    <t>FV(Future Value)</t>
  </si>
  <si>
    <t>Amount</t>
  </si>
  <si>
    <t>Target</t>
  </si>
  <si>
    <t>Estimated Date</t>
  </si>
  <si>
    <t>CLEAN</t>
  </si>
  <si>
    <t>Item Price</t>
  </si>
  <si>
    <t>Harrison</t>
  </si>
  <si>
    <t>Staff name</t>
  </si>
  <si>
    <t>Score</t>
  </si>
  <si>
    <t>Yewande</t>
  </si>
  <si>
    <t>Innocent</t>
  </si>
  <si>
    <t>Esther</t>
  </si>
  <si>
    <t>Tope</t>
  </si>
  <si>
    <t>Abraham</t>
  </si>
  <si>
    <t>Shanzu</t>
  </si>
  <si>
    <t>Mtopanga</t>
  </si>
  <si>
    <t>Leisure</t>
  </si>
  <si>
    <t>Mariakani</t>
  </si>
  <si>
    <t>Kwa Hola</t>
  </si>
  <si>
    <t>Karatina</t>
  </si>
  <si>
    <t>Mairo Inya</t>
  </si>
  <si>
    <t>Maina Village</t>
  </si>
  <si>
    <t>Gatundu</t>
  </si>
  <si>
    <t>Mbale</t>
  </si>
  <si>
    <t>Banana</t>
  </si>
  <si>
    <t>Sichirai</t>
  </si>
  <si>
    <t>Kefinco</t>
  </si>
  <si>
    <t>Scheme</t>
  </si>
  <si>
    <t>Ojamii</t>
  </si>
  <si>
    <t>Malaba</t>
  </si>
  <si>
    <t>Marachi</t>
  </si>
  <si>
    <t>Webuye</t>
  </si>
  <si>
    <t>Kimilili</t>
  </si>
  <si>
    <t>Mjini</t>
  </si>
  <si>
    <t>Road Block</t>
  </si>
  <si>
    <t>Huruma</t>
  </si>
  <si>
    <t>Kamukunji</t>
  </si>
  <si>
    <t>Kimumu</t>
  </si>
  <si>
    <t>Mwimuto</t>
  </si>
  <si>
    <t>Kona Mbaya</t>
  </si>
  <si>
    <t>Panama</t>
  </si>
  <si>
    <t>Kipkaren</t>
  </si>
  <si>
    <t>Munyaka</t>
  </si>
  <si>
    <t>Tuwani</t>
  </si>
  <si>
    <t>Mitume</t>
  </si>
  <si>
    <t>Kapsabet</t>
  </si>
  <si>
    <t>Njoro</t>
  </si>
  <si>
    <t>Rhonda</t>
  </si>
  <si>
    <t>Nakuru West</t>
  </si>
  <si>
    <t>Kware</t>
  </si>
  <si>
    <t>Kaptembwo</t>
  </si>
  <si>
    <t>Jasho Nyingi</t>
  </si>
  <si>
    <t>Free Area</t>
  </si>
  <si>
    <t>Karagita</t>
  </si>
  <si>
    <t>Kihoto</t>
  </si>
  <si>
    <t>Kabati</t>
  </si>
  <si>
    <t>Mai Mahiu</t>
  </si>
  <si>
    <t>Gachie</t>
  </si>
  <si>
    <t>Likii</t>
  </si>
  <si>
    <t>Nyagachu</t>
  </si>
  <si>
    <t>Rongai</t>
  </si>
  <si>
    <t>Kiserian</t>
  </si>
  <si>
    <t>Eldama Ravine</t>
  </si>
  <si>
    <t>Kabarnet</t>
  </si>
  <si>
    <t>Oyugis</t>
  </si>
  <si>
    <t>Wasweta</t>
  </si>
  <si>
    <t>Oruba</t>
  </si>
  <si>
    <t>Rongo</t>
  </si>
  <si>
    <t>Isibania</t>
  </si>
  <si>
    <t>Uthiru</t>
  </si>
  <si>
    <t>Awendo</t>
  </si>
  <si>
    <t>Muhoroni</t>
  </si>
  <si>
    <t>Siany</t>
  </si>
  <si>
    <t>Nyamasaria</t>
  </si>
  <si>
    <t>Hollywood</t>
  </si>
  <si>
    <t>Nyawita</t>
  </si>
  <si>
    <t>Picadilly</t>
  </si>
  <si>
    <t>Bandani</t>
  </si>
  <si>
    <t>Getembe</t>
  </si>
  <si>
    <t>Mwembe</t>
  </si>
  <si>
    <t>Shauri Yako</t>
  </si>
  <si>
    <t>Muguga</t>
  </si>
  <si>
    <t>Korogocho</t>
  </si>
  <si>
    <t>Baba Dogo</t>
  </si>
  <si>
    <t>Kamuthi</t>
  </si>
  <si>
    <t>Kimbo</t>
  </si>
  <si>
    <t>Gumba</t>
  </si>
  <si>
    <t>Kiambiu</t>
  </si>
  <si>
    <t>Maili Saba</t>
  </si>
  <si>
    <t>Sinai</t>
  </si>
  <si>
    <t>Kingston</t>
  </si>
  <si>
    <t>Diamond</t>
  </si>
  <si>
    <t>Mosque</t>
  </si>
  <si>
    <t>Kwa Reuben</t>
  </si>
  <si>
    <t>Kwa Njenga</t>
  </si>
  <si>
    <t>Lunga Lunga</t>
  </si>
  <si>
    <t>Dandora 5</t>
  </si>
  <si>
    <t>Dandora 4</t>
  </si>
  <si>
    <t>Witeithie</t>
  </si>
  <si>
    <t>Tassia</t>
  </si>
  <si>
    <t>Kayole Corner</t>
  </si>
  <si>
    <t>Matopeni</t>
  </si>
  <si>
    <t>Waithaka</t>
  </si>
  <si>
    <t>Muthua</t>
  </si>
  <si>
    <t>Kabiria</t>
  </si>
  <si>
    <t>Satellite</t>
  </si>
  <si>
    <t>Ruthimitu</t>
  </si>
  <si>
    <t>Gatina</t>
  </si>
  <si>
    <t>Githimbine</t>
  </si>
  <si>
    <t>Kooje</t>
  </si>
  <si>
    <t>Maua</t>
  </si>
  <si>
    <t>Machakos</t>
  </si>
  <si>
    <t>Gachororo</t>
  </si>
  <si>
    <t>Manyatta</t>
  </si>
  <si>
    <t>Kombani</t>
  </si>
  <si>
    <t>Nyaramba</t>
  </si>
  <si>
    <t>Kitui</t>
  </si>
  <si>
    <t>Kemere</t>
  </si>
  <si>
    <t>Dallas</t>
  </si>
  <si>
    <t>Kianjai</t>
  </si>
  <si>
    <t>Karai</t>
  </si>
  <si>
    <t>Timboroa</t>
  </si>
  <si>
    <t>Mogonga</t>
  </si>
  <si>
    <t>Marani</t>
  </si>
  <si>
    <t>Sio Port</t>
  </si>
  <si>
    <t>Bumala</t>
  </si>
  <si>
    <t>Upper London</t>
  </si>
  <si>
    <t>Sega</t>
  </si>
  <si>
    <t>Serem</t>
  </si>
  <si>
    <t>Ujamaa</t>
  </si>
  <si>
    <t>Majengo Mapya</t>
  </si>
  <si>
    <t>Nyabondo</t>
  </si>
  <si>
    <t>Marmanet</t>
  </si>
  <si>
    <t>Kinamba</t>
  </si>
  <si>
    <t>Township</t>
  </si>
  <si>
    <t>Marigat</t>
  </si>
  <si>
    <t>Mutithi</t>
  </si>
  <si>
    <t>Kenyenya</t>
  </si>
  <si>
    <t>Kisumu Ndogo</t>
  </si>
  <si>
    <t>Maralal</t>
  </si>
  <si>
    <t>Madogo</t>
  </si>
  <si>
    <t>Utange</t>
  </si>
  <si>
    <t>Teachers Estate</t>
  </si>
  <si>
    <t>Ngi'ya</t>
  </si>
  <si>
    <t>Suna</t>
  </si>
  <si>
    <t>Kimende</t>
  </si>
  <si>
    <t>Shianda</t>
  </si>
  <si>
    <t>Fly Over</t>
  </si>
  <si>
    <t>Rugunga</t>
  </si>
  <si>
    <t>Uplands</t>
  </si>
  <si>
    <t>Khayega</t>
  </si>
  <si>
    <t>Mosocho</t>
  </si>
  <si>
    <t>Mishomoroni</t>
  </si>
  <si>
    <t>Paw Akuche</t>
  </si>
  <si>
    <t>Kegati</t>
  </si>
  <si>
    <t>Daka Baricha</t>
  </si>
  <si>
    <t>Port Victoria</t>
  </si>
  <si>
    <t>Kangema</t>
  </si>
  <si>
    <t>Kanduyi</t>
  </si>
  <si>
    <t>Chaka</t>
  </si>
  <si>
    <t>Muhuru Bay</t>
  </si>
  <si>
    <t>Katikoko</t>
  </si>
  <si>
    <t>Nambale</t>
  </si>
  <si>
    <t>Kiembeni</t>
  </si>
  <si>
    <t>Kiwandani</t>
  </si>
  <si>
    <t>Nyamira</t>
  </si>
  <si>
    <t>Isinya</t>
  </si>
  <si>
    <t>Loitoktok</t>
  </si>
  <si>
    <t>Gilgil</t>
  </si>
  <si>
    <t>Garsen</t>
  </si>
  <si>
    <t>Mtangani</t>
  </si>
  <si>
    <t>KALOLENI-KILIFI</t>
  </si>
  <si>
    <t>Mawanga</t>
  </si>
  <si>
    <t>Othaya</t>
  </si>
  <si>
    <t>Umoja</t>
  </si>
  <si>
    <t>Kibundani</t>
  </si>
  <si>
    <t>Mwamambi</t>
  </si>
  <si>
    <t>Kona Jara</t>
  </si>
  <si>
    <t>Kibwezi</t>
  </si>
  <si>
    <t>Consolata</t>
  </si>
  <si>
    <t>Illasit</t>
  </si>
  <si>
    <t>Maji Safi</t>
  </si>
  <si>
    <t>Bura</t>
  </si>
  <si>
    <t>Kutus</t>
  </si>
  <si>
    <t>Mogotio</t>
  </si>
  <si>
    <t>Machine</t>
  </si>
  <si>
    <t>Murang'a</t>
  </si>
  <si>
    <t>Rumuruti</t>
  </si>
  <si>
    <t>Skuta</t>
  </si>
  <si>
    <t>Kanamai</t>
  </si>
  <si>
    <t>Checheles</t>
  </si>
  <si>
    <t>Muchatha</t>
  </si>
  <si>
    <t>Bomondo</t>
  </si>
  <si>
    <t>Kamakwa</t>
  </si>
  <si>
    <t>Sagana</t>
  </si>
  <si>
    <t>Emali</t>
  </si>
  <si>
    <t>UMOJA-NAKURU</t>
  </si>
  <si>
    <t>Kagio</t>
  </si>
  <si>
    <t>Ngangarithi</t>
  </si>
  <si>
    <t>Wote</t>
  </si>
  <si>
    <t>Majengo</t>
  </si>
  <si>
    <t>Engineer</t>
  </si>
  <si>
    <t>Maji Mazuri</t>
  </si>
  <si>
    <t>Mnarani</t>
  </si>
  <si>
    <t>Heshima</t>
  </si>
  <si>
    <t>KAMBI JUU</t>
  </si>
  <si>
    <t>Watamu</t>
  </si>
  <si>
    <t>Kiamunyeki</t>
  </si>
  <si>
    <t>Wang'uru</t>
  </si>
  <si>
    <t>Thiba</t>
  </si>
  <si>
    <t>Ndorome</t>
  </si>
  <si>
    <t>Karia</t>
  </si>
  <si>
    <t>Tala</t>
  </si>
  <si>
    <t>Kinango</t>
  </si>
  <si>
    <t>Timau</t>
  </si>
  <si>
    <t>Kangundo</t>
  </si>
  <si>
    <t>Takaye</t>
  </si>
  <si>
    <t>Kiganjo Muthaiga</t>
  </si>
  <si>
    <t>Nyamataro</t>
  </si>
  <si>
    <t>Suneka</t>
  </si>
  <si>
    <t>Kamukuywa</t>
  </si>
  <si>
    <t>Shibale</t>
  </si>
  <si>
    <t>Kerugoya</t>
  </si>
  <si>
    <t>Ikonge</t>
  </si>
  <si>
    <t>Gatukuyu</t>
  </si>
  <si>
    <t>Litein</t>
  </si>
  <si>
    <t>Makindu</t>
  </si>
  <si>
    <t>Lamu</t>
  </si>
  <si>
    <t>Naro Moru</t>
  </si>
  <si>
    <t>Ngombeni</t>
  </si>
  <si>
    <t>Mudete</t>
  </si>
  <si>
    <t>Chavakali</t>
  </si>
  <si>
    <t>Luanda</t>
  </si>
  <si>
    <t>Kiandutu</t>
  </si>
  <si>
    <t>Shamakhokho</t>
  </si>
  <si>
    <t>Cheptulu</t>
  </si>
  <si>
    <t>Matunda</t>
  </si>
  <si>
    <t>Lumino</t>
  </si>
  <si>
    <t>Malava</t>
  </si>
  <si>
    <t>Amalemba</t>
  </si>
  <si>
    <t>Butere</t>
  </si>
  <si>
    <t>Funyula</t>
  </si>
  <si>
    <t>Misikhu</t>
  </si>
  <si>
    <t>Kapsokwony</t>
  </si>
  <si>
    <t>Ruiru</t>
  </si>
  <si>
    <t>Cheptais</t>
  </si>
  <si>
    <t>Bukembe</t>
  </si>
  <si>
    <t>Makutano</t>
  </si>
  <si>
    <t>Turbo</t>
  </si>
  <si>
    <t>Moi's Bridge</t>
  </si>
  <si>
    <t>Kiminini</t>
  </si>
  <si>
    <t>Narok</t>
  </si>
  <si>
    <t>Kipkarren Town</t>
  </si>
  <si>
    <t>Subukia</t>
  </si>
  <si>
    <t>Molo</t>
  </si>
  <si>
    <t>Rironi</t>
  </si>
  <si>
    <t>Kilgoris</t>
  </si>
  <si>
    <t>Londiani</t>
  </si>
  <si>
    <t>Kapkatet</t>
  </si>
  <si>
    <t>Matasia</t>
  </si>
  <si>
    <t>Kajiado</t>
  </si>
  <si>
    <t>Sotik</t>
  </si>
  <si>
    <t>Chebilat</t>
  </si>
  <si>
    <t>Bomet</t>
  </si>
  <si>
    <t>Ukwala</t>
  </si>
  <si>
    <t>Usenge</t>
  </si>
  <si>
    <t>Kirathimo</t>
  </si>
  <si>
    <t>Kamirithu</t>
  </si>
  <si>
    <t>Bondo</t>
  </si>
  <si>
    <t>Siaya</t>
  </si>
  <si>
    <t>Kebirigo</t>
  </si>
  <si>
    <t>Ekerenyo</t>
  </si>
  <si>
    <t>Nyansiongo</t>
  </si>
  <si>
    <t>Keroka</t>
  </si>
  <si>
    <t>Sori</t>
  </si>
  <si>
    <t>Mabera</t>
  </si>
  <si>
    <t>Kehancha</t>
  </si>
  <si>
    <t>Ugunja</t>
  </si>
  <si>
    <t>Ngarariga</t>
  </si>
  <si>
    <t>Mbita</t>
  </si>
  <si>
    <t>Sondu</t>
  </si>
  <si>
    <t>Katito</t>
  </si>
  <si>
    <t>Kibos</t>
  </si>
  <si>
    <t>Yala</t>
  </si>
  <si>
    <t>Tabaka</t>
  </si>
  <si>
    <t>Keumbu</t>
  </si>
  <si>
    <t>Nyamache</t>
  </si>
  <si>
    <t>Getare</t>
  </si>
  <si>
    <t>Jogoo</t>
  </si>
  <si>
    <t>Magena</t>
  </si>
  <si>
    <t>Thogoto</t>
  </si>
  <si>
    <t>Ogembo</t>
  </si>
  <si>
    <t>Kendu Bay</t>
  </si>
  <si>
    <t>Mutuini</t>
  </si>
  <si>
    <t>Nkubu</t>
  </si>
  <si>
    <t>Matuu</t>
  </si>
  <si>
    <t>Mwingi</t>
  </si>
  <si>
    <t>Bulla Pesa</t>
  </si>
  <si>
    <t>Hola</t>
  </si>
  <si>
    <t>Bura Ndogo</t>
  </si>
  <si>
    <t>Mahoo</t>
  </si>
  <si>
    <t>Mwatate</t>
  </si>
  <si>
    <t>Kinoo</t>
  </si>
  <si>
    <t>Owino Ouru</t>
  </si>
  <si>
    <t>Maweni</t>
  </si>
  <si>
    <t>Mtongwe</t>
  </si>
  <si>
    <t>Mazeras</t>
  </si>
  <si>
    <t>Msambweni</t>
  </si>
  <si>
    <t>Kwale</t>
  </si>
  <si>
    <t>Ichuga</t>
  </si>
  <si>
    <t>Njabini</t>
  </si>
  <si>
    <t>Saba Saba</t>
  </si>
  <si>
    <t>Kawaida</t>
  </si>
  <si>
    <t>Gikuni</t>
  </si>
  <si>
    <t>Gikambura</t>
  </si>
  <si>
    <t>King'eero</t>
  </si>
  <si>
    <t>Chwele</t>
  </si>
  <si>
    <t>Elburgon</t>
  </si>
  <si>
    <t>Awasi</t>
  </si>
  <si>
    <t>Ahero</t>
  </si>
  <si>
    <t>Gicagi</t>
  </si>
  <si>
    <t>Chuka</t>
  </si>
  <si>
    <t>Kaloleni</t>
  </si>
  <si>
    <t>Mwakingali</t>
  </si>
  <si>
    <t>Miami</t>
  </si>
  <si>
    <t>Ndumberi</t>
  </si>
  <si>
    <t>Githiga</t>
  </si>
  <si>
    <t>Academy Name</t>
  </si>
  <si>
    <t>Total</t>
  </si>
  <si>
    <t>Gem</t>
  </si>
  <si>
    <t>Nyanza</t>
  </si>
  <si>
    <t>Makueni</t>
  </si>
  <si>
    <t>Eastern</t>
  </si>
  <si>
    <t>Juja</t>
  </si>
  <si>
    <t>Kiambu</t>
  </si>
  <si>
    <t>Central</t>
  </si>
  <si>
    <t>Webuye West</t>
  </si>
  <si>
    <t>Bungoma</t>
  </si>
  <si>
    <t>Western</t>
  </si>
  <si>
    <t>Kilifi North</t>
  </si>
  <si>
    <t>Kilifi</t>
  </si>
  <si>
    <t>Coast</t>
  </si>
  <si>
    <t>Suna West</t>
  </si>
  <si>
    <t>Migori</t>
  </si>
  <si>
    <t>Mwea</t>
  </si>
  <si>
    <t>Kirinyaga</t>
  </si>
  <si>
    <t>Dagoretti South</t>
  </si>
  <si>
    <t>Nairobi</t>
  </si>
  <si>
    <t>Kabete</t>
  </si>
  <si>
    <t>Kisauni</t>
  </si>
  <si>
    <t>Mombasa</t>
  </si>
  <si>
    <t>Narok North</t>
  </si>
  <si>
    <t>Rift Valley</t>
  </si>
  <si>
    <t>Lari</t>
  </si>
  <si>
    <t>Nakuru Town</t>
  </si>
  <si>
    <t>Nakuru</t>
  </si>
  <si>
    <t>Ugenya</t>
  </si>
  <si>
    <t>Likoni</t>
  </si>
  <si>
    <t>Kisumu</t>
  </si>
  <si>
    <t>Saboti</t>
  </si>
  <si>
    <t>Trans Nzoia</t>
  </si>
  <si>
    <t>Uasin Gishu</t>
  </si>
  <si>
    <t>Webuye East</t>
  </si>
  <si>
    <t>Kesses</t>
  </si>
  <si>
    <t>Baringo</t>
  </si>
  <si>
    <t>North Imenti</t>
  </si>
  <si>
    <t>Meru</t>
  </si>
  <si>
    <t>Kikuyu</t>
  </si>
  <si>
    <t>Embakasi East</t>
  </si>
  <si>
    <t>Matungulu</t>
  </si>
  <si>
    <t>Malindi</t>
  </si>
  <si>
    <t>South Mugirango</t>
  </si>
  <si>
    <t>Kisii</t>
  </si>
  <si>
    <t>Nyaribari Masaba</t>
  </si>
  <si>
    <t>Nyatike</t>
  </si>
  <si>
    <t>Nyakach</t>
  </si>
  <si>
    <t>Nyeri Town</t>
  </si>
  <si>
    <t>Nyeri</t>
  </si>
  <si>
    <t>Busia</t>
  </si>
  <si>
    <t>Embakasi South</t>
  </si>
  <si>
    <t>Lurambi</t>
  </si>
  <si>
    <t>Kakamega</t>
  </si>
  <si>
    <t>Alego Usonga</t>
  </si>
  <si>
    <t>Kisumu Town East</t>
  </si>
  <si>
    <t>Mumias West</t>
  </si>
  <si>
    <t>HomaBay Town</t>
  </si>
  <si>
    <t>Homa bay</t>
  </si>
  <si>
    <t>Hamisi</t>
  </si>
  <si>
    <t>Vihiga</t>
  </si>
  <si>
    <t>Thika</t>
  </si>
  <si>
    <t>Nyandarua</t>
  </si>
  <si>
    <t>Ndia</t>
  </si>
  <si>
    <t>Maragwa</t>
  </si>
  <si>
    <t>Laikipia West</t>
  </si>
  <si>
    <t>Laikipia</t>
  </si>
  <si>
    <t>Bundalangi</t>
  </si>
  <si>
    <t>Kajiado North</t>
  </si>
  <si>
    <t>Limuru</t>
  </si>
  <si>
    <t>Nakuru Town West</t>
  </si>
  <si>
    <t>Budalangi</t>
  </si>
  <si>
    <t>Kisumu Central</t>
  </si>
  <si>
    <t>Seme</t>
  </si>
  <si>
    <t>Kapseret</t>
  </si>
  <si>
    <t>Kabondo-Kasipul</t>
  </si>
  <si>
    <t>Nyali</t>
  </si>
  <si>
    <t>Teso South</t>
  </si>
  <si>
    <t>Bobasi</t>
  </si>
  <si>
    <t>Borabu</t>
  </si>
  <si>
    <t>West Mugirango</t>
  </si>
  <si>
    <t>Kitutu Chache</t>
  </si>
  <si>
    <t>Kisumu East</t>
  </si>
  <si>
    <t>Kitutu Masaba</t>
  </si>
  <si>
    <t>Ainamoi</t>
  </si>
  <si>
    <t>Kericho</t>
  </si>
  <si>
    <t>South Imenti</t>
  </si>
  <si>
    <t>Kinangop</t>
  </si>
  <si>
    <t>Matuga</t>
  </si>
  <si>
    <t>Kieni</t>
  </si>
  <si>
    <t xml:space="preserve">Coast </t>
  </si>
  <si>
    <t>Mwingi East</t>
  </si>
  <si>
    <t>Kiambaa</t>
  </si>
  <si>
    <t>Nyaribari Chache</t>
  </si>
  <si>
    <t>Taita Taveta</t>
  </si>
  <si>
    <t>Voi</t>
  </si>
  <si>
    <t>Dagoretti</t>
  </si>
  <si>
    <t>Kiharu</t>
  </si>
  <si>
    <t>Ainabkoi</t>
  </si>
  <si>
    <t>Sabatia</t>
  </si>
  <si>
    <t>Soy</t>
  </si>
  <si>
    <t>Suba North</t>
  </si>
  <si>
    <t>Homa Bay</t>
  </si>
  <si>
    <t>Jomvu</t>
  </si>
  <si>
    <t>Igembe South</t>
  </si>
  <si>
    <t>Yatta</t>
  </si>
  <si>
    <t>Embakasi Central</t>
  </si>
  <si>
    <t>Kajiado West</t>
  </si>
  <si>
    <t>Baringo South</t>
  </si>
  <si>
    <t>Samburu West</t>
  </si>
  <si>
    <t>Samburu</t>
  </si>
  <si>
    <t>Saku</t>
  </si>
  <si>
    <t>Marsabit</t>
  </si>
  <si>
    <t>North Eastern</t>
  </si>
  <si>
    <t>Teso</t>
  </si>
  <si>
    <t>Kapenguria</t>
  </si>
  <si>
    <t>West Pokot</t>
  </si>
  <si>
    <t>Embakasi West</t>
  </si>
  <si>
    <t>Naivasha</t>
  </si>
  <si>
    <t>Bomachoge Borabu</t>
  </si>
  <si>
    <t>Tana River</t>
  </si>
  <si>
    <t>Machakos Town</t>
  </si>
  <si>
    <t>Kuria West</t>
  </si>
  <si>
    <t>Kipkelion East</t>
  </si>
  <si>
    <t>Kajiado South</t>
  </si>
  <si>
    <t>Bureti</t>
  </si>
  <si>
    <t>Laikipia East</t>
  </si>
  <si>
    <t>Lamu West</t>
  </si>
  <si>
    <t>Changamwe</t>
  </si>
  <si>
    <t>Ruaraka</t>
  </si>
  <si>
    <t>Imenti North</t>
  </si>
  <si>
    <t>Kitui Central</t>
  </si>
  <si>
    <t>Mosop</t>
  </si>
  <si>
    <t>Nandi</t>
  </si>
  <si>
    <t>Moiben</t>
  </si>
  <si>
    <t>Roy Sambu</t>
  </si>
  <si>
    <t>Thika Town</t>
  </si>
  <si>
    <t>Kibwezi East</t>
  </si>
  <si>
    <t>Tigania West</t>
  </si>
  <si>
    <t>Shinyalu</t>
  </si>
  <si>
    <t>Kirinyaga Central</t>
  </si>
  <si>
    <t>Bomachoge</t>
  </si>
  <si>
    <t>Rachuonyo</t>
  </si>
  <si>
    <t>Kuria East</t>
  </si>
  <si>
    <t>Githunguri</t>
  </si>
  <si>
    <t>Mathira</t>
  </si>
  <si>
    <t>Mount Elgon</t>
  </si>
  <si>
    <t>Emgwen</t>
  </si>
  <si>
    <t>Kilifi South</t>
  </si>
  <si>
    <t>Isiolo North</t>
  </si>
  <si>
    <t>Isiolo</t>
  </si>
  <si>
    <t>Kajiado Central</t>
  </si>
  <si>
    <t>Baringo Central</t>
  </si>
  <si>
    <t>Kajiado East</t>
  </si>
  <si>
    <t>North Mugirango</t>
  </si>
  <si>
    <t>Galole</t>
  </si>
  <si>
    <t>Mathare</t>
  </si>
  <si>
    <t>Westlands</t>
  </si>
  <si>
    <t>Gatundu South</t>
  </si>
  <si>
    <t>Gatundu North</t>
  </si>
  <si>
    <t>Dagoretti North</t>
  </si>
  <si>
    <t>Nakuru East</t>
  </si>
  <si>
    <t>Embakasi North</t>
  </si>
  <si>
    <t>Embu</t>
  </si>
  <si>
    <t>Kabuchai</t>
  </si>
  <si>
    <t>Chuka/Igambang'ombe</t>
  </si>
  <si>
    <t>Tharaka Nithi</t>
  </si>
  <si>
    <t>Butula</t>
  </si>
  <si>
    <t>Bomet East</t>
  </si>
  <si>
    <t>Nyando</t>
  </si>
  <si>
    <t xml:space="preserve">Average </t>
  </si>
  <si>
    <t>Total Number Of student</t>
  </si>
  <si>
    <t>Country</t>
  </si>
  <si>
    <t>Number of Students</t>
  </si>
  <si>
    <t>Constituency</t>
  </si>
  <si>
    <t>County</t>
  </si>
  <si>
    <t>Province</t>
  </si>
  <si>
    <t>Employee 4</t>
  </si>
  <si>
    <t>Employee 3</t>
  </si>
  <si>
    <t>Employee 2</t>
  </si>
  <si>
    <t>Employee 1</t>
  </si>
  <si>
    <t>Net Pay</t>
  </si>
  <si>
    <t>Tax Deduction</t>
  </si>
  <si>
    <t>Gross Pay</t>
  </si>
  <si>
    <t>*Please note that this is a progressive tax</t>
  </si>
  <si>
    <t>Earning Brackets</t>
  </si>
  <si>
    <t>Tax Rate</t>
  </si>
  <si>
    <t>Top</t>
  </si>
  <si>
    <t>Bottom</t>
  </si>
  <si>
    <t>Buyer</t>
  </si>
  <si>
    <t>Type</t>
  </si>
  <si>
    <t>Mom</t>
  </si>
  <si>
    <t>Fuel</t>
  </si>
  <si>
    <t>Dad</t>
  </si>
  <si>
    <t>Sports</t>
  </si>
  <si>
    <t>Kelly</t>
  </si>
  <si>
    <t>Books</t>
  </si>
  <si>
    <t>Music</t>
  </si>
  <si>
    <t>Tickets</t>
  </si>
  <si>
    <t>SUM of Student</t>
  </si>
  <si>
    <t>24-05-2019,  1:41:24 PM</t>
  </si>
  <si>
    <t>REMARK</t>
  </si>
  <si>
    <t>F</t>
  </si>
  <si>
    <t>C</t>
  </si>
  <si>
    <t>D</t>
  </si>
  <si>
    <t>C+</t>
  </si>
  <si>
    <t>B</t>
  </si>
  <si>
    <t>B+</t>
  </si>
  <si>
    <t>Grade</t>
  </si>
  <si>
    <t>Revenue</t>
  </si>
  <si>
    <t>Solver For Advanced Goal Seek</t>
  </si>
  <si>
    <t>Unit Sold</t>
  </si>
  <si>
    <t>INPUT</t>
  </si>
  <si>
    <t>Price Per Unit</t>
  </si>
  <si>
    <t>Cost Per Unit</t>
  </si>
  <si>
    <t xml:space="preserve">Costs </t>
  </si>
  <si>
    <t>Income</t>
  </si>
  <si>
    <t>STATE</t>
  </si>
  <si>
    <t>GEOPOLITICAL ZONE</t>
  </si>
  <si>
    <t>APC</t>
  </si>
  <si>
    <t>PDP</t>
  </si>
  <si>
    <t>WINNER</t>
  </si>
  <si>
    <t>TOTAL VOTES</t>
  </si>
  <si>
    <t>Abia</t>
  </si>
  <si>
    <t>South East</t>
  </si>
  <si>
    <t/>
  </si>
  <si>
    <t>Federal Capital Territory</t>
  </si>
  <si>
    <t>North Central</t>
  </si>
  <si>
    <t>Adamawa</t>
  </si>
  <si>
    <t>North East</t>
  </si>
  <si>
    <t>Akwa Ibom</t>
  </si>
  <si>
    <t>South South</t>
  </si>
  <si>
    <t>Anambra</t>
  </si>
  <si>
    <t>Bauchi</t>
  </si>
  <si>
    <t>Bayelsa</t>
  </si>
  <si>
    <t>Benue</t>
  </si>
  <si>
    <t>Borno</t>
  </si>
  <si>
    <t>Cross River</t>
  </si>
  <si>
    <t>Delta</t>
  </si>
  <si>
    <t>Ebonyi</t>
  </si>
  <si>
    <t>Edo</t>
  </si>
  <si>
    <t>Ekiti</t>
  </si>
  <si>
    <t>South West</t>
  </si>
  <si>
    <t>Enugu</t>
  </si>
  <si>
    <t>Gombe</t>
  </si>
  <si>
    <t>Imo</t>
  </si>
  <si>
    <t>Jigawa</t>
  </si>
  <si>
    <t>North West</t>
  </si>
  <si>
    <t>Katsina</t>
  </si>
  <si>
    <t>Kebbi</t>
  </si>
  <si>
    <t>Kogi</t>
  </si>
  <si>
    <t>Kwara</t>
  </si>
  <si>
    <t>Nasarawa</t>
  </si>
  <si>
    <t>Niger</t>
  </si>
  <si>
    <t>Ogun</t>
  </si>
  <si>
    <t>Oyo</t>
  </si>
  <si>
    <t>Plateau</t>
  </si>
  <si>
    <t>Rivers</t>
  </si>
  <si>
    <t>Sokoto</t>
  </si>
  <si>
    <t>Taraba</t>
  </si>
  <si>
    <t>Yobe</t>
  </si>
  <si>
    <t>Zamfara</t>
  </si>
  <si>
    <t>Data</t>
  </si>
  <si>
    <t>Rainfall(mm)</t>
  </si>
  <si>
    <t>Umbrellas Sold</t>
  </si>
  <si>
    <t>Total Sales</t>
  </si>
  <si>
    <t>Quantity of Item</t>
  </si>
  <si>
    <t>Branch</t>
  </si>
  <si>
    <t>Ikeja</t>
  </si>
  <si>
    <t>llupeju</t>
  </si>
  <si>
    <t>Lekki</t>
  </si>
  <si>
    <t>Surulere</t>
  </si>
  <si>
    <t>Ojodu</t>
  </si>
  <si>
    <t xml:space="preserve">Customer </t>
  </si>
  <si>
    <t>Order Total</t>
  </si>
  <si>
    <t>Company T</t>
  </si>
  <si>
    <t>Company D</t>
  </si>
  <si>
    <t>Company B</t>
  </si>
  <si>
    <t>Company A</t>
  </si>
  <si>
    <t>First Name</t>
  </si>
  <si>
    <t>Last Name</t>
  </si>
  <si>
    <t>Initial</t>
  </si>
  <si>
    <t>Employee name</t>
  </si>
  <si>
    <t>TRIM</t>
  </si>
  <si>
    <t>SALES PERSONS</t>
  </si>
  <si>
    <t>SALES FIGURES</t>
  </si>
  <si>
    <t>Eaton,    Jeffrey</t>
  </si>
  <si>
    <t>First name</t>
  </si>
  <si>
    <t>Last name</t>
  </si>
  <si>
    <t>Full Name</t>
  </si>
  <si>
    <t>BRANCH MANAGERS PERFORMANCE DATA - ABZ BANK</t>
  </si>
  <si>
    <t>ACCT CODE</t>
  </si>
  <si>
    <t>BRANCH MANAGER NAME</t>
  </si>
  <si>
    <t>YTD TURNOVER</t>
  </si>
  <si>
    <t xml:space="preserve">BUDGET </t>
  </si>
  <si>
    <t>VARIANCE</t>
  </si>
  <si>
    <t>RMK</t>
  </si>
  <si>
    <t>AYO</t>
  </si>
  <si>
    <t>TOLANI</t>
  </si>
  <si>
    <t>KAYODE</t>
  </si>
  <si>
    <t>TITI</t>
  </si>
  <si>
    <t>OWOLABI</t>
  </si>
  <si>
    <t>KUNLE</t>
  </si>
  <si>
    <t>TAYO</t>
  </si>
  <si>
    <t>BIOLA</t>
  </si>
  <si>
    <t>COLE</t>
  </si>
  <si>
    <t>KOLADE</t>
  </si>
  <si>
    <t>BIODUN</t>
  </si>
  <si>
    <t>TAYLOR</t>
  </si>
  <si>
    <t>SCOT</t>
  </si>
  <si>
    <t>ABEL</t>
  </si>
  <si>
    <t>KOKO</t>
  </si>
  <si>
    <t>UDUAK</t>
  </si>
  <si>
    <t>IMABONG</t>
  </si>
  <si>
    <t>AKPAN</t>
  </si>
  <si>
    <t>EFFIONG</t>
  </si>
  <si>
    <t>ETUK</t>
  </si>
  <si>
    <t>VICTORIA</t>
  </si>
  <si>
    <t>BRANCH MANAGERS PERFORMANCE SUMMARY REPORT</t>
  </si>
  <si>
    <t>Branch Manager's Name</t>
  </si>
  <si>
    <t>YTD Turnover</t>
  </si>
  <si>
    <t>Select Branch Manager's Name</t>
  </si>
  <si>
    <t>Budget</t>
  </si>
  <si>
    <t>Variance</t>
  </si>
  <si>
    <t>Remark</t>
  </si>
  <si>
    <t>This is a data model that allows you select a branch Manager from the list and see their performance</t>
  </si>
  <si>
    <t>VLOOKUP</t>
  </si>
  <si>
    <t>HLOOKUP</t>
  </si>
  <si>
    <t>Pies</t>
  </si>
  <si>
    <t>Cakes</t>
  </si>
  <si>
    <t>Cookies</t>
  </si>
  <si>
    <t>Donuts</t>
  </si>
  <si>
    <t>Bread</t>
  </si>
  <si>
    <t>Eureka</t>
  </si>
  <si>
    <t>Lemons</t>
  </si>
  <si>
    <t>Try it</t>
  </si>
  <si>
    <t>Cavendish</t>
  </si>
  <si>
    <t>Bananas</t>
  </si>
  <si>
    <t>Navel</t>
  </si>
  <si>
    <t>Oranges</t>
  </si>
  <si>
    <t>Honeycrisp</t>
  </si>
  <si>
    <t>Apples</t>
  </si>
  <si>
    <t>Lady Finger</t>
  </si>
  <si>
    <t>Rough</t>
  </si>
  <si>
    <t>Florida</t>
  </si>
  <si>
    <t>Fuji</t>
  </si>
  <si>
    <t>COUNTIFS</t>
  </si>
  <si>
    <t>COUNTIF</t>
  </si>
  <si>
    <t>Next</t>
  </si>
  <si>
    <t>Back to top</t>
  </si>
  <si>
    <t>Free Excel training online</t>
  </si>
  <si>
    <t>Create a drop-down list</t>
  </si>
  <si>
    <t>All about the MAXIFS function</t>
  </si>
  <si>
    <t>All about the MINIFS function</t>
  </si>
  <si>
    <t>All about the AVERAGEIFS function</t>
  </si>
  <si>
    <t>All about the AVERAGEIF function</t>
  </si>
  <si>
    <t>All about the COUNTIFS function</t>
  </si>
  <si>
    <t>All about the COUNTIF function</t>
  </si>
  <si>
    <t>All about the SUMIFS function</t>
  </si>
  <si>
    <t>All about the SUMIF function</t>
  </si>
  <si>
    <t>More information on the web</t>
  </si>
  <si>
    <t>NOTE: If you find you are making a lot of conditional formulas, you might find that a PivotTable is a better solution. See this PivotTable article for more information.</t>
  </si>
  <si>
    <t>...and if the value is greater than 50, sum it up.
 </t>
  </si>
  <si>
    <t>....Look through these cells...
 </t>
  </si>
  <si>
    <t>Sum up some values based on this criterion:</t>
  </si>
  <si>
    <t xml:space="preserve">=SUMIF(D118:D122,"&gt;50")
</t>
  </si>
  <si>
    <t>Here's an example of the SUMIF function using greater than (&gt;) to find all values greater than a given amount:</t>
  </si>
  <si>
    <t>SUMIF with a value argument</t>
  </si>
  <si>
    <t>Dive down for more detail</t>
  </si>
  <si>
    <t xml:space="preserve">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
SUMIF 	=SUMIF(C92:C103,C106,E92:E103) 
SUMIFS 	=SUMIFS(E92:E103,C92:C103,C106,D92:D103,D106) 
AVERAGEIF 	=AVERAGEIF(C92:C103,C106,E92:E103) 
AVERAGEIFS	=AVERAGEIFS(E92:E103,C92:C103,C106,D92:D92,D106)
COUNTIF 	=COUNTIF(C92:C103,C106)
COUNTIFS 	=COUNTIFS(C92:C103,C106,D92:D103,D106) 
MAXIFS 	=MAXIFS(E92:E103,C92:C103,C10,D92:D103,D106)
MINIFS 	=MINIFS(E92:E103,C92:C103,C106,D92:D103,D106)
</t>
  </si>
  <si>
    <t>More conditional functions</t>
  </si>
  <si>
    <t>This is criteria for the second match</t>
  </si>
  <si>
    <t>This is the second range to count</t>
  </si>
  <si>
    <t>This is the criteria for the first match</t>
  </si>
  <si>
    <t>This is the first range to count</t>
  </si>
  <si>
    <t>=COUNTIFS(F50:F61,F64,G50:G61,G64)</t>
  </si>
  <si>
    <t xml:space="preserve">COUNTIFS is the same as SUMIF, but it lets you use multiple criteria. So in this example, you can look for Fruit and Type, instead of just by Fruit. Select cell H17 and type =COUNTIFS(F50:F61,F64,G50:G61,G64). COUNTIFS is structured like this:
</t>
  </si>
  <si>
    <t>What value (text or number) do you want to look for?</t>
  </si>
  <si>
    <t>What range do you want to look at?</t>
  </si>
  <si>
    <t>=COUNTIF(C50:C61,C64)</t>
  </si>
  <si>
    <t>Select cell D17 and type =COUNTIF(C50:C61,C64). COUNTIF is structured like this:</t>
  </si>
  <si>
    <t>COUNTIF and COUNTIFS let you count values in a range based on a criteria you specify. They're a bit different from the other IF and IFS functions, in that they only have a criteria range, and criteria. They don't evalute one range, then look in another to summarize.</t>
  </si>
  <si>
    <t>Conditional functions - COUNTIF</t>
  </si>
  <si>
    <t>Next step</t>
  </si>
  <si>
    <t>SUMIFS</t>
  </si>
  <si>
    <t>SUMIF</t>
  </si>
  <si>
    <t>EXPERT TIP
Each one of the Fruit and Type cells has a drop-down list where you can select different fruits. Try it, and watch the formulas automatically update.</t>
  </si>
  <si>
    <t>This is the criteria for the second match</t>
  </si>
  <si>
    <t>This is the second range to look in for matches</t>
  </si>
  <si>
    <t>This is the first range to look in for matches</t>
  </si>
  <si>
    <t>What range do you want to sum?</t>
  </si>
  <si>
    <t>=SUMIFS(H3:H14,F3:F14,F17,G3:G14,G17)</t>
  </si>
  <si>
    <t xml:space="preserve">SUMIFS is the same as SUMIF, but it lets you use multiple criteria. So in this example, you can look for Fruit and Type, instead of just by Fruit. Select cell H17 and type =SUMIFS(H3:H14,F3:F14,F17,G3:G14,G17). SUMIFS is structured like this:
</t>
  </si>
  <si>
    <t>For each match found, what range do you want to sum in?</t>
  </si>
  <si>
    <t>=SUMIF(C3:C14,C17,D3:D4)</t>
  </si>
  <si>
    <t>SUMIF lets you sum in one range based on a specifc criteria you look for in another range, like how many Apples you have. Select cell D17 and type =SUMIF(C3:C14,C17,D3:D14). SUMIF is structured like this:</t>
  </si>
  <si>
    <t>Conditional functions let you sum, average, count or get the min or max of a range based on a given condition, or criteria you specify. Such as, out of all the fruits in the list, how many are apples? Or, how many oranges are the Florida type?</t>
  </si>
  <si>
    <t>Conditional functions - SUMIF</t>
  </si>
  <si>
    <t>Go back to top by pressing CTRL+HOME. To proceed to the next step, press CTRL+PAGE DOWN.</t>
  </si>
  <si>
    <t>New Total</t>
  </si>
  <si>
    <t>Additional Value</t>
  </si>
  <si>
    <t>Total:</t>
  </si>
  <si>
    <t>Skates</t>
  </si>
  <si>
    <t>Bikes</t>
  </si>
  <si>
    <t>Trucks</t>
  </si>
  <si>
    <t>Cars</t>
  </si>
  <si>
    <t xml:space="preserve">SUM &gt; </t>
  </si>
  <si>
    <t>All about the COUNT function</t>
  </si>
  <si>
    <t>Use AutoSum to sum numbers</t>
  </si>
  <si>
    <t>All about the SUM function</t>
  </si>
  <si>
    <t>COUNT &gt;</t>
  </si>
  <si>
    <t xml:space="preserve">IMPORTANT DETAIL
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D16. That way it's easily seen and not hidden inside a formula. </t>
  </si>
  <si>
    <t xml:space="preserve">CHECK THIS OUT
Select these cells. Then in the lower-right corner of the Excel window, look for SUM: 170 in the bottom bar. That's called the Status Bar, and it's just another way to quickly find a total and other details about a selected cell or range. </t>
  </si>
  <si>
    <t>The TODAY function returns today's date. It will automatically update when Excel recalculates.</t>
  </si>
  <si>
    <t xml:space="preserve">If the SUM function could talk, it would say, return the sum of all the values in cells D38 to D41, and all of column H. SUM is the function name, D38:D41 is the first range argument, which is almost always required, and H:H is the second range argument, separated by a comma. Now, let's try one that doesn't require any arguments.
</t>
  </si>
  <si>
    <t>Go to the Formulas tab and browse through the Function Library, where functions are listed by category, like Text, Date &amp; Time, etc. Insert Function will let you search for functions by name, and launch a function wizard that can help you build your formula. 
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Now let's look at the anatomy of a few functions. The SUM function is structured like this:</t>
  </si>
  <si>
    <t>More about functions</t>
  </si>
  <si>
    <t>EXTRA CREDIT
Try the COUNT function using any of the methods you've already tried. The COUNT function counts the number of cells in a range that contain numbers.</t>
  </si>
  <si>
    <t>Fish</t>
  </si>
  <si>
    <t>Pork</t>
  </si>
  <si>
    <t>Here's a neat keyboard shortcut. Select cell D15, then press Alt =, then Enter. This automatically enters SUM for you.</t>
  </si>
  <si>
    <t>Chicken</t>
  </si>
  <si>
    <t xml:space="preserve">Now let's try AutoSum. Select the cell under the column for Meat (cell G7), then go to Formulas &gt; AutoSum &gt; select SUM. You'll see Excel automatically enter the formula for you. Press Enter to confirm it. The AutoSum feature has all of the most common functions.
</t>
  </si>
  <si>
    <t>Beef</t>
  </si>
  <si>
    <t xml:space="preserve">Under the Amount column for Fruit (cell D7), enter =SUM(D3:D6), or type =SUM(, then select that range with the mouse, and press Enter. This will sum the values in cells D3, D4, D5, and D6. Your answer should be 170.
</t>
  </si>
  <si>
    <t>Meat</t>
  </si>
  <si>
    <t>Functions give you the ability to do a variety of things, like perform mathematical operations, look up values, or even calculate dates and times. Let's try a few ways to add up values with the SUM function.</t>
  </si>
  <si>
    <t>Introduction to functions</t>
  </si>
  <si>
    <t xml:space="preserve"> </t>
  </si>
  <si>
    <r>
      <t xml:space="preserve">Use the </t>
    </r>
    <r>
      <rPr>
        <b/>
        <sz val="10"/>
        <color theme="0"/>
        <rFont val="Calibri"/>
        <family val="2"/>
        <scheme val="minor"/>
      </rPr>
      <t>MIN</t>
    </r>
    <r>
      <rPr>
        <sz val="10"/>
        <color theme="0"/>
        <rFont val="Calibri"/>
        <family val="2"/>
        <scheme val="minor"/>
      </rPr>
      <t xml:space="preserve"> function to get the minumum number in a range of cells.</t>
    </r>
  </si>
  <si>
    <r>
      <t xml:space="preserve">Use the </t>
    </r>
    <r>
      <rPr>
        <b/>
        <sz val="10"/>
        <color theme="0"/>
        <rFont val="Calibri"/>
        <family val="2"/>
        <scheme val="minor"/>
      </rPr>
      <t xml:space="preserve">MAX </t>
    </r>
    <r>
      <rPr>
        <sz val="10"/>
        <color theme="0"/>
        <rFont val="Calibri"/>
        <family val="2"/>
        <scheme val="minor"/>
      </rPr>
      <t>function to get the maximum number in a range of cells.</t>
    </r>
  </si>
  <si>
    <t xml:space="preserve">Select cell D7, then use the AutoSum Wizard to add a MIN function.
</t>
  </si>
  <si>
    <t xml:space="preserve">Now select cell G7, and enter a MAX function by typing =MAX(D3:D6).
</t>
  </si>
  <si>
    <t xml:space="preserve">In cell D15, you can use either the AutoSum Wizard, or type to enter a MIN or MAX function. 
</t>
  </si>
  <si>
    <t xml:space="preserve">More information on the web
</t>
  </si>
  <si>
    <t>MIN &gt;</t>
  </si>
  <si>
    <t>MAX &gt;</t>
  </si>
  <si>
    <t>All aobut the MIN function</t>
  </si>
  <si>
    <t>All about the MAX function</t>
  </si>
  <si>
    <t xml:space="preserve">GOOD TO KNOW
You can use either MIN or MAX with multiple ranges, or values to show the greater or lesser of those values, like =MIN(A1:A10,B1:B10), or =MAX(A1:A10,B1), where B1 contains a threshold value, like 10, in which case the formula would never return a result less than 10.
</t>
  </si>
  <si>
    <t>MIN or MAX &gt;</t>
  </si>
  <si>
    <r>
      <t xml:space="preserve">You can use either </t>
    </r>
    <r>
      <rPr>
        <b/>
        <sz val="10"/>
        <color theme="0"/>
        <rFont val="Calibri"/>
        <family val="2"/>
        <scheme val="minor"/>
      </rPr>
      <t>MIN</t>
    </r>
    <r>
      <rPr>
        <sz val="10"/>
        <color theme="0"/>
        <rFont val="Calibri"/>
        <family val="2"/>
        <scheme val="minor"/>
      </rPr>
      <t xml:space="preserve"> or </t>
    </r>
    <r>
      <rPr>
        <b/>
        <sz val="10"/>
        <color theme="0"/>
        <rFont val="Calibri"/>
        <family val="2"/>
        <scheme val="minor"/>
      </rPr>
      <t>MAX</t>
    </r>
    <r>
      <rPr>
        <sz val="10"/>
        <color theme="0"/>
        <rFont val="Calibri"/>
        <family val="2"/>
        <scheme val="minor"/>
      </rPr>
      <t xml:space="preserve"> with multiple ranges, or values to show the greater or lesser of those values, like =MIN(A1:A10,B1:B10), or =MAX(A1:A10,10).</t>
    </r>
  </si>
  <si>
    <r>
      <t xml:space="preserve">All about the </t>
    </r>
    <r>
      <rPr>
        <b/>
        <sz val="10"/>
        <color theme="0"/>
        <rFont val="Calibri"/>
        <family val="2"/>
        <scheme val="minor"/>
      </rPr>
      <t>MIN</t>
    </r>
    <r>
      <rPr>
        <sz val="10"/>
        <color theme="0"/>
        <rFont val="Calibri"/>
        <family val="2"/>
        <scheme val="minor"/>
      </rPr>
      <t xml:space="preserve"> function</t>
    </r>
  </si>
  <si>
    <r>
      <t xml:space="preserve">All about the </t>
    </r>
    <r>
      <rPr>
        <b/>
        <sz val="10"/>
        <color theme="0"/>
        <rFont val="Calibri"/>
        <family val="2"/>
        <scheme val="minor"/>
      </rPr>
      <t xml:space="preserve">MAX </t>
    </r>
    <r>
      <rPr>
        <sz val="10"/>
        <color theme="0"/>
        <rFont val="Calibri"/>
        <family val="2"/>
        <scheme val="minor"/>
      </rPr>
      <t>function</t>
    </r>
  </si>
  <si>
    <t>Use Excel as your calculator</t>
  </si>
  <si>
    <t>Gross Salary</t>
  </si>
  <si>
    <t>Basic Salary</t>
  </si>
  <si>
    <t>Housing</t>
  </si>
  <si>
    <t>Transport</t>
  </si>
  <si>
    <t>Health</t>
  </si>
  <si>
    <t>Relative</t>
  </si>
  <si>
    <t>Absolute</t>
  </si>
  <si>
    <t>Mixed</t>
  </si>
  <si>
    <t>CELL REFERENCE</t>
  </si>
  <si>
    <t>Acct no</t>
  </si>
  <si>
    <t xml:space="preserve">Discounted price </t>
  </si>
  <si>
    <t>Promo price</t>
  </si>
  <si>
    <t>Data Table</t>
  </si>
  <si>
    <t>PPMT</t>
  </si>
  <si>
    <t>IPMT</t>
  </si>
  <si>
    <t>NorMan, RiTa</t>
  </si>
  <si>
    <t>ByRd, AsA</t>
  </si>
  <si>
    <t>oWen, RobeRt</t>
  </si>
  <si>
    <t>Vaughn, HarloN</t>
  </si>
  <si>
    <t>LivingsTon, Lynette</t>
  </si>
  <si>
    <t>ChrisTensEn, Jill</t>
  </si>
  <si>
    <t>Norman, RitA</t>
  </si>
  <si>
    <t>Byrd, AsA</t>
  </si>
  <si>
    <t>mAynard, Susan</t>
  </si>
  <si>
    <t>Working Days</t>
  </si>
  <si>
    <t>IF FUNCTION</t>
  </si>
  <si>
    <t>Evaluates one logical test</t>
  </si>
  <si>
    <t>Customers Loyalty Reward</t>
  </si>
  <si>
    <t>Give any customer 10% rebate, with value from 60000 and above.</t>
  </si>
  <si>
    <t>Value Of Products Purchased</t>
  </si>
  <si>
    <t>Value of Loyalty Reward</t>
  </si>
  <si>
    <t>Net Amount Paid</t>
  </si>
  <si>
    <t>Peter</t>
  </si>
  <si>
    <t>James</t>
  </si>
  <si>
    <t>Andrew</t>
  </si>
  <si>
    <t>Paul</t>
  </si>
  <si>
    <t>Nathaniel</t>
  </si>
  <si>
    <t>Mary</t>
  </si>
  <si>
    <t>Give any customer 10% rebate, with value from 60000 and above but 5% if 40,000 and above</t>
  </si>
  <si>
    <t>Suppose, you invest $2,000 at 8% interest rate compounded monthly and you want to know the value of your investment after 5 years.</t>
  </si>
  <si>
    <t xml:space="preserve">PV </t>
  </si>
  <si>
    <t>PERIOD</t>
  </si>
  <si>
    <t>BALANCE</t>
  </si>
  <si>
    <t>LOAN AMOUNT</t>
  </si>
  <si>
    <t>ANNUAL RATE</t>
  </si>
  <si>
    <t>PERIODS PER YEAR</t>
  </si>
  <si>
    <t>PERIOD PER RATE</t>
  </si>
  <si>
    <t>YEARS</t>
  </si>
  <si>
    <t>TOTAL PERIODS</t>
  </si>
  <si>
    <t>START PERIOD</t>
  </si>
  <si>
    <t>END PERIOD</t>
  </si>
  <si>
    <t>YEAR 1</t>
  </si>
  <si>
    <t>YEAR 2</t>
  </si>
  <si>
    <t>YEAR 3</t>
  </si>
  <si>
    <t>YEAR 4</t>
  </si>
  <si>
    <t>YEAR 5</t>
  </si>
  <si>
    <t>CUMIPMT FUNCTION</t>
  </si>
  <si>
    <t>CUMIPMT</t>
  </si>
  <si>
    <t>CUMPRINC</t>
  </si>
  <si>
    <t>CALCULATING MONTHLY COMPOUND INTEREST USING FV FUNCTIONS</t>
  </si>
  <si>
    <t>MANUFACTURING</t>
  </si>
  <si>
    <t>ACCOUNT MANAGEMENT</t>
  </si>
  <si>
    <t>TRAINING</t>
  </si>
  <si>
    <t>SALES</t>
  </si>
  <si>
    <t>FULL TIME</t>
  </si>
  <si>
    <t>Sumif</t>
  </si>
  <si>
    <t>Countif</t>
  </si>
  <si>
    <t>=DATEDIF(B26,C26,"d")</t>
  </si>
  <si>
    <t>RATING</t>
  </si>
  <si>
    <t>Excellence</t>
  </si>
  <si>
    <t>Good</t>
  </si>
  <si>
    <t>Poor</t>
  </si>
  <si>
    <t>Terrible</t>
  </si>
  <si>
    <t>Result</t>
  </si>
  <si>
    <t>LEFT LOOKUP WITH VLOOKUP USING CHOOSE FUNCTION</t>
  </si>
  <si>
    <t>Pear Company Sales - February 2015</t>
  </si>
  <si>
    <t>Monthly Goal:</t>
  </si>
  <si>
    <t>Sales Person</t>
  </si>
  <si>
    <t>Week 1</t>
  </si>
  <si>
    <t>Week 2</t>
  </si>
  <si>
    <t>Week 3</t>
  </si>
  <si>
    <t>Week 4</t>
  </si>
  <si>
    <t>Totals</t>
  </si>
  <si>
    <t>Was Goal Met?</t>
  </si>
  <si>
    <t>Bonus Status</t>
  </si>
  <si>
    <t>S. Jobs</t>
  </si>
  <si>
    <t>E. Musk</t>
  </si>
  <si>
    <t>W. Buffett</t>
  </si>
  <si>
    <t>M. Mayer</t>
  </si>
  <si>
    <t>S. Sandberg</t>
  </si>
  <si>
    <t>A. Ahrendts</t>
  </si>
  <si>
    <t>Total Sales:</t>
  </si>
  <si>
    <t>Department Bonus of $850 per person</t>
  </si>
  <si>
    <t>Average Sales:</t>
  </si>
  <si>
    <t>Today's Date:</t>
  </si>
  <si>
    <t>Bill Due</t>
  </si>
  <si>
    <t>Companies</t>
  </si>
  <si>
    <t>Date:</t>
  </si>
  <si>
    <t>Overdue:</t>
  </si>
  <si>
    <t>Pacific Gas &amp; Electric Co.</t>
  </si>
  <si>
    <t>Verizon Wireless</t>
  </si>
  <si>
    <t>Chase Credit Card</t>
  </si>
  <si>
    <t>Comcast</t>
  </si>
  <si>
    <t>Townview Rentals</t>
  </si>
  <si>
    <t>How Old Are You?</t>
  </si>
  <si>
    <t>Product Orders</t>
  </si>
  <si>
    <t>Inventory Status Check</t>
  </si>
  <si>
    <t>Enter Product Code:</t>
  </si>
  <si>
    <t>XP200</t>
  </si>
  <si>
    <t>Warehouse 1</t>
  </si>
  <si>
    <t>Warehouse 2</t>
  </si>
  <si>
    <t>Warehouse 3</t>
  </si>
  <si>
    <t>Master Inventory Sheet</t>
  </si>
  <si>
    <t>Product Code:</t>
  </si>
  <si>
    <t>XP100</t>
  </si>
  <si>
    <t>XP300</t>
  </si>
  <si>
    <t>AX10</t>
  </si>
  <si>
    <t>AX25</t>
  </si>
  <si>
    <t>AX50</t>
  </si>
  <si>
    <t>HIRE DATE</t>
  </si>
  <si>
    <t>TODAY</t>
  </si>
  <si>
    <t xml:space="preserve">CLEAN </t>
  </si>
  <si>
    <t>Grade Hlookup</t>
  </si>
  <si>
    <t>VALUE</t>
  </si>
  <si>
    <t>FLASH FILL</t>
  </si>
  <si>
    <t>MARK BAKER T.</t>
  </si>
  <si>
    <t>SHEILA HANSEN S.</t>
  </si>
  <si>
    <t>MARILYN FIER T.</t>
  </si>
  <si>
    <t>MARK MORRIS D.</t>
  </si>
  <si>
    <t>JUSSI BJÖRLING R.</t>
  </si>
  <si>
    <t>RYAN LONG M.</t>
  </si>
  <si>
    <t>JACKIE FITZGERALD D.</t>
  </si>
  <si>
    <t>RICCARDO MUTI W.</t>
  </si>
  <si>
    <t>LIESL TIDWELL P.</t>
  </si>
  <si>
    <t>JEFFREY EATON B.</t>
  </si>
  <si>
    <t>KAREN CHAMBERS M.</t>
  </si>
  <si>
    <t>BARNEY PEREZ R.</t>
  </si>
  <si>
    <t>CATHY WATANUKI H.</t>
  </si>
  <si>
    <t>GEORGE PORTER B.</t>
  </si>
  <si>
    <t>MAX WAGNER C.</t>
  </si>
  <si>
    <t>ROBERT KONOPKA D.</t>
  </si>
  <si>
    <t>DON NICHOLS C.</t>
  </si>
  <si>
    <t>HARLON HARVEY G.</t>
  </si>
  <si>
    <t>ngozi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</si>
</sst>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4">
    <numFmt numFmtId="43" formatCode="_-* #,##0.00_-;\-* #,##0.00_-;_-* &quot;-&quot;??_-;_-@_-"/>
    <numFmt numFmtId="164" formatCode="&quot;$&quot;#,##0.00_);[Red]\(&quot;$&quot;#,##0.00\)"/>
    <numFmt numFmtId="165" formatCode="_(&quot;$&quot;* #,##0.00_);_(&quot;$&quot;* \(#,##0.00\);_(&quot;$&quot;* &quot;-&quot;??_);_(@_)"/>
    <numFmt numFmtId="166" formatCode="_(* #,##0.00_);_(* \(#,##0.00\);_(* &quot;-&quot;??_);_(@_)"/>
    <numFmt numFmtId="167" formatCode="00000000000"/>
    <numFmt numFmtId="168" formatCode="[$-409]d/mmm/yy;@"/>
    <numFmt numFmtId="169" formatCode="_(* #,##0_);_(* \(#,##0\);_(* &quot;-&quot;??_);_(@_)"/>
    <numFmt numFmtId="170" formatCode="[$-F800]dddd\,\ mmmm\ dd\,\ yyyy"/>
    <numFmt numFmtId="171" formatCode="m/d/yyyy;@"/>
    <numFmt numFmtId="172" formatCode="_-* #,##0_-;\-* #,##0_-;_-* &quot;-&quot;??_-;_-@_-"/>
    <numFmt numFmtId="173" formatCode="dd\.mm\.yyyy;@"/>
    <numFmt numFmtId="174" formatCode="_([$₦-466]\ * #,##0.00_);_([$₦-466]\ * \(#,##0.00\);_([$₦-466]\ * &quot;-&quot;??_);_(@_)"/>
    <numFmt numFmtId="175" formatCode="[$₦-466]\ #,##0.00_);[Red]\([$₦-466]\ #,##0.00\)"/>
    <numFmt numFmtId="176" formatCode="[$₦-466]\ #,##0"/>
    <numFmt numFmtId="177" formatCode="0.0%"/>
    <numFmt numFmtId="178" formatCode="[$-409]mmmm\ d\,\ yyyy;@"/>
    <numFmt numFmtId="179" formatCode="_(&quot;$&quot;* #,##0_);_(&quot;$&quot;* \(#,##0\);_(&quot;$&quot;* &quot;-&quot;??_);_(@_)"/>
    <numFmt numFmtId="180" formatCode="_([$€-2]* #,##0.00_);_([$€-2]* \(#,##0.00\);_([$€-2]* &quot;-&quot;??_)"/>
    <numFmt numFmtId="181" formatCode="[$₦-468]\ #,##0"/>
    <numFmt numFmtId="182" formatCode="&quot;$&quot;#,,\ &quot;M&quot;"/>
    <numFmt numFmtId="183" formatCode="[$₦-466]\ #,##0_);[Red]\([$₦-466]\ #,##0\)"/>
    <numFmt numFmtId="184" formatCode="#,##0_ ;[Red]\-#,##0\ "/>
    <numFmt numFmtId="185" formatCode="&quot;$&quot;#,##0_);[Red]\(&quot;$&quot;#,##0\)"/>
    <numFmt numFmtId="186" formatCode="[$₦-46A]#,##0.00"/>
  </numFmts>
  <fonts count="99">
    <font>
      <sz val="11"/>
      <color theme="1"/>
      <name val="Calibri"/>
      <family val="2"/>
      <scheme val="minor"/>
    </font>
    <font>
      <sz val="9"/>
      <color indexed="81"/>
      <name val="Tahoma"/>
      <family val="2"/>
    </font>
    <font>
      <b/>
      <sz val="9"/>
      <color indexed="81"/>
      <name val="Tahoma"/>
      <family val="2"/>
    </font>
    <font>
      <b/>
      <sz val="16"/>
      <color theme="1"/>
      <name val="Calibri"/>
      <family val="2"/>
      <scheme val="minor"/>
    </font>
    <font>
      <sz val="10"/>
      <name val="Arial"/>
      <family val="2"/>
    </font>
    <font>
      <sz val="14"/>
      <name val="Calibri"/>
      <family val="2"/>
      <scheme val="minor"/>
    </font>
    <font>
      <sz val="14"/>
      <color theme="1"/>
      <name val="Segoe UI Light"/>
      <family val="2"/>
    </font>
    <font>
      <b/>
      <sz val="14"/>
      <color theme="0"/>
      <name val="Segoe UI Light"/>
      <family val="2"/>
    </font>
    <font>
      <b/>
      <sz val="14"/>
      <name val="Segoe UI Light"/>
      <family val="2"/>
    </font>
    <font>
      <b/>
      <sz val="14"/>
      <color theme="1"/>
      <name val="Segoe UI Light"/>
      <family val="2"/>
    </font>
    <font>
      <sz val="14"/>
      <name val="Segoe UI Light"/>
      <family val="2"/>
    </font>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0"/>
      <color theme="1"/>
      <name val="Segoe UI"/>
      <family val="2"/>
    </font>
    <font>
      <sz val="14"/>
      <color theme="1"/>
      <name val="Calibri"/>
      <family val="2"/>
      <scheme val="minor"/>
    </font>
    <font>
      <b/>
      <sz val="14"/>
      <color rgb="FFFFFF00"/>
      <name val="Calibri"/>
      <family val="2"/>
      <scheme val="minor"/>
    </font>
    <font>
      <b/>
      <sz val="14"/>
      <color theme="1"/>
      <name val="Calibri"/>
      <family val="2"/>
      <scheme val="minor"/>
    </font>
    <font>
      <b/>
      <sz val="14"/>
      <name val="Calibri"/>
      <family val="2"/>
      <scheme val="minor"/>
    </font>
    <font>
      <b/>
      <sz val="14"/>
      <color theme="0"/>
      <name val="Calibri"/>
      <family val="2"/>
      <scheme val="minor"/>
    </font>
    <font>
      <sz val="14"/>
      <color rgb="FFFFFF00"/>
      <name val="Calibri"/>
      <family val="2"/>
      <scheme val="minor"/>
    </font>
    <font>
      <b/>
      <sz val="11"/>
      <color theme="1"/>
      <name val="Segoe UI"/>
      <family val="2"/>
    </font>
    <font>
      <sz val="11"/>
      <color theme="1"/>
      <name val="Segoe UI"/>
      <family val="2"/>
    </font>
    <font>
      <b/>
      <sz val="8"/>
      <color indexed="8"/>
      <name val="Segoe UI"/>
      <family val="2"/>
    </font>
    <font>
      <sz val="8"/>
      <color theme="1"/>
      <name val="Segoe UI"/>
      <family val="2"/>
    </font>
    <font>
      <b/>
      <u/>
      <sz val="11"/>
      <color theme="1"/>
      <name val="Segoe UI"/>
      <family val="2"/>
    </font>
    <font>
      <sz val="18"/>
      <color theme="1"/>
      <name val="Calibri"/>
      <family val="2"/>
      <scheme val="minor"/>
    </font>
    <font>
      <b/>
      <sz val="18"/>
      <color theme="1"/>
      <name val="Calibri"/>
      <family val="2"/>
      <scheme val="minor"/>
    </font>
    <font>
      <sz val="11"/>
      <color theme="1"/>
      <name val="Calibri"/>
      <family val="2"/>
    </font>
    <font>
      <sz val="14"/>
      <color rgb="FF363636"/>
      <name val="Segoe UI Light"/>
      <family val="2"/>
    </font>
    <font>
      <b/>
      <sz val="12"/>
      <color rgb="FFFF0000"/>
      <name val="Segoe UI Light"/>
      <family val="2"/>
    </font>
    <font>
      <b/>
      <sz val="14"/>
      <color rgb="FFC00000"/>
      <name val="Segoe UI Light"/>
      <family val="2"/>
    </font>
    <font>
      <sz val="12"/>
      <color theme="1"/>
      <name val="Calibri"/>
      <family val="2"/>
      <scheme val="minor"/>
    </font>
    <font>
      <b/>
      <sz val="12"/>
      <color theme="1"/>
      <name val="Calibri"/>
      <family val="2"/>
      <scheme val="minor"/>
    </font>
    <font>
      <sz val="12"/>
      <name val="Calibri"/>
      <family val="2"/>
      <scheme val="minor"/>
    </font>
    <font>
      <sz val="14"/>
      <color theme="1"/>
      <name val="Segoe UI Light"/>
      <family val="2"/>
    </font>
    <font>
      <b/>
      <sz val="14"/>
      <color theme="0"/>
      <name val="Segoe UI Light"/>
      <family val="2"/>
    </font>
    <font>
      <sz val="11"/>
      <color theme="1"/>
      <name val="Calibri"/>
      <family val="2"/>
      <scheme val="minor"/>
    </font>
    <font>
      <b/>
      <sz val="14"/>
      <name val="Segoe UI Light"/>
      <family val="2"/>
    </font>
    <font>
      <b/>
      <sz val="14"/>
      <color theme="1"/>
      <name val="Segoe UI Light"/>
      <family val="2"/>
    </font>
    <font>
      <sz val="14"/>
      <name val="Segoe UI Light"/>
      <family val="2"/>
    </font>
    <font>
      <sz val="14"/>
      <color rgb="FF363636"/>
      <name val="Segoe UI"/>
      <family val="2"/>
    </font>
    <font>
      <b/>
      <sz val="16"/>
      <color theme="1"/>
      <name val="Calibri"/>
      <family val="2"/>
      <scheme val="minor"/>
    </font>
    <font>
      <sz val="11"/>
      <color theme="1"/>
      <name val="Calibri"/>
      <family val="2"/>
      <scheme val="minor"/>
    </font>
    <font>
      <sz val="16"/>
      <color theme="1"/>
      <name val="Segoe UI Light"/>
      <family val="2"/>
    </font>
    <font>
      <b/>
      <sz val="16"/>
      <color theme="1"/>
      <name val="Segoe UI Light"/>
      <family val="2"/>
    </font>
    <font>
      <u/>
      <sz val="11"/>
      <color theme="10"/>
      <name val="Calibri"/>
      <family val="2"/>
      <scheme val="minor"/>
    </font>
    <font>
      <sz val="11"/>
      <color indexed="9"/>
      <name val="Calibri"/>
      <family val="2"/>
    </font>
    <font>
      <sz val="11"/>
      <color indexed="9"/>
      <name val="Segoe UI"/>
      <family val="2"/>
    </font>
    <font>
      <b/>
      <sz val="11"/>
      <color indexed="56"/>
      <name val="Axel"/>
      <family val="2"/>
    </font>
    <font>
      <b/>
      <sz val="11"/>
      <color indexed="56"/>
      <name val="Segoe UI"/>
      <family val="2"/>
    </font>
    <font>
      <b/>
      <sz val="10"/>
      <name val="Segoe UI"/>
      <family val="2"/>
    </font>
    <font>
      <sz val="10"/>
      <name val="Segoe UI"/>
      <family val="2"/>
    </font>
    <font>
      <sz val="11"/>
      <color rgb="FFFF0000"/>
      <name val="Segoe UI"/>
      <family val="2"/>
    </font>
    <font>
      <sz val="10"/>
      <color rgb="FFFF0000"/>
      <name val="Segoe UI"/>
      <family val="2"/>
    </font>
    <font>
      <sz val="11"/>
      <name val="Segoe UI"/>
      <family val="2"/>
    </font>
    <font>
      <sz val="11"/>
      <color theme="5"/>
      <name val="Playbill"/>
      <family val="5"/>
    </font>
    <font>
      <sz val="11"/>
      <color theme="1"/>
      <name val="Playbill"/>
      <family val="5"/>
    </font>
    <font>
      <b/>
      <sz val="11"/>
      <color theme="0"/>
      <name val="Segoe UI Semibold"/>
      <family val="2"/>
    </font>
    <font>
      <b/>
      <sz val="20"/>
      <color theme="0"/>
      <name val="Segoe UI Semibold"/>
      <family val="2"/>
    </font>
    <font>
      <b/>
      <sz val="11"/>
      <color theme="0"/>
      <name val="Calibri"/>
      <family val="2"/>
      <scheme val="minor"/>
    </font>
    <font>
      <sz val="20"/>
      <color theme="1"/>
      <name val="Calibri"/>
      <family val="2"/>
      <scheme val="minor"/>
    </font>
    <font>
      <b/>
      <sz val="36"/>
      <color theme="1"/>
      <name val="Calibri"/>
      <family val="2"/>
      <scheme val="minor"/>
    </font>
    <font>
      <strike/>
      <sz val="11"/>
      <color theme="1"/>
      <name val="Calibri"/>
      <family val="2"/>
      <scheme val="minor"/>
    </font>
    <font>
      <sz val="10"/>
      <name val="Arial"/>
      <family val="2"/>
    </font>
    <font>
      <sz val="11"/>
      <color rgb="FF000000"/>
      <name val="Calibri"/>
      <family val="2"/>
    </font>
    <font>
      <b/>
      <sz val="11"/>
      <color rgb="FF000000"/>
      <name val="Calibri"/>
      <family val="2"/>
    </font>
    <font>
      <b/>
      <sz val="11"/>
      <name val="Calibri"/>
      <family val="2"/>
    </font>
    <font>
      <sz val="11"/>
      <color rgb="FFFF0000"/>
      <name val="Calibri"/>
      <family val="2"/>
    </font>
    <font>
      <b/>
      <sz val="11"/>
      <color indexed="8"/>
      <name val="Calibri"/>
      <family val="2"/>
    </font>
    <font>
      <sz val="11"/>
      <color indexed="8"/>
      <name val="Calibri"/>
      <family val="2"/>
    </font>
    <font>
      <sz val="10"/>
      <color theme="1"/>
      <name val="Calibri"/>
      <family val="1"/>
      <scheme val="minor"/>
    </font>
    <font>
      <i/>
      <sz val="11"/>
      <color theme="1"/>
      <name val="Calibri"/>
      <family val="2"/>
      <scheme val="minor"/>
    </font>
    <font>
      <b/>
      <i/>
      <sz val="14"/>
      <color theme="1"/>
      <name val="Calibri"/>
      <family val="2"/>
      <scheme val="minor"/>
    </font>
    <font>
      <b/>
      <i/>
      <sz val="12"/>
      <color theme="1"/>
      <name val="Calibri"/>
      <family val="2"/>
      <scheme val="minor"/>
    </font>
    <font>
      <b/>
      <i/>
      <sz val="11"/>
      <color theme="1"/>
      <name val="Calibri"/>
      <family val="2"/>
      <scheme val="minor"/>
    </font>
    <font>
      <sz val="11"/>
      <color theme="0"/>
      <name val="Calibri"/>
      <family val="2"/>
      <scheme val="minor"/>
    </font>
    <font>
      <sz val="11"/>
      <color rgb="FF404040"/>
      <name val="Calibri"/>
      <family val="2"/>
      <scheme val="minor"/>
    </font>
    <font>
      <sz val="11"/>
      <color theme="0"/>
      <name val="Calibri"/>
      <family val="2"/>
    </font>
    <font>
      <b/>
      <sz val="14"/>
      <color rgb="FF404040"/>
      <name val="Calibri"/>
      <family val="2"/>
      <scheme val="minor"/>
    </font>
    <font>
      <sz val="22"/>
      <color rgb="FF3B3838"/>
      <name val="Segoe UI Light"/>
      <family val="2"/>
    </font>
    <font>
      <sz val="11"/>
      <color theme="0"/>
      <name val="Segoe UI"/>
      <family val="2"/>
    </font>
    <font>
      <sz val="12"/>
      <color theme="1" tint="0.249977111117893"/>
      <name val="Calibri"/>
      <family val="2"/>
      <scheme val="minor"/>
    </font>
    <font>
      <sz val="26"/>
      <color theme="2" tint="-0.749992370372631"/>
      <name val="Calibri"/>
      <family val="2"/>
      <scheme val="minor"/>
    </font>
    <font>
      <sz val="10"/>
      <color theme="0"/>
      <name val="Calibri"/>
      <family val="2"/>
      <scheme val="minor"/>
    </font>
    <font>
      <b/>
      <sz val="10"/>
      <color theme="0"/>
      <name val="Calibri"/>
      <family val="2"/>
      <scheme val="minor"/>
    </font>
    <font>
      <sz val="11"/>
      <color rgb="FF000000"/>
      <name val="Arial"/>
      <family val="2"/>
    </font>
    <font>
      <sz val="8"/>
      <name val="Calibri"/>
      <family val="2"/>
      <scheme val="minor"/>
    </font>
    <font>
      <sz val="14"/>
      <color theme="0"/>
      <name val="Calibri"/>
      <family val="2"/>
      <scheme val="minor"/>
    </font>
    <font>
      <b/>
      <sz val="12"/>
      <color theme="0"/>
      <name val="Calibri"/>
      <family val="2"/>
      <scheme val="minor"/>
    </font>
    <font>
      <b/>
      <sz val="11"/>
      <color theme="0"/>
      <name val="Segoe UI"/>
      <family val="2"/>
    </font>
    <font>
      <b/>
      <sz val="10"/>
      <color theme="0"/>
      <name val="Segoe UI"/>
      <family val="2"/>
    </font>
    <font>
      <u val="double"/>
      <sz val="24"/>
      <color theme="4" tint="-0.249977111117893"/>
      <name val="Calibri"/>
      <family val="2"/>
      <scheme val="minor"/>
    </font>
    <font>
      <sz val="11"/>
      <color theme="4" tint="-0.249977111117893"/>
      <name val="Calibri"/>
      <family val="2"/>
      <scheme val="minor"/>
    </font>
    <font>
      <sz val="14"/>
      <color theme="4" tint="-0.249977111117893"/>
      <name val="Calibri"/>
      <family val="2"/>
      <scheme val="minor"/>
    </font>
    <font>
      <sz val="14"/>
      <color theme="0"/>
      <name val="Cambria"/>
      <family val="1"/>
    </font>
    <font>
      <sz val="14"/>
      <color theme="1"/>
      <name val="Cambria"/>
      <family val="1"/>
    </font>
    <font>
      <sz val="11"/>
      <color rgb="FF7030A0"/>
      <name val="Calibri"/>
      <family val="2"/>
      <scheme val="minor"/>
    </font>
  </fonts>
  <fills count="47">
    <fill>
      <patternFill patternType="none"/>
    </fill>
    <fill>
      <patternFill patternType="gray125"/>
    </fill>
    <fill>
      <patternFill patternType="solid">
        <fgColor rgb="FFFF0000"/>
        <bgColor indexed="64"/>
      </patternFill>
    </fill>
    <fill>
      <patternFill patternType="solid">
        <fgColor theme="3"/>
        <bgColor indexed="64"/>
      </patternFill>
    </fill>
    <fill>
      <patternFill patternType="solid">
        <fgColor theme="5" tint="0.79998168889431442"/>
        <bgColor indexed="64"/>
      </patternFill>
    </fill>
    <fill>
      <patternFill patternType="solid">
        <fgColor rgb="FFFFFF00"/>
        <bgColor indexed="64"/>
      </patternFill>
    </fill>
    <fill>
      <patternFill patternType="solid">
        <fgColor theme="5" tint="0.39997558519241921"/>
        <bgColor indexed="64"/>
      </patternFill>
    </fill>
    <fill>
      <patternFill patternType="solid">
        <fgColor rgb="FF00B050"/>
        <bgColor indexed="64"/>
      </patternFill>
    </fill>
    <fill>
      <patternFill patternType="solid">
        <fgColor indexed="42"/>
        <bgColor indexed="64"/>
      </patternFill>
    </fill>
    <fill>
      <patternFill patternType="solid">
        <fgColor indexed="43"/>
        <bgColor indexed="64"/>
      </patternFill>
    </fill>
    <fill>
      <patternFill patternType="solid">
        <fgColor theme="0" tint="-0.14999847407452621"/>
        <bgColor indexed="64"/>
      </patternFill>
    </fill>
    <fill>
      <patternFill patternType="solid">
        <fgColor rgb="FF7030A0"/>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theme="0"/>
        <bgColor indexed="64"/>
      </patternFill>
    </fill>
    <fill>
      <patternFill patternType="solid">
        <fgColor theme="9"/>
        <bgColor indexed="64"/>
      </patternFill>
    </fill>
    <fill>
      <patternFill patternType="solid">
        <fgColor theme="4" tint="0.79998168889431442"/>
        <bgColor theme="4" tint="0.79998168889431442"/>
      </patternFill>
    </fill>
    <fill>
      <patternFill patternType="solid">
        <fgColor indexed="10"/>
      </patternFill>
    </fill>
    <fill>
      <patternFill patternType="solid">
        <fgColor theme="4"/>
        <bgColor theme="4"/>
      </patternFill>
    </fill>
    <fill>
      <patternFill patternType="solid">
        <fgColor theme="4" tint="0.59999389629810485"/>
        <bgColor theme="4" tint="0.59999389629810485"/>
      </patternFill>
    </fill>
    <fill>
      <patternFill patternType="solid">
        <fgColor rgb="FFFFFF00"/>
        <bgColor theme="4"/>
      </patternFill>
    </fill>
    <fill>
      <patternFill patternType="solid">
        <fgColor rgb="FFFFFFFF"/>
        <bgColor rgb="FFFFFFFF"/>
      </patternFill>
    </fill>
    <fill>
      <patternFill patternType="solid">
        <fgColor rgb="FFC2D69B"/>
        <bgColor rgb="FFC2D69B"/>
      </patternFill>
    </fill>
    <fill>
      <patternFill patternType="solid">
        <fgColor rgb="FFFFC000"/>
        <bgColor rgb="FFFFFFFF"/>
      </patternFill>
    </fill>
    <fill>
      <patternFill patternType="solid">
        <fgColor rgb="FFFF0000"/>
        <bgColor rgb="FF00FF00"/>
      </patternFill>
    </fill>
    <fill>
      <patternFill patternType="solid">
        <fgColor rgb="FF00FF00"/>
        <bgColor rgb="FF00FF00"/>
      </patternFill>
    </fill>
    <fill>
      <patternFill patternType="solid">
        <fgColor rgb="FFFFC000"/>
        <bgColor rgb="FFFFC000"/>
      </patternFill>
    </fill>
    <fill>
      <patternFill patternType="solid">
        <fgColor theme="9"/>
        <bgColor theme="9"/>
      </patternFill>
    </fill>
    <fill>
      <patternFill patternType="solid">
        <fgColor theme="9" tint="0.79998168889431442"/>
        <bgColor theme="9" tint="0.79998168889431442"/>
      </patternFill>
    </fill>
    <fill>
      <patternFill patternType="solid">
        <fgColor theme="0" tint="-0.34998626667073579"/>
        <bgColor indexed="64"/>
      </patternFill>
    </fill>
    <fill>
      <patternFill patternType="solid">
        <fgColor theme="4" tint="0.39997558519241921"/>
        <bgColor indexed="64"/>
      </patternFill>
    </fill>
    <fill>
      <patternFill patternType="solid">
        <fgColor theme="1"/>
        <bgColor theme="1"/>
      </patternFill>
    </fill>
    <fill>
      <patternFill patternType="solid">
        <fgColor rgb="FFE0C594"/>
        <bgColor indexed="64"/>
      </patternFill>
    </fill>
    <fill>
      <patternFill patternType="solid">
        <fgColor theme="0" tint="-4.9989318521683403E-2"/>
        <bgColor indexed="64"/>
      </patternFill>
    </fill>
    <fill>
      <patternFill patternType="solid">
        <fgColor rgb="FF339966"/>
        <bgColor indexed="64"/>
      </patternFill>
    </fill>
    <fill>
      <patternFill patternType="solid">
        <fgColor rgb="FFFFFF99"/>
        <bgColor indexed="64"/>
      </patternFill>
    </fill>
    <fill>
      <patternFill patternType="solid">
        <fgColor theme="4"/>
        <bgColor indexed="64"/>
      </patternFill>
    </fill>
    <fill>
      <patternFill patternType="solid">
        <fgColor theme="2"/>
        <bgColor indexed="64"/>
      </patternFill>
    </fill>
    <fill>
      <patternFill patternType="solid">
        <fgColor rgb="FF0070C0"/>
        <bgColor indexed="64"/>
      </patternFill>
    </fill>
    <fill>
      <patternFill patternType="solid">
        <fgColor theme="4" tint="0.59999389629810485"/>
        <bgColor indexed="64"/>
      </patternFill>
    </fill>
    <fill>
      <patternFill patternType="solid">
        <fgColor theme="7" tint="-0.249977111117893"/>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rgb="FFFF66FF"/>
        <bgColor indexed="64"/>
      </patternFill>
    </fill>
    <fill>
      <patternFill patternType="solid">
        <fgColor theme="4" tint="-0.249977111117893"/>
        <bgColor indexed="64"/>
      </patternFill>
    </fill>
    <fill>
      <patternFill patternType="solid">
        <fgColor rgb="FF990000"/>
        <bgColor indexed="64"/>
      </patternFill>
    </fill>
    <fill>
      <patternFill patternType="solid">
        <fgColor rgb="FF00B0F0"/>
        <bgColor indexed="64"/>
      </patternFill>
    </fill>
  </fills>
  <borders count="74">
    <border>
      <left/>
      <right/>
      <top/>
      <bottom/>
      <diagonal/>
    </border>
    <border>
      <left style="thin">
        <color indexed="22"/>
      </left>
      <right style="thin">
        <color indexed="22"/>
      </right>
      <top style="thin">
        <color indexed="22"/>
      </top>
      <bottom style="thin">
        <color indexed="22"/>
      </bottom>
      <diagonal/>
    </border>
    <border>
      <left/>
      <right/>
      <top style="thin">
        <color indexed="64"/>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theme="4" tint="0.39997558519241921"/>
      </top>
      <bottom style="thin">
        <color auto="1"/>
      </bottom>
      <diagonal/>
    </border>
    <border>
      <left style="thin">
        <color auto="1"/>
      </left>
      <right/>
      <top style="thin">
        <color auto="1"/>
      </top>
      <bottom/>
      <diagonal/>
    </border>
    <border>
      <left style="thin">
        <color auto="1"/>
      </left>
      <right style="thin">
        <color auto="1"/>
      </right>
      <top style="thin">
        <color auto="1"/>
      </top>
      <bottom/>
      <diagonal/>
    </border>
    <border>
      <left style="thin">
        <color auto="1"/>
      </left>
      <right/>
      <top style="thin">
        <color theme="4" tint="0.39997558519241921"/>
      </top>
      <bottom/>
      <diagonal/>
    </border>
    <border>
      <left style="thin">
        <color auto="1"/>
      </left>
      <right style="thin">
        <color auto="1"/>
      </right>
      <top style="thin">
        <color theme="4" tint="0.39997558519241921"/>
      </top>
      <bottom/>
      <diagonal/>
    </border>
    <border>
      <left style="thin">
        <color auto="1"/>
      </left>
      <right/>
      <top style="thin">
        <color theme="4" tint="0.39997558519241921"/>
      </top>
      <bottom style="thin">
        <color indexed="64"/>
      </bottom>
      <diagonal/>
    </border>
    <border>
      <left/>
      <right/>
      <top style="thick">
        <color theme="0"/>
      </top>
      <bottom/>
      <diagonal/>
    </border>
    <border>
      <left/>
      <right/>
      <top style="thin">
        <color theme="0"/>
      </top>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rgb="FF000000"/>
      </left>
      <right/>
      <top/>
      <bottom/>
      <diagonal/>
    </border>
    <border>
      <left/>
      <right/>
      <top style="thin">
        <color rgb="FF000000"/>
      </top>
      <bottom/>
      <diagonal/>
    </border>
    <border>
      <left style="thin">
        <color theme="0"/>
      </left>
      <right/>
      <top style="thin">
        <color rgb="FF000000"/>
      </top>
      <bottom/>
      <diagonal/>
    </border>
    <border>
      <left style="thin">
        <color rgb="FF000000"/>
      </left>
      <right/>
      <top style="thick">
        <color theme="0"/>
      </top>
      <bottom/>
      <diagonal/>
    </border>
    <border>
      <left style="thin">
        <color rgb="FF000000"/>
      </left>
      <right style="thin">
        <color rgb="FF000000"/>
      </right>
      <top style="thick">
        <color theme="0"/>
      </top>
      <bottom/>
      <diagonal/>
    </border>
    <border>
      <left/>
      <right/>
      <top style="thin">
        <color theme="9" tint="0.39997558519241921"/>
      </top>
      <bottom/>
      <diagonal/>
    </border>
    <border>
      <left style="thin">
        <color theme="9" tint="0.39997558519241921"/>
      </left>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style="thin">
        <color theme="9" tint="0.39997558519241921"/>
      </right>
      <top style="thin">
        <color theme="9" tint="0.39997558519241921"/>
      </top>
      <bottom/>
      <diagonal/>
    </border>
    <border>
      <left/>
      <right style="thin">
        <color theme="9" tint="0.39997558519241921"/>
      </right>
      <top/>
      <bottom/>
      <diagonal/>
    </border>
    <border>
      <left/>
      <right style="thin">
        <color theme="4" tint="0.39997558519241921"/>
      </right>
      <top style="thin">
        <color theme="4" tint="0.39997558519241921"/>
      </top>
      <bottom style="thin">
        <color theme="4" tint="0.39997558519241921"/>
      </bottom>
      <diagonal/>
    </border>
    <border>
      <left style="thin">
        <color indexed="64"/>
      </left>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ck">
        <color rgb="FFF4B183"/>
      </left>
      <right style="thick">
        <color rgb="FFF4B183"/>
      </right>
      <top style="thick">
        <color rgb="FFF4B183"/>
      </top>
      <bottom style="thick">
        <color rgb="FFF4B183"/>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B2B2B2"/>
      </left>
      <right style="thin">
        <color rgb="FFB2B2B2"/>
      </right>
      <top/>
      <bottom style="thin">
        <color rgb="FFB2B2B2"/>
      </bottom>
      <diagonal/>
    </border>
    <border>
      <left/>
      <right style="thin">
        <color theme="0" tint="-0.499984740745262"/>
      </right>
      <top style="thin">
        <color theme="0" tint="-0.499984740745262"/>
      </top>
      <bottom/>
      <diagonal/>
    </border>
    <border>
      <left/>
      <right style="thin">
        <color rgb="FFB2B2B2"/>
      </right>
      <top style="thin">
        <color rgb="FFB2B2B2"/>
      </top>
      <bottom style="thin">
        <color rgb="FFB2B2B2"/>
      </bottom>
      <diagonal/>
    </border>
    <border>
      <left style="thin">
        <color theme="0" tint="-0.499984740745262"/>
      </left>
      <right style="thin">
        <color theme="0" tint="-0.499984740745262"/>
      </right>
      <top style="thin">
        <color theme="0" tint="-0.499984740745262"/>
      </top>
      <bottom/>
      <diagonal/>
    </border>
    <border>
      <left style="thin">
        <color theme="4" tint="0.39997558519241921"/>
      </left>
      <right/>
      <top style="thin">
        <color theme="0"/>
      </top>
      <bottom style="thin">
        <color theme="4" tint="0.39997558519241921"/>
      </bottom>
      <diagonal/>
    </border>
    <border>
      <left style="thin">
        <color theme="0"/>
      </left>
      <right style="thin">
        <color theme="4" tint="0.39997558519241921"/>
      </right>
      <top style="thin">
        <color theme="0"/>
      </top>
      <bottom style="thin">
        <color theme="4" tint="0.39997558519241921"/>
      </bottom>
      <diagonal/>
    </border>
    <border>
      <left style="thin">
        <color theme="0"/>
      </left>
      <right style="thin">
        <color theme="4" tint="0.39997558519241921"/>
      </right>
      <top style="thin">
        <color theme="4" tint="0.39997558519241921"/>
      </top>
      <bottom/>
      <diagonal/>
    </border>
    <border>
      <left style="thin">
        <color theme="4" tint="0.39997558519241921"/>
      </left>
      <right/>
      <top style="thick">
        <color theme="0"/>
      </top>
      <bottom/>
      <diagonal/>
    </border>
    <border>
      <left style="thin">
        <color theme="0"/>
      </left>
      <right style="thin">
        <color theme="4" tint="0.39997558519241921"/>
      </right>
      <top style="thick">
        <color theme="0"/>
      </top>
      <bottom/>
      <diagonal/>
    </border>
    <border>
      <left style="thin">
        <color theme="4" tint="0.39997558519241921"/>
      </left>
      <right/>
      <top style="thin">
        <color theme="0"/>
      </top>
      <bottom/>
      <diagonal/>
    </border>
    <border>
      <left style="thin">
        <color theme="0"/>
      </left>
      <right style="thin">
        <color theme="4" tint="0.39997558519241921"/>
      </right>
      <top style="thin">
        <color theme="0"/>
      </top>
      <bottom/>
      <diagonal/>
    </border>
    <border>
      <left/>
      <right style="thin">
        <color indexed="22"/>
      </right>
      <top style="thin">
        <color indexed="22"/>
      </top>
      <bottom/>
      <diagonal/>
    </border>
    <border>
      <left/>
      <right/>
      <top style="thin">
        <color theme="0"/>
      </top>
      <bottom style="thin">
        <color theme="4" tint="0.39997558519241921"/>
      </bottom>
      <diagonal/>
    </border>
    <border>
      <left style="thick">
        <color auto="1"/>
      </left>
      <right style="thick">
        <color auto="1"/>
      </right>
      <top style="thick">
        <color auto="1"/>
      </top>
      <bottom/>
      <diagonal/>
    </border>
    <border>
      <left style="thin">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n">
        <color indexed="64"/>
      </right>
      <top style="thin">
        <color indexed="64"/>
      </top>
      <bottom style="thick">
        <color indexed="64"/>
      </bottom>
      <diagonal/>
    </border>
    <border>
      <left style="thick">
        <color auto="1"/>
      </left>
      <right style="thick">
        <color auto="1"/>
      </right>
      <top/>
      <bottom/>
      <diagonal/>
    </border>
  </borders>
  <cellStyleXfs count="26">
    <xf numFmtId="0" fontId="0" fillId="0" borderId="0"/>
    <xf numFmtId="0" fontId="4" fillId="0" borderId="0"/>
    <xf numFmtId="166" fontId="11" fillId="0" borderId="0" applyFont="0" applyFill="0" applyBorder="0" applyAlignment="0" applyProtection="0"/>
    <xf numFmtId="0" fontId="4" fillId="0" borderId="0"/>
    <xf numFmtId="166" fontId="4" fillId="0" borderId="0" applyFont="0" applyFill="0" applyBorder="0" applyAlignment="0" applyProtection="0"/>
    <xf numFmtId="9" fontId="4" fillId="0" borderId="0" applyFont="0" applyFill="0" applyBorder="0" applyAlignment="0" applyProtection="0"/>
    <xf numFmtId="165" fontId="11" fillId="0" borderId="0" applyFont="0" applyFill="0" applyBorder="0" applyAlignment="0" applyProtection="0"/>
    <xf numFmtId="166" fontId="29" fillId="0" borderId="0" applyFont="0" applyFill="0" applyBorder="0" applyAlignment="0" applyProtection="0"/>
    <xf numFmtId="0" fontId="47" fillId="0" borderId="0" applyNumberFormat="0" applyFill="0" applyBorder="0" applyAlignment="0" applyProtection="0"/>
    <xf numFmtId="0" fontId="11" fillId="0" borderId="0"/>
    <xf numFmtId="2" fontId="48" fillId="17" borderId="0" applyBorder="0" applyAlignment="0" applyProtection="0"/>
    <xf numFmtId="178" fontId="50" fillId="0" borderId="0" applyNumberFormat="0" applyFill="0" applyBorder="0" applyAlignment="0" applyProtection="0"/>
    <xf numFmtId="178" fontId="4" fillId="0" borderId="0"/>
    <xf numFmtId="0" fontId="65" fillId="0" borderId="0"/>
    <xf numFmtId="16" fontId="14" fillId="0" borderId="0" applyFont="0" applyFill="0" applyBorder="0" applyAlignment="0">
      <alignment horizontal="left"/>
    </xf>
    <xf numFmtId="180" fontId="11" fillId="0" borderId="0" applyFont="0" applyFill="0" applyBorder="0" applyAlignment="0" applyProtection="0"/>
    <xf numFmtId="0" fontId="72" fillId="0" borderId="0"/>
    <xf numFmtId="43" fontId="11" fillId="0" borderId="0" applyFont="0" applyFill="0" applyBorder="0" applyAlignment="0" applyProtection="0"/>
    <xf numFmtId="0" fontId="77" fillId="0" borderId="0"/>
    <xf numFmtId="0" fontId="11" fillId="33" borderId="54"/>
    <xf numFmtId="0" fontId="11" fillId="0" borderId="0"/>
    <xf numFmtId="0" fontId="11" fillId="33" borderId="0"/>
    <xf numFmtId="0" fontId="77" fillId="34" borderId="0" applyNumberFormat="0" applyBorder="0" applyProtection="0"/>
    <xf numFmtId="0" fontId="11" fillId="35" borderId="53"/>
    <xf numFmtId="0" fontId="29" fillId="0" borderId="0"/>
    <xf numFmtId="0" fontId="11" fillId="35" borderId="53"/>
  </cellStyleXfs>
  <cellXfs count="582">
    <xf numFmtId="0" fontId="0" fillId="0" borderId="0" xfId="0"/>
    <xf numFmtId="0" fontId="5" fillId="0" borderId="0" xfId="1" applyFont="1" applyFill="1" applyProtection="1">
      <protection locked="0"/>
    </xf>
    <xf numFmtId="0" fontId="5" fillId="0" borderId="0" xfId="1" applyFont="1" applyProtection="1">
      <protection locked="0"/>
    </xf>
    <xf numFmtId="0" fontId="6" fillId="3" borderId="0" xfId="0" applyFont="1" applyFill="1"/>
    <xf numFmtId="0" fontId="7" fillId="3" borderId="0" xfId="0" applyFont="1" applyFill="1"/>
    <xf numFmtId="0" fontId="6" fillId="0" borderId="0" xfId="0" applyFont="1"/>
    <xf numFmtId="0" fontId="6" fillId="0" borderId="0" xfId="0" quotePrefix="1" applyFont="1"/>
    <xf numFmtId="14" fontId="0" fillId="0" borderId="0" xfId="0" applyNumberFormat="1"/>
    <xf numFmtId="0" fontId="14" fillId="0" borderId="0" xfId="3" applyFont="1" applyProtection="1">
      <protection locked="0"/>
    </xf>
    <xf numFmtId="15" fontId="14" fillId="0" borderId="0" xfId="3" applyNumberFormat="1" applyFont="1" applyProtection="1">
      <protection locked="0"/>
    </xf>
    <xf numFmtId="0" fontId="14" fillId="0" borderId="0" xfId="3" applyFont="1" applyFill="1" applyProtection="1">
      <protection locked="0"/>
    </xf>
    <xf numFmtId="15" fontId="14" fillId="0" borderId="0" xfId="3" applyNumberFormat="1" applyFont="1" applyFill="1" applyProtection="1">
      <protection locked="0"/>
    </xf>
    <xf numFmtId="15" fontId="14" fillId="0" borderId="0" xfId="4" applyNumberFormat="1" applyFont="1" applyProtection="1">
      <protection locked="0"/>
    </xf>
    <xf numFmtId="15" fontId="14" fillId="0" borderId="0" xfId="4" applyNumberFormat="1" applyFont="1" applyBorder="1" applyProtection="1">
      <protection locked="0"/>
    </xf>
    <xf numFmtId="15" fontId="14" fillId="0" borderId="0" xfId="3" applyNumberFormat="1" applyFont="1" applyBorder="1" applyProtection="1">
      <protection locked="0"/>
    </xf>
    <xf numFmtId="14" fontId="6" fillId="0" borderId="0" xfId="0" applyNumberFormat="1" applyFont="1"/>
    <xf numFmtId="169" fontId="6" fillId="0" borderId="0" xfId="2" applyNumberFormat="1" applyFont="1"/>
    <xf numFmtId="3" fontId="0" fillId="0" borderId="0" xfId="0" applyNumberFormat="1"/>
    <xf numFmtId="0" fontId="12" fillId="0" borderId="0" xfId="0" applyFont="1"/>
    <xf numFmtId="0" fontId="10" fillId="0" borderId="0" xfId="1" applyFont="1" applyProtection="1">
      <protection locked="0"/>
    </xf>
    <xf numFmtId="9" fontId="10" fillId="0" borderId="0" xfId="5" applyFont="1" applyBorder="1" applyProtection="1">
      <protection locked="0"/>
    </xf>
    <xf numFmtId="9" fontId="10" fillId="0" borderId="0" xfId="5" applyFont="1" applyProtection="1">
      <protection locked="0"/>
    </xf>
    <xf numFmtId="15" fontId="10" fillId="0" borderId="0" xfId="1" applyNumberFormat="1" applyFont="1" applyProtection="1">
      <protection locked="0"/>
    </xf>
    <xf numFmtId="0" fontId="10" fillId="0" borderId="0" xfId="1" applyNumberFormat="1" applyFont="1" applyProtection="1">
      <protection locked="0"/>
    </xf>
    <xf numFmtId="170" fontId="6" fillId="0" borderId="0" xfId="0" applyNumberFormat="1" applyFont="1"/>
    <xf numFmtId="0" fontId="16" fillId="0" borderId="0" xfId="0" applyFont="1"/>
    <xf numFmtId="0" fontId="0" fillId="0" borderId="0" xfId="0" applyFont="1"/>
    <xf numFmtId="0" fontId="11" fillId="0" borderId="0" xfId="0" applyFont="1"/>
    <xf numFmtId="0" fontId="9" fillId="0" borderId="0" xfId="0" applyFont="1"/>
    <xf numFmtId="0" fontId="19" fillId="8" borderId="1" xfId="1" applyFont="1" applyFill="1" applyBorder="1" applyAlignment="1" applyProtection="1">
      <alignment horizontal="left" vertical="top"/>
      <protection locked="0"/>
    </xf>
    <xf numFmtId="0" fontId="19" fillId="8" borderId="1" xfId="1" applyFont="1" applyFill="1" applyBorder="1" applyAlignment="1" applyProtection="1">
      <alignment horizontal="center" vertical="top"/>
      <protection locked="0"/>
    </xf>
    <xf numFmtId="0" fontId="19" fillId="8" borderId="1" xfId="1" applyFont="1" applyFill="1" applyBorder="1" applyAlignment="1" applyProtection="1">
      <alignment vertical="top"/>
      <protection locked="0"/>
    </xf>
    <xf numFmtId="169" fontId="19" fillId="8" borderId="1" xfId="4" applyNumberFormat="1" applyFont="1" applyFill="1" applyBorder="1" applyAlignment="1" applyProtection="1">
      <alignment vertical="top"/>
      <protection locked="0"/>
    </xf>
    <xf numFmtId="0" fontId="5" fillId="0" borderId="0" xfId="1" applyFont="1" applyFill="1" applyAlignment="1" applyProtection="1">
      <alignment horizontal="center"/>
      <protection locked="0"/>
    </xf>
    <xf numFmtId="169" fontId="5" fillId="0" borderId="0" xfId="4" applyNumberFormat="1" applyFont="1" applyProtection="1">
      <protection locked="0"/>
    </xf>
    <xf numFmtId="0" fontId="17" fillId="11" borderId="0" xfId="0" applyFont="1" applyFill="1" applyAlignment="1">
      <alignment horizontal="centerContinuous"/>
    </xf>
    <xf numFmtId="0" fontId="21" fillId="11" borderId="0" xfId="0" applyFont="1" applyFill="1" applyAlignment="1">
      <alignment horizontal="centerContinuous"/>
    </xf>
    <xf numFmtId="0" fontId="19" fillId="8" borderId="9" xfId="1" applyFont="1" applyFill="1" applyBorder="1" applyAlignment="1" applyProtection="1">
      <alignment horizontal="center" vertical="top"/>
      <protection locked="0"/>
    </xf>
    <xf numFmtId="0" fontId="19" fillId="8" borderId="9" xfId="1" applyFont="1" applyFill="1" applyBorder="1" applyAlignment="1" applyProtection="1">
      <alignment vertical="top"/>
      <protection locked="0"/>
    </xf>
    <xf numFmtId="0" fontId="6" fillId="0" borderId="8" xfId="0" applyFont="1" applyBorder="1"/>
    <xf numFmtId="0" fontId="22" fillId="0" borderId="0" xfId="0" applyFont="1"/>
    <xf numFmtId="0" fontId="23" fillId="0" borderId="0" xfId="0" applyFont="1"/>
    <xf numFmtId="14" fontId="23" fillId="0" borderId="0" xfId="0" applyNumberFormat="1" applyFont="1"/>
    <xf numFmtId="0" fontId="24" fillId="0" borderId="10" xfId="0" applyFont="1" applyBorder="1" applyAlignment="1">
      <alignment horizontal="center"/>
    </xf>
    <xf numFmtId="0" fontId="24" fillId="0" borderId="0" xfId="0" applyFont="1" applyBorder="1" applyAlignment="1">
      <alignment horizontal="center"/>
    </xf>
    <xf numFmtId="0" fontId="23" fillId="0" borderId="11" xfId="0" applyFont="1" applyBorder="1"/>
    <xf numFmtId="0" fontId="23" fillId="0" borderId="2" xfId="0" applyFont="1" applyBorder="1"/>
    <xf numFmtId="172" fontId="25" fillId="0" borderId="12" xfId="2" applyNumberFormat="1" applyFont="1" applyBorder="1"/>
    <xf numFmtId="43" fontId="25" fillId="0" borderId="0" xfId="2" applyNumberFormat="1" applyFont="1"/>
    <xf numFmtId="0" fontId="23" fillId="0" borderId="13" xfId="0" applyFont="1" applyBorder="1"/>
    <xf numFmtId="0" fontId="23" fillId="0" borderId="0" xfId="0" applyFont="1" applyBorder="1"/>
    <xf numFmtId="172" fontId="25" fillId="0" borderId="14" xfId="2" applyNumberFormat="1" applyFont="1" applyBorder="1"/>
    <xf numFmtId="43" fontId="25" fillId="12" borderId="0" xfId="2" applyNumberFormat="1" applyFont="1" applyFill="1"/>
    <xf numFmtId="0" fontId="23" fillId="0" borderId="15" xfId="0" applyFont="1" applyBorder="1"/>
    <xf numFmtId="0" fontId="23" fillId="0" borderId="10" xfId="0" applyFont="1" applyBorder="1"/>
    <xf numFmtId="172" fontId="25" fillId="0" borderId="16" xfId="2" applyNumberFormat="1" applyFont="1" applyBorder="1"/>
    <xf numFmtId="14" fontId="23" fillId="12" borderId="0" xfId="0" applyNumberFormat="1" applyFont="1" applyFill="1"/>
    <xf numFmtId="0" fontId="23" fillId="12" borderId="0" xfId="0" applyFont="1" applyFill="1"/>
    <xf numFmtId="172" fontId="25" fillId="12" borderId="0" xfId="2" applyNumberFormat="1" applyFont="1" applyFill="1"/>
    <xf numFmtId="172" fontId="25" fillId="0" borderId="0" xfId="2" applyNumberFormat="1" applyFont="1"/>
    <xf numFmtId="14" fontId="26" fillId="0" borderId="0" xfId="0" applyNumberFormat="1" applyFont="1"/>
    <xf numFmtId="43" fontId="23" fillId="0" borderId="0" xfId="0" applyNumberFormat="1" applyFont="1"/>
    <xf numFmtId="0" fontId="15" fillId="0" borderId="0" xfId="0" quotePrefix="1" applyFont="1"/>
    <xf numFmtId="166" fontId="22" fillId="0" borderId="8" xfId="2" applyFont="1" applyBorder="1"/>
    <xf numFmtId="169" fontId="27" fillId="0" borderId="0" xfId="2" applyNumberFormat="1" applyFont="1"/>
    <xf numFmtId="0" fontId="27" fillId="0" borderId="0" xfId="0" applyFont="1"/>
    <xf numFmtId="0" fontId="28" fillId="0" borderId="17" xfId="0" applyFont="1" applyBorder="1" applyAlignment="1">
      <alignment horizontal="center"/>
    </xf>
    <xf numFmtId="0" fontId="28" fillId="0" borderId="18" xfId="0" applyFont="1" applyBorder="1" applyAlignment="1">
      <alignment horizontal="center"/>
    </xf>
    <xf numFmtId="0" fontId="28" fillId="0" borderId="19" xfId="0" applyFont="1" applyBorder="1" applyAlignment="1">
      <alignment horizontal="center"/>
    </xf>
    <xf numFmtId="0" fontId="27" fillId="0" borderId="3" xfId="0" applyFont="1" applyBorder="1"/>
    <xf numFmtId="0" fontId="27" fillId="0" borderId="0" xfId="0" applyFont="1" applyBorder="1"/>
    <xf numFmtId="39" fontId="27" fillId="0" borderId="4" xfId="2" applyNumberFormat="1" applyFont="1" applyBorder="1"/>
    <xf numFmtId="20" fontId="27" fillId="0" borderId="4" xfId="0" applyNumberFormat="1" applyFont="1" applyBorder="1"/>
    <xf numFmtId="14" fontId="27" fillId="0" borderId="3" xfId="0" applyNumberFormat="1" applyFont="1" applyBorder="1"/>
    <xf numFmtId="14" fontId="27" fillId="0" borderId="4" xfId="0" applyNumberFormat="1" applyFont="1" applyBorder="1"/>
    <xf numFmtId="0" fontId="27" fillId="0" borderId="4" xfId="0" applyFont="1" applyBorder="1"/>
    <xf numFmtId="0" fontId="27" fillId="0" borderId="5" xfId="0" applyFont="1" applyBorder="1"/>
    <xf numFmtId="0" fontId="27" fillId="0" borderId="20" xfId="0" applyFont="1" applyBorder="1"/>
    <xf numFmtId="39" fontId="27" fillId="0" borderId="6" xfId="2" applyNumberFormat="1" applyFont="1" applyBorder="1"/>
    <xf numFmtId="0" fontId="27" fillId="0" borderId="6" xfId="0" applyFont="1" applyBorder="1"/>
    <xf numFmtId="14" fontId="27" fillId="0" borderId="0" xfId="0" applyNumberFormat="1" applyFont="1"/>
    <xf numFmtId="0" fontId="27" fillId="0" borderId="17" xfId="0" applyFont="1" applyBorder="1"/>
    <xf numFmtId="0" fontId="27" fillId="0" borderId="18" xfId="0" applyFont="1" applyBorder="1"/>
    <xf numFmtId="0" fontId="27" fillId="0" borderId="19" xfId="0" applyFont="1" applyBorder="1"/>
    <xf numFmtId="0" fontId="13" fillId="8" borderId="21" xfId="1" applyFont="1" applyFill="1" applyBorder="1" applyAlignment="1" applyProtection="1">
      <alignment horizontal="left" vertical="top"/>
      <protection locked="0"/>
    </xf>
    <xf numFmtId="0" fontId="13" fillId="8" borderId="21" xfId="1" applyFont="1" applyFill="1" applyBorder="1" applyAlignment="1" applyProtection="1">
      <alignment horizontal="center" vertical="top"/>
      <protection locked="0"/>
    </xf>
    <xf numFmtId="0" fontId="13" fillId="8" borderId="21" xfId="1" applyFont="1" applyFill="1" applyBorder="1" applyAlignment="1" applyProtection="1">
      <alignment vertical="top"/>
      <protection locked="0"/>
    </xf>
    <xf numFmtId="15" fontId="13" fillId="8" borderId="21" xfId="1" applyNumberFormat="1" applyFont="1" applyFill="1" applyBorder="1" applyAlignment="1" applyProtection="1">
      <alignment horizontal="right" vertical="top"/>
      <protection locked="0"/>
    </xf>
    <xf numFmtId="0" fontId="13" fillId="8" borderId="21" xfId="1" applyFont="1" applyFill="1" applyBorder="1" applyAlignment="1" applyProtection="1">
      <alignment horizontal="right" vertical="top"/>
    </xf>
    <xf numFmtId="169" fontId="13" fillId="8" borderId="21" xfId="4" applyNumberFormat="1" applyFont="1" applyFill="1" applyBorder="1" applyAlignment="1" applyProtection="1">
      <alignment vertical="top"/>
      <protection locked="0"/>
    </xf>
    <xf numFmtId="169" fontId="13" fillId="8" borderId="21" xfId="4" applyNumberFormat="1" applyFont="1" applyFill="1" applyBorder="1" applyAlignment="1" applyProtection="1">
      <alignment horizontal="right" vertical="top"/>
    </xf>
    <xf numFmtId="166" fontId="13" fillId="8" borderId="21" xfId="4" applyFont="1" applyFill="1" applyBorder="1" applyAlignment="1" applyProtection="1">
      <alignment horizontal="right" vertical="top"/>
    </xf>
    <xf numFmtId="0" fontId="14" fillId="0" borderId="0" xfId="1" applyFont="1" applyFill="1" applyProtection="1">
      <protection locked="0"/>
    </xf>
    <xf numFmtId="0" fontId="14" fillId="0" borderId="0" xfId="1" applyFont="1" applyFill="1" applyAlignment="1" applyProtection="1">
      <alignment horizontal="center"/>
      <protection locked="0"/>
    </xf>
    <xf numFmtId="15" fontId="14" fillId="0" borderId="0" xfId="1" applyNumberFormat="1" applyFont="1" applyFill="1" applyProtection="1">
      <protection locked="0"/>
    </xf>
    <xf numFmtId="169" fontId="14" fillId="0" borderId="0" xfId="4" applyNumberFormat="1" applyFont="1" applyFill="1" applyProtection="1"/>
    <xf numFmtId="169" fontId="14" fillId="0" borderId="0" xfId="4" applyNumberFormat="1" applyFont="1" applyProtection="1">
      <protection locked="0"/>
    </xf>
    <xf numFmtId="0" fontId="14" fillId="0" borderId="0" xfId="1" applyFont="1" applyAlignment="1" applyProtection="1">
      <alignment horizontal="center"/>
      <protection locked="0"/>
    </xf>
    <xf numFmtId="169" fontId="14" fillId="0" borderId="0" xfId="4" applyNumberFormat="1" applyFont="1" applyFill="1" applyProtection="1">
      <protection locked="0"/>
    </xf>
    <xf numFmtId="9" fontId="12" fillId="5" borderId="0" xfId="0" applyNumberFormat="1" applyFont="1" applyFill="1" applyAlignment="1">
      <alignment horizontal="center"/>
    </xf>
    <xf numFmtId="0" fontId="14" fillId="0" borderId="0" xfId="1" applyFont="1" applyProtection="1">
      <protection locked="0"/>
    </xf>
    <xf numFmtId="15" fontId="14" fillId="0" borderId="0" xfId="1" applyNumberFormat="1" applyFont="1" applyProtection="1">
      <protection locked="0"/>
    </xf>
    <xf numFmtId="169" fontId="14" fillId="0" borderId="0" xfId="4" applyNumberFormat="1" applyFont="1" applyFill="1" applyBorder="1" applyProtection="1"/>
    <xf numFmtId="15" fontId="14" fillId="0" borderId="0" xfId="1" applyNumberFormat="1" applyFont="1" applyBorder="1" applyProtection="1">
      <protection locked="0"/>
    </xf>
    <xf numFmtId="169" fontId="0" fillId="0" borderId="0" xfId="0" applyNumberFormat="1"/>
    <xf numFmtId="0" fontId="13" fillId="8" borderId="21" xfId="3" applyFont="1" applyFill="1" applyBorder="1" applyAlignment="1" applyProtection="1">
      <alignment horizontal="left" vertical="top"/>
      <protection locked="0"/>
    </xf>
    <xf numFmtId="0" fontId="13" fillId="8" borderId="21" xfId="3" applyFont="1" applyFill="1" applyBorder="1" applyAlignment="1" applyProtection="1">
      <alignment vertical="top"/>
      <protection locked="0"/>
    </xf>
    <xf numFmtId="15" fontId="13" fillId="8" borderId="21" xfId="3" applyNumberFormat="1" applyFont="1" applyFill="1" applyBorder="1" applyAlignment="1" applyProtection="1">
      <alignment horizontal="right" vertical="top"/>
      <protection locked="0"/>
    </xf>
    <xf numFmtId="0" fontId="13" fillId="8" borderId="21" xfId="3" applyFont="1" applyFill="1" applyBorder="1" applyAlignment="1" applyProtection="1">
      <alignment horizontal="right" vertical="top"/>
    </xf>
    <xf numFmtId="0" fontId="13" fillId="8" borderId="21" xfId="3" applyFont="1" applyFill="1" applyBorder="1" applyAlignment="1" applyProtection="1">
      <alignment horizontal="center" vertical="top"/>
      <protection locked="0"/>
    </xf>
    <xf numFmtId="169" fontId="13" fillId="8" borderId="21" xfId="7" applyNumberFormat="1" applyFont="1" applyFill="1" applyBorder="1" applyAlignment="1" applyProtection="1">
      <alignment horizontal="right" vertical="top"/>
    </xf>
    <xf numFmtId="169" fontId="14" fillId="0" borderId="0" xfId="4" applyNumberFormat="1" applyFont="1" applyFill="1" applyAlignment="1" applyProtection="1">
      <protection locked="0"/>
    </xf>
    <xf numFmtId="0" fontId="14" fillId="0" borderId="0" xfId="3" applyFont="1" applyAlignment="1" applyProtection="1">
      <alignment horizontal="center"/>
      <protection locked="0"/>
    </xf>
    <xf numFmtId="173" fontId="0" fillId="0" borderId="0" xfId="0" applyNumberFormat="1"/>
    <xf numFmtId="22" fontId="27" fillId="0" borderId="3" xfId="0" applyNumberFormat="1" applyFont="1" applyBorder="1"/>
    <xf numFmtId="0" fontId="28" fillId="0" borderId="18" xfId="0" applyFont="1" applyBorder="1" applyAlignment="1">
      <alignment horizontal="center" wrapText="1"/>
    </xf>
    <xf numFmtId="0" fontId="0" fillId="0" borderId="0" xfId="0" applyNumberFormat="1"/>
    <xf numFmtId="0" fontId="14" fillId="0" borderId="0" xfId="3" applyFont="1" applyBorder="1" applyProtection="1">
      <protection locked="0"/>
    </xf>
    <xf numFmtId="169" fontId="14" fillId="0" borderId="0" xfId="4" applyNumberFormat="1" applyFont="1" applyFill="1" applyBorder="1" applyAlignment="1" applyProtection="1">
      <protection locked="0"/>
    </xf>
    <xf numFmtId="0" fontId="14" fillId="0" borderId="0" xfId="3" applyFont="1" applyBorder="1" applyAlignment="1" applyProtection="1">
      <alignment horizontal="center"/>
      <protection locked="0"/>
    </xf>
    <xf numFmtId="0" fontId="9" fillId="0" borderId="0" xfId="0" applyFont="1" applyAlignment="1">
      <alignment horizontal="center"/>
    </xf>
    <xf numFmtId="0" fontId="27" fillId="0" borderId="0" xfId="0" applyNumberFormat="1" applyFont="1" applyBorder="1"/>
    <xf numFmtId="0" fontId="27" fillId="0" borderId="4" xfId="0" applyNumberFormat="1" applyFont="1" applyBorder="1"/>
    <xf numFmtId="0" fontId="27" fillId="0" borderId="20" xfId="0" applyNumberFormat="1" applyFont="1" applyBorder="1"/>
    <xf numFmtId="20" fontId="9" fillId="0" borderId="0" xfId="0" applyNumberFormat="1" applyFont="1"/>
    <xf numFmtId="0" fontId="30" fillId="0" borderId="0" xfId="0" applyFont="1"/>
    <xf numFmtId="9" fontId="9" fillId="0" borderId="0" xfId="0" applyNumberFormat="1" applyFont="1"/>
    <xf numFmtId="166" fontId="31" fillId="5" borderId="0" xfId="2" applyFont="1" applyFill="1"/>
    <xf numFmtId="14" fontId="6" fillId="0" borderId="0" xfId="0" quotePrefix="1" applyNumberFormat="1" applyFont="1"/>
    <xf numFmtId="16" fontId="6" fillId="0" borderId="0" xfId="0" quotePrefix="1" applyNumberFormat="1" applyFont="1"/>
    <xf numFmtId="9" fontId="6" fillId="0" borderId="0" xfId="0" applyNumberFormat="1" applyFont="1" applyAlignment="1">
      <alignment horizontal="left"/>
    </xf>
    <xf numFmtId="0" fontId="32" fillId="15" borderId="8" xfId="0" quotePrefix="1" applyFont="1" applyFill="1" applyBorder="1"/>
    <xf numFmtId="0" fontId="32" fillId="15" borderId="8" xfId="0" applyFont="1" applyFill="1" applyBorder="1"/>
    <xf numFmtId="0" fontId="6" fillId="0" borderId="0" xfId="0" applyFont="1" applyFill="1"/>
    <xf numFmtId="166" fontId="0" fillId="0" borderId="0" xfId="2" applyFont="1"/>
    <xf numFmtId="164" fontId="0" fillId="0" borderId="0" xfId="0" applyNumberFormat="1"/>
    <xf numFmtId="0" fontId="34" fillId="0" borderId="0" xfId="0" applyFont="1"/>
    <xf numFmtId="0" fontId="33" fillId="0" borderId="0" xfId="0" applyFont="1"/>
    <xf numFmtId="9" fontId="33" fillId="0" borderId="0" xfId="0" applyNumberFormat="1" applyFont="1"/>
    <xf numFmtId="175" fontId="0" fillId="0" borderId="0" xfId="0" applyNumberFormat="1"/>
    <xf numFmtId="175" fontId="35" fillId="0" borderId="0" xfId="0" applyNumberFormat="1" applyFont="1"/>
    <xf numFmtId="0" fontId="6" fillId="0" borderId="0" xfId="0" applyFont="1" applyProtection="1">
      <protection hidden="1"/>
    </xf>
    <xf numFmtId="0" fontId="36" fillId="3" borderId="0" xfId="0" applyFont="1" applyFill="1"/>
    <xf numFmtId="0" fontId="37" fillId="3" borderId="0" xfId="0" applyFont="1" applyFill="1"/>
    <xf numFmtId="0" fontId="38" fillId="0" borderId="0" xfId="0" applyFont="1"/>
    <xf numFmtId="0" fontId="40" fillId="0" borderId="0" xfId="0" applyFont="1" applyAlignment="1">
      <alignment horizontal="center"/>
    </xf>
    <xf numFmtId="0" fontId="41" fillId="0" borderId="0" xfId="1" applyFont="1"/>
    <xf numFmtId="0" fontId="36" fillId="0" borderId="0" xfId="0" applyFont="1"/>
    <xf numFmtId="167" fontId="36" fillId="0" borderId="0" xfId="0" quotePrefix="1" applyNumberFormat="1" applyFont="1"/>
    <xf numFmtId="0" fontId="27" fillId="0" borderId="0" xfId="0" applyNumberFormat="1" applyFont="1"/>
    <xf numFmtId="0" fontId="27" fillId="0" borderId="0" xfId="0" applyFont="1" applyAlignment="1">
      <alignment wrapText="1"/>
    </xf>
    <xf numFmtId="0" fontId="43" fillId="2" borderId="0" xfId="0" applyFont="1" applyFill="1" applyAlignment="1">
      <alignment horizontal="center" vertical="center"/>
    </xf>
    <xf numFmtId="0" fontId="44" fillId="0" borderId="0" xfId="0" applyFont="1"/>
    <xf numFmtId="15" fontId="14" fillId="0" borderId="0" xfId="3" applyNumberFormat="1" applyFont="1" applyBorder="1"/>
    <xf numFmtId="169" fontId="14" fillId="0" borderId="0" xfId="4" applyNumberFormat="1" applyFont="1" applyFill="1" applyBorder="1"/>
    <xf numFmtId="169" fontId="14" fillId="0" borderId="0" xfId="4" applyNumberFormat="1" applyFont="1" applyFill="1" applyBorder="1" applyAlignment="1"/>
    <xf numFmtId="0" fontId="14" fillId="0" borderId="0" xfId="3" applyFont="1" applyBorder="1" applyAlignment="1">
      <alignment horizontal="center"/>
    </xf>
    <xf numFmtId="169" fontId="14" fillId="0" borderId="0" xfId="7" applyNumberFormat="1" applyFont="1" applyBorder="1"/>
    <xf numFmtId="0" fontId="14" fillId="0" borderId="0" xfId="3" applyFont="1"/>
    <xf numFmtId="15" fontId="14" fillId="0" borderId="0" xfId="3" applyNumberFormat="1" applyFont="1"/>
    <xf numFmtId="169" fontId="14" fillId="0" borderId="0" xfId="4" applyNumberFormat="1" applyFont="1" applyFill="1"/>
    <xf numFmtId="169" fontId="14" fillId="0" borderId="0" xfId="4" applyNumberFormat="1" applyFont="1" applyFill="1" applyAlignment="1"/>
    <xf numFmtId="0" fontId="14" fillId="0" borderId="0" xfId="3" applyFont="1" applyAlignment="1">
      <alignment horizontal="center"/>
    </xf>
    <xf numFmtId="169" fontId="14" fillId="0" borderId="0" xfId="7" applyNumberFormat="1" applyFont="1"/>
    <xf numFmtId="15" fontId="14" fillId="0" borderId="0" xfId="4" applyNumberFormat="1" applyFont="1"/>
    <xf numFmtId="0" fontId="14" fillId="0" borderId="0" xfId="3" applyFont="1" applyFill="1"/>
    <xf numFmtId="15" fontId="14" fillId="0" borderId="0" xfId="3" applyNumberFormat="1" applyFont="1" applyFill="1"/>
    <xf numFmtId="15" fontId="14" fillId="0" borderId="0" xfId="4" applyNumberFormat="1" applyFont="1" applyBorder="1"/>
    <xf numFmtId="0" fontId="18" fillId="7" borderId="23" xfId="1" applyNumberFormat="1" applyFont="1" applyFill="1" applyBorder="1" applyAlignment="1">
      <alignment horizontal="left" vertical="center"/>
    </xf>
    <xf numFmtId="0" fontId="18" fillId="7" borderId="23" xfId="1" applyNumberFormat="1" applyFont="1" applyFill="1" applyBorder="1" applyAlignment="1">
      <alignment horizontal="center" vertical="center"/>
    </xf>
    <xf numFmtId="166" fontId="20" fillId="7" borderId="23" xfId="2" applyNumberFormat="1" applyFont="1" applyFill="1" applyBorder="1" applyAlignment="1">
      <alignment horizontal="center" vertical="center"/>
    </xf>
    <xf numFmtId="169" fontId="18" fillId="7" borderId="23" xfId="4" applyNumberFormat="1" applyFont="1" applyFill="1" applyBorder="1" applyAlignment="1">
      <alignment horizontal="right" vertical="center"/>
    </xf>
    <xf numFmtId="165" fontId="20" fillId="7" borderId="24" xfId="6" applyNumberFormat="1" applyFont="1" applyFill="1" applyBorder="1" applyAlignment="1">
      <alignment horizontal="right" vertical="center"/>
    </xf>
    <xf numFmtId="0" fontId="0" fillId="10" borderId="23" xfId="1" applyNumberFormat="1" applyFont="1" applyFill="1" applyBorder="1" applyAlignment="1"/>
    <xf numFmtId="0" fontId="14" fillId="16" borderId="23" xfId="1" applyNumberFormat="1" applyFont="1" applyFill="1" applyBorder="1" applyAlignment="1"/>
    <xf numFmtId="0" fontId="14" fillId="10" borderId="23" xfId="1" applyNumberFormat="1" applyFont="1" applyFill="1" applyBorder="1" applyAlignment="1"/>
    <xf numFmtId="171" fontId="14" fillId="10" borderId="23" xfId="4" applyNumberFormat="1" applyFont="1" applyFill="1" applyBorder="1"/>
    <xf numFmtId="174" fontId="14" fillId="16" borderId="23" xfId="2" applyNumberFormat="1" applyFont="1" applyFill="1" applyBorder="1"/>
    <xf numFmtId="169" fontId="14" fillId="10" borderId="23" xfId="4" applyNumberFormat="1" applyFont="1" applyFill="1" applyBorder="1"/>
    <xf numFmtId="174" fontId="14" fillId="16" borderId="24" xfId="6" applyNumberFormat="1" applyFont="1" applyFill="1" applyBorder="1"/>
    <xf numFmtId="0" fontId="0" fillId="10" borderId="25" xfId="1" applyNumberFormat="1" applyFont="1" applyFill="1" applyBorder="1" applyAlignment="1"/>
    <xf numFmtId="0" fontId="14" fillId="0" borderId="25" xfId="1" applyNumberFormat="1" applyFont="1" applyBorder="1" applyAlignment="1"/>
    <xf numFmtId="0" fontId="14" fillId="10" borderId="25" xfId="1" applyNumberFormat="1" applyFont="1" applyFill="1" applyBorder="1" applyAlignment="1"/>
    <xf numFmtId="171" fontId="14" fillId="10" borderId="25" xfId="4" applyNumberFormat="1" applyFont="1" applyFill="1" applyBorder="1"/>
    <xf numFmtId="174" fontId="14" fillId="0" borderId="25" xfId="2" applyNumberFormat="1" applyFont="1" applyBorder="1"/>
    <xf numFmtId="169" fontId="14" fillId="10" borderId="25" xfId="4" applyNumberFormat="1" applyFont="1" applyFill="1" applyBorder="1"/>
    <xf numFmtId="174" fontId="14" fillId="0" borderId="26" xfId="6" applyNumberFormat="1" applyFont="1" applyBorder="1"/>
    <xf numFmtId="0" fontId="14" fillId="16" borderId="25" xfId="1" applyNumberFormat="1" applyFont="1" applyFill="1" applyBorder="1" applyAlignment="1"/>
    <xf numFmtId="174" fontId="14" fillId="16" borderId="25" xfId="2" applyNumberFormat="1" applyFont="1" applyFill="1" applyBorder="1"/>
    <xf numFmtId="174" fontId="14" fillId="16" borderId="26" xfId="6" applyNumberFormat="1" applyFont="1" applyFill="1" applyBorder="1"/>
    <xf numFmtId="0" fontId="0" fillId="10" borderId="27" xfId="1" applyNumberFormat="1" applyFont="1" applyFill="1" applyBorder="1" applyAlignment="1"/>
    <xf numFmtId="0" fontId="14" fillId="16" borderId="27" xfId="1" applyNumberFormat="1" applyFont="1" applyFill="1" applyBorder="1" applyAlignment="1"/>
    <xf numFmtId="0" fontId="14" fillId="10" borderId="27" xfId="1" applyNumberFormat="1" applyFont="1" applyFill="1" applyBorder="1" applyAlignment="1"/>
    <xf numFmtId="171" fontId="14" fillId="10" borderId="27" xfId="4" applyNumberFormat="1" applyFont="1" applyFill="1" applyBorder="1"/>
    <xf numFmtId="174" fontId="14" fillId="16" borderId="27" xfId="2" applyNumberFormat="1" applyFont="1" applyFill="1" applyBorder="1"/>
    <xf numFmtId="169" fontId="14" fillId="10" borderId="27" xfId="4" applyNumberFormat="1" applyFont="1" applyFill="1" applyBorder="1"/>
    <xf numFmtId="174" fontId="14" fillId="16" borderId="22" xfId="6" applyNumberFormat="1" applyFont="1" applyFill="1" applyBorder="1"/>
    <xf numFmtId="166" fontId="6" fillId="0" borderId="0" xfId="2" applyFont="1"/>
    <xf numFmtId="3" fontId="6" fillId="0" borderId="0" xfId="0" applyNumberFormat="1" applyFont="1"/>
    <xf numFmtId="0" fontId="10" fillId="0" borderId="0" xfId="1" applyFont="1"/>
    <xf numFmtId="0" fontId="45" fillId="0" borderId="0" xfId="0" applyFont="1"/>
    <xf numFmtId="0" fontId="46" fillId="0" borderId="0" xfId="0" applyFont="1"/>
    <xf numFmtId="176" fontId="45" fillId="0" borderId="0" xfId="0" applyNumberFormat="1" applyFont="1"/>
    <xf numFmtId="0" fontId="12" fillId="5" borderId="0" xfId="0" applyFont="1" applyFill="1"/>
    <xf numFmtId="0" fontId="47" fillId="0" borderId="0" xfId="8"/>
    <xf numFmtId="167" fontId="0" fillId="0" borderId="0" xfId="0" applyNumberFormat="1"/>
    <xf numFmtId="0" fontId="0" fillId="0" borderId="0" xfId="0" quotePrefix="1"/>
    <xf numFmtId="0" fontId="23" fillId="0" borderId="0" xfId="9" applyFont="1"/>
    <xf numFmtId="2" fontId="49" fillId="17" borderId="0" xfId="10" applyFont="1"/>
    <xf numFmtId="178" fontId="51" fillId="5" borderId="0" xfId="11" applyFont="1" applyFill="1"/>
    <xf numFmtId="178" fontId="52" fillId="5" borderId="0" xfId="12" applyFont="1" applyFill="1"/>
    <xf numFmtId="178" fontId="53" fillId="0" borderId="0" xfId="12" applyFont="1"/>
    <xf numFmtId="14" fontId="53" fillId="0" borderId="0" xfId="12" applyNumberFormat="1" applyFont="1"/>
    <xf numFmtId="0" fontId="53" fillId="0" borderId="0" xfId="12" applyNumberFormat="1" applyFont="1"/>
    <xf numFmtId="178" fontId="23" fillId="0" borderId="0" xfId="12" applyFont="1" applyProtection="1">
      <protection hidden="1"/>
    </xf>
    <xf numFmtId="178" fontId="53" fillId="0" borderId="0" xfId="12" quotePrefix="1" applyFont="1"/>
    <xf numFmtId="178" fontId="55" fillId="19" borderId="28" xfId="12" applyNumberFormat="1" applyFont="1" applyFill="1" applyBorder="1" applyAlignment="1"/>
    <xf numFmtId="178" fontId="55" fillId="16" borderId="29" xfId="12" applyNumberFormat="1" applyFont="1" applyFill="1" applyBorder="1" applyAlignment="1"/>
    <xf numFmtId="178" fontId="55" fillId="19" borderId="29" xfId="12" applyNumberFormat="1" applyFont="1" applyFill="1" applyBorder="1" applyAlignment="1"/>
    <xf numFmtId="0" fontId="56" fillId="0" borderId="0" xfId="0" applyFont="1"/>
    <xf numFmtId="0" fontId="56" fillId="0" borderId="0" xfId="2" applyNumberFormat="1" applyFont="1"/>
    <xf numFmtId="0" fontId="57" fillId="0" borderId="0" xfId="0" applyFont="1" applyFill="1"/>
    <xf numFmtId="0" fontId="58" fillId="0" borderId="0" xfId="0" applyFont="1"/>
    <xf numFmtId="20" fontId="6" fillId="0" borderId="0" xfId="0" applyNumberFormat="1" applyFont="1"/>
    <xf numFmtId="0" fontId="59" fillId="15" borderId="0" xfId="0" applyFont="1" applyFill="1" applyAlignment="1">
      <alignment vertical="center"/>
    </xf>
    <xf numFmtId="0" fontId="60" fillId="15" borderId="0" xfId="0" applyFont="1" applyFill="1" applyAlignment="1">
      <alignment horizontal="left" vertical="center"/>
    </xf>
    <xf numFmtId="9" fontId="12" fillId="5" borderId="0" xfId="0" applyNumberFormat="1" applyFont="1" applyFill="1"/>
    <xf numFmtId="0" fontId="0" fillId="16" borderId="30" xfId="0" applyFont="1" applyFill="1" applyBorder="1"/>
    <xf numFmtId="0" fontId="0" fillId="0" borderId="30" xfId="0" applyFont="1" applyBorder="1"/>
    <xf numFmtId="0" fontId="3" fillId="0" borderId="0" xfId="0" applyFont="1" applyAlignment="1">
      <alignment horizontal="center"/>
    </xf>
    <xf numFmtId="0" fontId="0" fillId="0" borderId="8" xfId="0" applyBorder="1"/>
    <xf numFmtId="14" fontId="0" fillId="0" borderId="8" xfId="0" applyNumberFormat="1" applyBorder="1"/>
    <xf numFmtId="0" fontId="12" fillId="0" borderId="8" xfId="0" applyFont="1" applyBorder="1"/>
    <xf numFmtId="0" fontId="0" fillId="14" borderId="0" xfId="0" applyFill="1"/>
    <xf numFmtId="168" fontId="0" fillId="0" borderId="0" xfId="0" applyNumberFormat="1"/>
    <xf numFmtId="170" fontId="0" fillId="0" borderId="0" xfId="0" applyNumberFormat="1"/>
    <xf numFmtId="0" fontId="64" fillId="0" borderId="0" xfId="0" applyFont="1"/>
    <xf numFmtId="0" fontId="0" fillId="0" borderId="0" xfId="0" applyProtection="1">
      <protection hidden="1"/>
    </xf>
    <xf numFmtId="169" fontId="14" fillId="0" borderId="0" xfId="7" applyNumberFormat="1" applyFont="1" applyBorder="1" applyProtection="1">
      <protection hidden="1"/>
    </xf>
    <xf numFmtId="0" fontId="13" fillId="20" borderId="33" xfId="0" applyFont="1" applyFill="1" applyBorder="1"/>
    <xf numFmtId="0" fontId="13" fillId="20" borderId="30" xfId="0" applyFont="1" applyFill="1" applyBorder="1"/>
    <xf numFmtId="0" fontId="13" fillId="20" borderId="34" xfId="0" applyFont="1" applyFill="1" applyBorder="1"/>
    <xf numFmtId="0" fontId="23" fillId="5" borderId="0" xfId="9" applyNumberFormat="1" applyFont="1" applyFill="1"/>
    <xf numFmtId="177" fontId="23" fillId="5" borderId="0" xfId="9" applyNumberFormat="1" applyFont="1" applyFill="1"/>
    <xf numFmtId="9" fontId="0" fillId="2" borderId="0" xfId="0" applyNumberFormat="1" applyFill="1"/>
    <xf numFmtId="0" fontId="65" fillId="0" borderId="0" xfId="13"/>
    <xf numFmtId="0" fontId="66" fillId="21" borderId="35" xfId="13" applyFont="1" applyFill="1" applyBorder="1"/>
    <xf numFmtId="0" fontId="66" fillId="21" borderId="35" xfId="13" applyFont="1" applyFill="1" applyBorder="1" applyAlignment="1">
      <alignment wrapText="1"/>
    </xf>
    <xf numFmtId="0" fontId="66" fillId="22" borderId="35" xfId="13" applyFont="1" applyFill="1" applyBorder="1"/>
    <xf numFmtId="0" fontId="67" fillId="22" borderId="35" xfId="13" applyFont="1" applyFill="1" applyBorder="1" applyAlignment="1">
      <alignment wrapText="1"/>
    </xf>
    <xf numFmtId="0" fontId="66" fillId="21" borderId="0" xfId="13" applyFont="1" applyFill="1"/>
    <xf numFmtId="0" fontId="67" fillId="21" borderId="0" xfId="13" applyFont="1" applyFill="1" applyAlignment="1">
      <alignment wrapText="1"/>
    </xf>
    <xf numFmtId="0" fontId="66" fillId="23" borderId="8" xfId="13" applyFont="1" applyFill="1" applyBorder="1"/>
    <xf numFmtId="0" fontId="66" fillId="21" borderId="36" xfId="13" applyFont="1" applyFill="1" applyBorder="1" applyAlignment="1">
      <alignment wrapText="1"/>
    </xf>
    <xf numFmtId="0" fontId="67" fillId="24" borderId="0" xfId="13" applyFont="1" applyFill="1"/>
    <xf numFmtId="0" fontId="67" fillId="25" borderId="24" xfId="13" applyFont="1" applyFill="1" applyBorder="1"/>
    <xf numFmtId="0" fontId="67" fillId="25" borderId="37" xfId="13" applyFont="1" applyFill="1" applyBorder="1"/>
    <xf numFmtId="0" fontId="67" fillId="25" borderId="38" xfId="13" applyFont="1" applyFill="1" applyBorder="1"/>
    <xf numFmtId="0" fontId="67" fillId="25" borderId="35" xfId="13" applyFont="1" applyFill="1" applyBorder="1" applyAlignment="1">
      <alignment wrapText="1"/>
    </xf>
    <xf numFmtId="0" fontId="66" fillId="21" borderId="0" xfId="13" applyFont="1" applyFill="1" applyBorder="1"/>
    <xf numFmtId="0" fontId="4" fillId="0" borderId="0" xfId="1"/>
    <xf numFmtId="0" fontId="66" fillId="21" borderId="0" xfId="1" applyFont="1" applyFill="1" applyAlignment="1">
      <alignment wrapText="1"/>
    </xf>
    <xf numFmtId="0" fontId="68" fillId="22" borderId="39" xfId="1" applyFont="1" applyFill="1" applyBorder="1" applyAlignment="1">
      <alignment wrapText="1"/>
    </xf>
    <xf numFmtId="0" fontId="66" fillId="0" borderId="0" xfId="1" applyFont="1"/>
    <xf numFmtId="169" fontId="66" fillId="26" borderId="0" xfId="1" applyNumberFormat="1" applyFont="1" applyFill="1"/>
    <xf numFmtId="169" fontId="66" fillId="0" borderId="0" xfId="1" applyNumberFormat="1" applyFont="1"/>
    <xf numFmtId="0" fontId="67" fillId="0" borderId="0" xfId="1" applyFont="1"/>
    <xf numFmtId="9" fontId="66" fillId="0" borderId="0" xfId="1" applyNumberFormat="1" applyFont="1"/>
    <xf numFmtId="0" fontId="69" fillId="0" borderId="0" xfId="1" applyFont="1"/>
    <xf numFmtId="0" fontId="68" fillId="22" borderId="37" xfId="1" applyNumberFormat="1" applyFont="1" applyFill="1" applyBorder="1" applyAlignment="1">
      <alignment wrapText="1"/>
    </xf>
    <xf numFmtId="0" fontId="68" fillId="22" borderId="38" xfId="1" applyNumberFormat="1" applyFont="1" applyFill="1" applyBorder="1" applyAlignment="1">
      <alignment wrapText="1"/>
    </xf>
    <xf numFmtId="0" fontId="66" fillId="21" borderId="37" xfId="1" applyNumberFormat="1" applyFont="1" applyFill="1" applyBorder="1" applyAlignment="1">
      <alignment wrapText="1"/>
    </xf>
    <xf numFmtId="0" fontId="66" fillId="21" borderId="38" xfId="1" applyNumberFormat="1" applyFont="1" applyFill="1" applyBorder="1" applyAlignment="1">
      <alignment wrapText="1"/>
    </xf>
    <xf numFmtId="0" fontId="4" fillId="16" borderId="40" xfId="1" applyNumberFormat="1" applyFont="1" applyFill="1" applyBorder="1" applyAlignment="1"/>
    <xf numFmtId="0" fontId="4" fillId="16" borderId="41" xfId="1" applyNumberFormat="1" applyFont="1" applyFill="1" applyBorder="1" applyAlignment="1"/>
    <xf numFmtId="0" fontId="67" fillId="21" borderId="42" xfId="1" applyNumberFormat="1" applyFont="1" applyFill="1" applyBorder="1" applyAlignment="1">
      <alignment wrapText="1"/>
    </xf>
    <xf numFmtId="0" fontId="67" fillId="21" borderId="43" xfId="1" applyNumberFormat="1" applyFont="1" applyFill="1" applyBorder="1" applyAlignment="1">
      <alignment wrapText="1"/>
    </xf>
    <xf numFmtId="0" fontId="0" fillId="28" borderId="47" xfId="0" applyFont="1" applyFill="1" applyBorder="1"/>
    <xf numFmtId="165" fontId="0" fillId="28" borderId="48" xfId="6" applyNumberFormat="1" applyFont="1" applyFill="1" applyBorder="1"/>
    <xf numFmtId="0" fontId="61" fillId="27" borderId="46" xfId="0" applyFont="1" applyFill="1" applyBorder="1"/>
    <xf numFmtId="0" fontId="61" fillId="27" borderId="44" xfId="0" applyFont="1" applyFill="1" applyBorder="1"/>
    <xf numFmtId="0" fontId="61" fillId="27" borderId="49" xfId="0" applyFont="1" applyFill="1" applyBorder="1"/>
    <xf numFmtId="0" fontId="0" fillId="28" borderId="44" xfId="0" applyFont="1" applyFill="1" applyBorder="1"/>
    <xf numFmtId="165" fontId="0" fillId="28" borderId="49" xfId="6" applyNumberFormat="1" applyFont="1" applyFill="1" applyBorder="1"/>
    <xf numFmtId="0" fontId="0" fillId="0" borderId="44" xfId="0" applyFont="1" applyBorder="1"/>
    <xf numFmtId="165" fontId="0" fillId="0" borderId="49" xfId="6" applyNumberFormat="1" applyFont="1" applyBorder="1"/>
    <xf numFmtId="165" fontId="0" fillId="0" borderId="0" xfId="0" applyNumberFormat="1"/>
    <xf numFmtId="168" fontId="0" fillId="28" borderId="46" xfId="14" applyNumberFormat="1" applyFont="1" applyFill="1" applyBorder="1" applyAlignment="1"/>
    <xf numFmtId="168" fontId="0" fillId="0" borderId="46" xfId="14" applyNumberFormat="1" applyFont="1" applyBorder="1" applyAlignment="1"/>
    <xf numFmtId="168" fontId="0" fillId="28" borderId="45" xfId="14" applyNumberFormat="1" applyFont="1" applyFill="1" applyBorder="1" applyAlignment="1"/>
    <xf numFmtId="165" fontId="0" fillId="0" borderId="50" xfId="6" applyNumberFormat="1" applyFont="1" applyFill="1" applyBorder="1"/>
    <xf numFmtId="165" fontId="0" fillId="28" borderId="50" xfId="6" applyNumberFormat="1" applyFont="1" applyFill="1" applyBorder="1"/>
    <xf numFmtId="22" fontId="0" fillId="0" borderId="0" xfId="0" applyNumberFormat="1"/>
    <xf numFmtId="0" fontId="0" fillId="0" borderId="31" xfId="0" applyFont="1" applyBorder="1"/>
    <xf numFmtId="0" fontId="0" fillId="0" borderId="32" xfId="0" applyFont="1" applyBorder="1"/>
    <xf numFmtId="179" fontId="0" fillId="0" borderId="51" xfId="6" applyNumberFormat="1" applyFont="1" applyBorder="1"/>
    <xf numFmtId="0" fontId="61" fillId="18" borderId="33" xfId="0" applyFont="1" applyFill="1" applyBorder="1"/>
    <xf numFmtId="0" fontId="61" fillId="18" borderId="30" xfId="0" applyFont="1" applyFill="1" applyBorder="1"/>
    <xf numFmtId="0" fontId="61" fillId="18" borderId="34" xfId="0" applyFont="1" applyFill="1" applyBorder="1"/>
    <xf numFmtId="0" fontId="0" fillId="16" borderId="33" xfId="0" applyFont="1" applyFill="1" applyBorder="1"/>
    <xf numFmtId="179" fontId="0" fillId="16" borderId="34" xfId="6" applyNumberFormat="1" applyFont="1" applyFill="1" applyBorder="1"/>
    <xf numFmtId="0" fontId="0" fillId="0" borderId="33" xfId="0" applyFont="1" applyBorder="1"/>
    <xf numFmtId="179" fontId="0" fillId="0" borderId="34" xfId="6" applyNumberFormat="1" applyFont="1" applyBorder="1"/>
    <xf numFmtId="0" fontId="9" fillId="0" borderId="8" xfId="0" applyFont="1" applyBorder="1" applyAlignment="1">
      <alignment horizontal="center"/>
    </xf>
    <xf numFmtId="0" fontId="10" fillId="9" borderId="8" xfId="4" applyNumberFormat="1" applyFont="1" applyFill="1" applyBorder="1" applyProtection="1">
      <protection locked="0"/>
    </xf>
    <xf numFmtId="0" fontId="10" fillId="9" borderId="8" xfId="1" applyNumberFormat="1" applyFont="1" applyFill="1" applyBorder="1" applyProtection="1">
      <protection locked="0"/>
    </xf>
    <xf numFmtId="169" fontId="10" fillId="9" borderId="8" xfId="4" applyNumberFormat="1" applyFont="1" applyFill="1" applyBorder="1" applyProtection="1">
      <protection locked="0"/>
    </xf>
    <xf numFmtId="9" fontId="10" fillId="9" borderId="8" xfId="1" applyNumberFormat="1" applyFont="1" applyFill="1" applyBorder="1" applyProtection="1">
      <protection locked="0"/>
    </xf>
    <xf numFmtId="169" fontId="0" fillId="0" borderId="0" xfId="2" applyNumberFormat="1" applyFont="1"/>
    <xf numFmtId="180" fontId="0" fillId="0" borderId="0" xfId="15" applyFont="1"/>
    <xf numFmtId="0" fontId="70" fillId="5" borderId="0" xfId="0" applyNumberFormat="1" applyFont="1" applyFill="1" applyBorder="1" applyAlignment="1" applyProtection="1"/>
    <xf numFmtId="0" fontId="71" fillId="0" borderId="0" xfId="0" applyNumberFormat="1" applyFont="1" applyFill="1" applyBorder="1" applyAlignment="1" applyProtection="1"/>
    <xf numFmtId="1" fontId="71" fillId="0" borderId="0" xfId="0" applyNumberFormat="1" applyFont="1" applyFill="1" applyBorder="1" applyAlignment="1" applyProtection="1"/>
    <xf numFmtId="181" fontId="0" fillId="0" borderId="0" xfId="0" applyNumberFormat="1"/>
    <xf numFmtId="181" fontId="0" fillId="0" borderId="0" xfId="2" applyNumberFormat="1" applyFont="1"/>
    <xf numFmtId="0" fontId="0" fillId="29" borderId="0" xfId="0" applyFill="1"/>
    <xf numFmtId="182" fontId="0" fillId="0" borderId="0" xfId="0" applyNumberFormat="1"/>
    <xf numFmtId="0" fontId="18" fillId="0" borderId="0" xfId="0" applyFont="1"/>
    <xf numFmtId="0" fontId="61" fillId="31" borderId="23" xfId="0" applyFont="1" applyFill="1" applyBorder="1"/>
    <xf numFmtId="0" fontId="61" fillId="31" borderId="24" xfId="0" applyFont="1" applyFill="1" applyBorder="1"/>
    <xf numFmtId="0" fontId="0" fillId="0" borderId="23" xfId="0" applyBorder="1"/>
    <xf numFmtId="43" fontId="73" fillId="0" borderId="23" xfId="17" applyFont="1" applyBorder="1"/>
    <xf numFmtId="0" fontId="0" fillId="0" borderId="24" xfId="0" applyBorder="1"/>
    <xf numFmtId="0" fontId="0" fillId="0" borderId="52" xfId="0" applyBorder="1"/>
    <xf numFmtId="43" fontId="73" fillId="0" borderId="52" xfId="17" applyFont="1" applyBorder="1"/>
    <xf numFmtId="0" fontId="74" fillId="0" borderId="0" xfId="0" applyFont="1"/>
    <xf numFmtId="0" fontId="34" fillId="0" borderId="7" xfId="0" applyFont="1" applyBorder="1"/>
    <xf numFmtId="0" fontId="75" fillId="0" borderId="8" xfId="0" applyFont="1" applyBorder="1"/>
    <xf numFmtId="43" fontId="76" fillId="32" borderId="8" xfId="17" applyFont="1" applyFill="1" applyBorder="1" applyAlignment="1">
      <alignment horizontal="center"/>
    </xf>
    <xf numFmtId="0" fontId="75" fillId="0" borderId="0" xfId="0" applyFont="1" applyAlignment="1">
      <alignment wrapText="1"/>
    </xf>
    <xf numFmtId="0" fontId="0" fillId="0" borderId="7" xfId="0" applyBorder="1"/>
    <xf numFmtId="0" fontId="8" fillId="0" borderId="0" xfId="1" applyFont="1" applyProtection="1">
      <protection locked="0"/>
    </xf>
    <xf numFmtId="0" fontId="11" fillId="0" borderId="0" xfId="9"/>
    <xf numFmtId="0" fontId="77" fillId="0" borderId="0" xfId="18"/>
    <xf numFmtId="0" fontId="11" fillId="33" borderId="54" xfId="19"/>
    <xf numFmtId="0" fontId="11" fillId="0" borderId="0" xfId="20" applyAlignment="1">
      <alignment horizontal="left" indent="1"/>
    </xf>
    <xf numFmtId="0" fontId="11" fillId="33" borderId="0" xfId="21"/>
    <xf numFmtId="0" fontId="77" fillId="34" borderId="0" xfId="22"/>
    <xf numFmtId="0" fontId="11" fillId="35" borderId="53" xfId="23" applyAlignment="1">
      <alignment horizontal="right"/>
    </xf>
    <xf numFmtId="0" fontId="12" fillId="0" borderId="0" xfId="9" applyFont="1" applyAlignment="1">
      <alignment horizontal="right"/>
    </xf>
    <xf numFmtId="0" fontId="11" fillId="0" borderId="0" xfId="9" applyAlignment="1">
      <alignment horizontal="left"/>
    </xf>
    <xf numFmtId="0" fontId="11" fillId="0" borderId="0" xfId="9" applyAlignment="1">
      <alignment horizontal="right"/>
    </xf>
    <xf numFmtId="0" fontId="11" fillId="33" borderId="0" xfId="21" applyAlignment="1">
      <alignment horizontal="right"/>
    </xf>
    <xf numFmtId="0" fontId="77" fillId="34" borderId="0" xfId="22" applyAlignment="1">
      <alignment horizontal="right"/>
    </xf>
    <xf numFmtId="0" fontId="11" fillId="35" borderId="53" xfId="23" applyAlignment="1">
      <alignment horizontal="right" vertical="center"/>
    </xf>
    <xf numFmtId="0" fontId="29" fillId="0" borderId="0" xfId="24"/>
    <xf numFmtId="0" fontId="77" fillId="0" borderId="0" xfId="9" applyFont="1" applyAlignment="1">
      <alignment horizontal="left"/>
    </xf>
    <xf numFmtId="0" fontId="78" fillId="0" borderId="0" xfId="24" applyFont="1"/>
    <xf numFmtId="0" fontId="79" fillId="0" borderId="0" xfId="24" applyFont="1"/>
    <xf numFmtId="0" fontId="11" fillId="0" borderId="0" xfId="9" quotePrefix="1" applyAlignment="1">
      <alignment horizontal="left"/>
    </xf>
    <xf numFmtId="0" fontId="11" fillId="0" borderId="0" xfId="9" applyAlignment="1">
      <alignment horizontal="left" indent="2"/>
    </xf>
    <xf numFmtId="0" fontId="78" fillId="0" borderId="0" xfId="24" applyFont="1" applyAlignment="1">
      <alignment horizontal="left" indent="1"/>
    </xf>
    <xf numFmtId="0" fontId="11" fillId="0" borderId="0" xfId="9" applyAlignment="1">
      <alignment horizontal="center"/>
    </xf>
    <xf numFmtId="0" fontId="12" fillId="0" borderId="0" xfId="9" applyFont="1" applyAlignment="1">
      <alignment horizontal="left"/>
    </xf>
    <xf numFmtId="0" fontId="78" fillId="0" borderId="0" xfId="24" applyFont="1" applyAlignment="1">
      <alignment horizontal="left" indent="2"/>
    </xf>
    <xf numFmtId="0" fontId="78" fillId="0" borderId="0" xfId="24" applyFont="1" applyAlignment="1">
      <alignment horizontal="center"/>
    </xf>
    <xf numFmtId="0" fontId="11" fillId="0" borderId="0" xfId="9" applyAlignment="1">
      <alignment horizontal="left" indent="1"/>
    </xf>
    <xf numFmtId="0" fontId="79" fillId="0" borderId="0" xfId="24" applyFont="1" applyAlignment="1">
      <alignment wrapText="1"/>
    </xf>
    <xf numFmtId="0" fontId="11" fillId="33" borderId="55" xfId="21" applyBorder="1" applyAlignment="1">
      <alignment horizontal="right"/>
    </xf>
    <xf numFmtId="0" fontId="11" fillId="33" borderId="55" xfId="21" applyBorder="1"/>
    <xf numFmtId="0" fontId="79" fillId="0" borderId="0" xfId="24" quotePrefix="1" applyFont="1"/>
    <xf numFmtId="0" fontId="80" fillId="0" borderId="0" xfId="24" applyFont="1"/>
    <xf numFmtId="0" fontId="11" fillId="0" borderId="0" xfId="9" applyAlignment="1">
      <alignment horizontal="centerContinuous"/>
    </xf>
    <xf numFmtId="0" fontId="81" fillId="0" borderId="0" xfId="24" applyFont="1" applyAlignment="1">
      <alignment horizontal="centerContinuous" vertical="center"/>
    </xf>
    <xf numFmtId="0" fontId="11" fillId="0" borderId="0" xfId="20"/>
    <xf numFmtId="0" fontId="11" fillId="35" borderId="53" xfId="25"/>
    <xf numFmtId="0" fontId="11" fillId="35" borderId="53" xfId="25" applyAlignment="1">
      <alignment horizontal="right"/>
    </xf>
    <xf numFmtId="0" fontId="11" fillId="0" borderId="0" xfId="20" applyAlignment="1">
      <alignment horizontal="left"/>
    </xf>
    <xf numFmtId="0" fontId="11" fillId="35" borderId="56" xfId="25" applyBorder="1"/>
    <xf numFmtId="0" fontId="12" fillId="0" borderId="57" xfId="20" applyFont="1" applyBorder="1" applyAlignment="1">
      <alignment horizontal="left"/>
    </xf>
    <xf numFmtId="0" fontId="77" fillId="0" borderId="0" xfId="20" applyFont="1" applyAlignment="1">
      <alignment horizontal="left"/>
    </xf>
    <xf numFmtId="0" fontId="82" fillId="0" borderId="0" xfId="24" applyFont="1"/>
    <xf numFmtId="0" fontId="11" fillId="35" borderId="58" xfId="25" applyBorder="1"/>
    <xf numFmtId="0" fontId="11" fillId="33" borderId="59" xfId="21" applyBorder="1"/>
    <xf numFmtId="0" fontId="83" fillId="0" borderId="0" xfId="20" applyFont="1" applyAlignment="1">
      <alignment horizontal="left"/>
    </xf>
    <xf numFmtId="0" fontId="83" fillId="0" borderId="0" xfId="20" applyFont="1"/>
    <xf numFmtId="0" fontId="77" fillId="0" borderId="0" xfId="18" applyAlignment="1">
      <alignment wrapText="1"/>
    </xf>
    <xf numFmtId="0" fontId="11" fillId="0" borderId="0" xfId="20" applyAlignment="1">
      <alignment horizontal="centerContinuous"/>
    </xf>
    <xf numFmtId="0" fontId="84" fillId="0" borderId="0" xfId="20" applyFont="1"/>
    <xf numFmtId="0" fontId="85" fillId="0" borderId="0" xfId="18" applyFont="1"/>
    <xf numFmtId="0" fontId="85" fillId="0" borderId="0" xfId="24" applyFont="1"/>
    <xf numFmtId="0" fontId="77" fillId="34" borderId="0" xfId="22" applyAlignment="1">
      <alignment horizontal="left"/>
    </xf>
    <xf numFmtId="0" fontId="11" fillId="33" borderId="55" xfId="21" applyBorder="1" applyAlignment="1">
      <alignment horizontal="left"/>
    </xf>
    <xf numFmtId="0" fontId="85" fillId="0" borderId="0" xfId="24" applyFont="1" applyAlignment="1">
      <alignment wrapText="1"/>
    </xf>
    <xf numFmtId="0" fontId="85" fillId="0" borderId="0" xfId="9" applyFont="1" applyAlignment="1">
      <alignment horizontal="left" wrapText="1"/>
    </xf>
    <xf numFmtId="0" fontId="11" fillId="35" borderId="56" xfId="23" applyBorder="1" applyAlignment="1">
      <alignment horizontal="right"/>
    </xf>
    <xf numFmtId="0" fontId="85" fillId="0" borderId="0" xfId="9" applyFont="1" applyAlignment="1">
      <alignment horizontal="left"/>
    </xf>
    <xf numFmtId="0" fontId="86" fillId="0" borderId="0" xfId="24" applyFont="1"/>
    <xf numFmtId="169" fontId="45" fillId="0" borderId="0" xfId="2" applyNumberFormat="1" applyFont="1"/>
    <xf numFmtId="0" fontId="27" fillId="36" borderId="0" xfId="0" applyFont="1" applyFill="1"/>
    <xf numFmtId="169" fontId="33" fillId="0" borderId="0" xfId="2" applyNumberFormat="1" applyFont="1"/>
    <xf numFmtId="183" fontId="0" fillId="0" borderId="0" xfId="0" applyNumberFormat="1"/>
    <xf numFmtId="0" fontId="18" fillId="7" borderId="23" xfId="1" applyFont="1" applyFill="1" applyBorder="1" applyAlignment="1">
      <alignment horizontal="left" vertical="center"/>
    </xf>
    <xf numFmtId="0" fontId="18" fillId="7" borderId="23" xfId="1" applyFont="1" applyFill="1" applyBorder="1" applyAlignment="1">
      <alignment horizontal="center" vertical="center"/>
    </xf>
    <xf numFmtId="166" fontId="20" fillId="7" borderId="23" xfId="2" applyFont="1" applyFill="1" applyBorder="1" applyAlignment="1">
      <alignment horizontal="center" vertical="center"/>
    </xf>
    <xf numFmtId="165" fontId="20" fillId="7" borderId="24" xfId="6" applyFont="1" applyFill="1" applyBorder="1" applyAlignment="1">
      <alignment horizontal="right" vertical="center"/>
    </xf>
    <xf numFmtId="0" fontId="0" fillId="10" borderId="23" xfId="1" applyFont="1" applyFill="1" applyBorder="1"/>
    <xf numFmtId="0" fontId="14" fillId="16" borderId="23" xfId="1" applyFont="1" applyFill="1" applyBorder="1"/>
    <xf numFmtId="0" fontId="14" fillId="10" borderId="23" xfId="1" applyFont="1" applyFill="1" applyBorder="1"/>
    <xf numFmtId="0" fontId="0" fillId="10" borderId="25" xfId="1" applyFont="1" applyFill="1" applyBorder="1"/>
    <xf numFmtId="0" fontId="14" fillId="0" borderId="25" xfId="1" applyFont="1" applyBorder="1"/>
    <xf numFmtId="0" fontId="14" fillId="10" borderId="25" xfId="1" applyFont="1" applyFill="1" applyBorder="1"/>
    <xf numFmtId="0" fontId="14" fillId="16" borderId="25" xfId="1" applyFont="1" applyFill="1" applyBorder="1"/>
    <xf numFmtId="0" fontId="0" fillId="10" borderId="27" xfId="1" applyFont="1" applyFill="1" applyBorder="1"/>
    <xf numFmtId="0" fontId="14" fillId="16" borderId="27" xfId="1" applyFont="1" applyFill="1" applyBorder="1"/>
    <xf numFmtId="0" fontId="14" fillId="10" borderId="27" xfId="1" applyFont="1" applyFill="1" applyBorder="1"/>
    <xf numFmtId="0" fontId="54" fillId="18" borderId="33" xfId="11" applyNumberFormat="1" applyFont="1" applyFill="1" applyBorder="1"/>
    <xf numFmtId="0" fontId="54" fillId="18" borderId="62" xfId="11" applyNumberFormat="1" applyFont="1" applyFill="1" applyBorder="1"/>
    <xf numFmtId="178" fontId="55" fillId="19" borderId="63" xfId="12" applyNumberFormat="1" applyFont="1" applyFill="1" applyBorder="1" applyAlignment="1"/>
    <xf numFmtId="178" fontId="55" fillId="19" borderId="64" xfId="12" applyNumberFormat="1" applyFont="1" applyFill="1" applyBorder="1" applyAlignment="1"/>
    <xf numFmtId="178" fontId="55" fillId="16" borderId="65" xfId="12" applyNumberFormat="1" applyFont="1" applyFill="1" applyBorder="1" applyAlignment="1"/>
    <xf numFmtId="178" fontId="55" fillId="16" borderId="66" xfId="12" applyNumberFormat="1" applyFont="1" applyFill="1" applyBorder="1" applyAlignment="1"/>
    <xf numFmtId="178" fontId="55" fillId="19" borderId="65" xfId="12" applyNumberFormat="1" applyFont="1" applyFill="1" applyBorder="1" applyAlignment="1"/>
    <xf numFmtId="178" fontId="55" fillId="19" borderId="66" xfId="12" applyNumberFormat="1" applyFont="1" applyFill="1" applyBorder="1" applyAlignment="1"/>
    <xf numFmtId="178" fontId="55" fillId="19" borderId="60" xfId="12" applyNumberFormat="1" applyFont="1" applyFill="1" applyBorder="1" applyAlignment="1"/>
    <xf numFmtId="178" fontId="55" fillId="19" borderId="61" xfId="12" applyNumberFormat="1" applyFont="1" applyFill="1" applyBorder="1" applyAlignment="1"/>
    <xf numFmtId="9" fontId="0" fillId="0" borderId="8" xfId="0" applyNumberFormat="1" applyBorder="1"/>
    <xf numFmtId="0" fontId="12" fillId="0" borderId="8" xfId="0" applyFont="1" applyBorder="1" applyAlignment="1">
      <alignment wrapText="1"/>
    </xf>
    <xf numFmtId="0" fontId="12" fillId="0" borderId="8" xfId="0" applyFont="1" applyBorder="1" applyAlignment="1">
      <alignment horizontal="center" wrapText="1"/>
    </xf>
    <xf numFmtId="43" fontId="0" fillId="0" borderId="8" xfId="17" applyFont="1" applyBorder="1"/>
    <xf numFmtId="0" fontId="0" fillId="0" borderId="0" xfId="0" applyAlignment="1">
      <alignment wrapText="1"/>
    </xf>
    <xf numFmtId="184" fontId="0" fillId="0" borderId="8" xfId="2" applyNumberFormat="1" applyFont="1" applyBorder="1"/>
    <xf numFmtId="3" fontId="0" fillId="0" borderId="8" xfId="0" applyNumberFormat="1" applyBorder="1"/>
    <xf numFmtId="2" fontId="0" fillId="0" borderId="8" xfId="0" applyNumberFormat="1" applyBorder="1"/>
    <xf numFmtId="0" fontId="61" fillId="36" borderId="8" xfId="0" applyFont="1" applyFill="1" applyBorder="1"/>
    <xf numFmtId="0" fontId="13" fillId="8" borderId="8" xfId="3" applyFont="1" applyFill="1" applyBorder="1" applyAlignment="1" applyProtection="1">
      <alignment vertical="top"/>
      <protection locked="0"/>
    </xf>
    <xf numFmtId="15" fontId="13" fillId="8" borderId="8" xfId="3" applyNumberFormat="1" applyFont="1" applyFill="1" applyBorder="1" applyAlignment="1" applyProtection="1">
      <alignment horizontal="right" vertical="top"/>
      <protection locked="0"/>
    </xf>
    <xf numFmtId="0" fontId="13" fillId="8" borderId="8" xfId="3" applyFont="1" applyFill="1" applyBorder="1" applyAlignment="1" applyProtection="1">
      <alignment horizontal="right" vertical="top"/>
    </xf>
    <xf numFmtId="169" fontId="13" fillId="8" borderId="8" xfId="4" applyNumberFormat="1" applyFont="1" applyFill="1" applyBorder="1" applyAlignment="1" applyProtection="1">
      <alignment vertical="top"/>
      <protection locked="0"/>
    </xf>
    <xf numFmtId="0" fontId="13" fillId="8" borderId="8" xfId="3" applyFont="1" applyFill="1" applyBorder="1" applyAlignment="1" applyProtection="1">
      <alignment horizontal="center" vertical="top"/>
      <protection locked="0"/>
    </xf>
    <xf numFmtId="0" fontId="14" fillId="0" borderId="8" xfId="3" applyFont="1" applyBorder="1" applyProtection="1">
      <protection locked="0"/>
    </xf>
    <xf numFmtId="15" fontId="14" fillId="0" borderId="8" xfId="3" applyNumberFormat="1" applyFont="1" applyBorder="1" applyProtection="1">
      <protection locked="0"/>
    </xf>
    <xf numFmtId="169" fontId="14" fillId="0" borderId="8" xfId="4" applyNumberFormat="1" applyFont="1" applyFill="1" applyBorder="1" applyProtection="1"/>
    <xf numFmtId="169" fontId="14" fillId="0" borderId="8" xfId="4" applyNumberFormat="1" applyFont="1" applyFill="1" applyBorder="1" applyAlignment="1" applyProtection="1">
      <protection locked="0"/>
    </xf>
    <xf numFmtId="0" fontId="14" fillId="0" borderId="8" xfId="3" applyFont="1" applyBorder="1" applyAlignment="1" applyProtection="1">
      <alignment horizontal="center"/>
      <protection locked="0"/>
    </xf>
    <xf numFmtId="15" fontId="14" fillId="0" borderId="8" xfId="4" applyNumberFormat="1" applyFont="1" applyBorder="1" applyProtection="1">
      <protection locked="0"/>
    </xf>
    <xf numFmtId="0" fontId="14" fillId="0" borderId="8" xfId="3" applyFont="1" applyFill="1" applyBorder="1" applyProtection="1">
      <protection locked="0"/>
    </xf>
    <xf numFmtId="15" fontId="14" fillId="0" borderId="8" xfId="3" applyNumberFormat="1" applyFont="1" applyFill="1" applyBorder="1" applyProtection="1">
      <protection locked="0"/>
    </xf>
    <xf numFmtId="0" fontId="13" fillId="8" borderId="67" xfId="3" applyFont="1" applyFill="1" applyBorder="1" applyAlignment="1" applyProtection="1">
      <alignment vertical="top"/>
      <protection locked="0"/>
    </xf>
    <xf numFmtId="0" fontId="13" fillId="8" borderId="9" xfId="3" applyFont="1" applyFill="1" applyBorder="1" applyAlignment="1" applyProtection="1">
      <alignment vertical="top"/>
      <protection locked="0"/>
    </xf>
    <xf numFmtId="0" fontId="0" fillId="0" borderId="8" xfId="0" applyFont="1" applyBorder="1"/>
    <xf numFmtId="0" fontId="0" fillId="0" borderId="8" xfId="0" applyFont="1" applyFill="1" applyBorder="1"/>
    <xf numFmtId="0" fontId="0" fillId="37" borderId="8" xfId="0" applyFill="1" applyBorder="1"/>
    <xf numFmtId="169" fontId="0" fillId="37" borderId="8" xfId="2" applyNumberFormat="1" applyFont="1" applyFill="1" applyBorder="1"/>
    <xf numFmtId="0" fontId="61" fillId="3" borderId="0" xfId="0" applyFont="1" applyFill="1"/>
    <xf numFmtId="9" fontId="12" fillId="0" borderId="0" xfId="0" applyNumberFormat="1" applyFont="1"/>
    <xf numFmtId="0" fontId="10" fillId="0" borderId="8" xfId="1" applyFont="1" applyBorder="1" applyProtection="1">
      <protection locked="0"/>
    </xf>
    <xf numFmtId="0" fontId="10" fillId="0" borderId="8" xfId="1" applyFont="1" applyBorder="1" applyAlignment="1" applyProtection="1">
      <alignment horizontal="center"/>
      <protection locked="0"/>
    </xf>
    <xf numFmtId="0" fontId="10" fillId="0" borderId="8" xfId="1" applyFont="1" applyFill="1" applyBorder="1" applyProtection="1">
      <protection locked="0"/>
    </xf>
    <xf numFmtId="0" fontId="10" fillId="0" borderId="8" xfId="1" applyFont="1" applyFill="1" applyBorder="1" applyAlignment="1" applyProtection="1">
      <alignment horizontal="center"/>
      <protection locked="0"/>
    </xf>
    <xf numFmtId="0" fontId="0" fillId="10" borderId="8" xfId="0" applyFill="1" applyBorder="1"/>
    <xf numFmtId="0" fontId="6" fillId="10" borderId="0" xfId="0" applyFont="1" applyFill="1"/>
    <xf numFmtId="0" fontId="22" fillId="0" borderId="8" xfId="0" applyFont="1" applyBorder="1"/>
    <xf numFmtId="0" fontId="23" fillId="0" borderId="8" xfId="0" applyFont="1" applyBorder="1"/>
    <xf numFmtId="166" fontId="23" fillId="5" borderId="8" xfId="2" applyFont="1" applyFill="1" applyBorder="1"/>
    <xf numFmtId="166" fontId="23" fillId="13" borderId="8" xfId="2" applyFont="1" applyFill="1" applyBorder="1"/>
    <xf numFmtId="166" fontId="22" fillId="10" borderId="8" xfId="2" applyFont="1" applyFill="1" applyBorder="1"/>
    <xf numFmtId="0" fontId="23" fillId="36" borderId="8" xfId="0" applyFont="1" applyFill="1" applyBorder="1"/>
    <xf numFmtId="0" fontId="7" fillId="3" borderId="8" xfId="0" applyFont="1" applyFill="1" applyBorder="1"/>
    <xf numFmtId="0" fontId="36" fillId="3" borderId="8" xfId="0" applyFont="1" applyFill="1" applyBorder="1"/>
    <xf numFmtId="0" fontId="36" fillId="0" borderId="8" xfId="0" applyFont="1" applyBorder="1"/>
    <xf numFmtId="0" fontId="40" fillId="5" borderId="8" xfId="0" applyFont="1" applyFill="1" applyBorder="1"/>
    <xf numFmtId="0" fontId="41" fillId="0" borderId="8" xfId="1" applyFont="1" applyBorder="1" applyProtection="1"/>
    <xf numFmtId="0" fontId="38" fillId="0" borderId="8" xfId="0" applyFont="1" applyBorder="1"/>
    <xf numFmtId="0" fontId="12" fillId="7" borderId="8" xfId="0" applyFont="1" applyFill="1" applyBorder="1"/>
    <xf numFmtId="14" fontId="6" fillId="0" borderId="8" xfId="0" applyNumberFormat="1" applyFont="1" applyFill="1" applyBorder="1" applyAlignment="1">
      <alignment horizontal="center"/>
    </xf>
    <xf numFmtId="0" fontId="6" fillId="33" borderId="8" xfId="0" applyFont="1" applyFill="1" applyBorder="1"/>
    <xf numFmtId="0" fontId="77" fillId="36" borderId="0" xfId="0" applyFont="1" applyFill="1"/>
    <xf numFmtId="43" fontId="0" fillId="33" borderId="8" xfId="17" applyFont="1" applyFill="1" applyBorder="1"/>
    <xf numFmtId="0" fontId="61" fillId="36" borderId="8" xfId="0" applyFont="1" applyFill="1" applyBorder="1" applyAlignment="1">
      <alignment wrapText="1"/>
    </xf>
    <xf numFmtId="0" fontId="61" fillId="36" borderId="8" xfId="0" applyFont="1" applyFill="1" applyBorder="1" applyAlignment="1">
      <alignment horizontal="center" wrapText="1"/>
    </xf>
    <xf numFmtId="15" fontId="7" fillId="36" borderId="8" xfId="0" applyNumberFormat="1" applyFont="1" applyFill="1" applyBorder="1" applyAlignment="1" applyProtection="1">
      <alignment horizontal="center" vertical="top"/>
    </xf>
    <xf numFmtId="0" fontId="7" fillId="36" borderId="8" xfId="0" quotePrefix="1" applyFont="1" applyFill="1" applyBorder="1"/>
    <xf numFmtId="0" fontId="12" fillId="7" borderId="8" xfId="0" applyFont="1" applyFill="1" applyBorder="1" applyAlignment="1">
      <alignment horizontal="center"/>
    </xf>
    <xf numFmtId="49" fontId="0" fillId="0" borderId="8" xfId="0" applyNumberFormat="1" applyBorder="1"/>
    <xf numFmtId="0" fontId="13" fillId="2" borderId="8" xfId="0" applyFont="1" applyFill="1" applyBorder="1" applyAlignment="1">
      <alignment horizontal="center"/>
    </xf>
    <xf numFmtId="14" fontId="0" fillId="6" borderId="8" xfId="0" applyNumberFormat="1" applyFill="1" applyBorder="1"/>
    <xf numFmtId="170" fontId="0" fillId="6" borderId="8" xfId="0" applyNumberFormat="1" applyFill="1" applyBorder="1"/>
    <xf numFmtId="168" fontId="0" fillId="6" borderId="8" xfId="0" applyNumberFormat="1" applyFill="1" applyBorder="1"/>
    <xf numFmtId="0" fontId="0" fillId="6" borderId="8" xfId="0" applyFill="1" applyBorder="1"/>
    <xf numFmtId="0" fontId="61" fillId="36" borderId="8" xfId="3" applyFont="1" applyFill="1" applyBorder="1" applyAlignment="1" applyProtection="1">
      <alignment horizontal="left" vertical="top"/>
      <protection locked="0"/>
    </xf>
    <xf numFmtId="0" fontId="61" fillId="36" borderId="8" xfId="3" applyFont="1" applyFill="1" applyBorder="1" applyAlignment="1" applyProtection="1">
      <alignment vertical="top"/>
      <protection locked="0"/>
    </xf>
    <xf numFmtId="15" fontId="61" fillId="36" borderId="8" xfId="3" applyNumberFormat="1" applyFont="1" applyFill="1" applyBorder="1" applyAlignment="1" applyProtection="1">
      <alignment horizontal="right" vertical="top"/>
      <protection locked="0"/>
    </xf>
    <xf numFmtId="0" fontId="61" fillId="3" borderId="8" xfId="0" applyFont="1" applyFill="1" applyBorder="1"/>
    <xf numFmtId="0" fontId="41" fillId="0" borderId="8" xfId="1" applyFont="1" applyBorder="1"/>
    <xf numFmtId="0" fontId="10" fillId="0" borderId="8" xfId="1" applyFont="1" applyFill="1" applyBorder="1"/>
    <xf numFmtId="0" fontId="7" fillId="3" borderId="8" xfId="1" applyFont="1" applyFill="1" applyBorder="1"/>
    <xf numFmtId="0" fontId="39" fillId="30" borderId="8" xfId="1" applyFont="1" applyFill="1" applyBorder="1" applyAlignment="1">
      <alignment horizontal="center"/>
    </xf>
    <xf numFmtId="0" fontId="40" fillId="30" borderId="8" xfId="0" applyFont="1" applyFill="1" applyBorder="1" applyAlignment="1">
      <alignment horizontal="center"/>
    </xf>
    <xf numFmtId="167" fontId="38" fillId="0" borderId="8" xfId="0" applyNumberFormat="1" applyFont="1" applyBorder="1"/>
    <xf numFmtId="0" fontId="40" fillId="0" borderId="8" xfId="0" applyFont="1" applyBorder="1" applyAlignment="1">
      <alignment horizontal="center"/>
    </xf>
    <xf numFmtId="0" fontId="6" fillId="4" borderId="8" xfId="0" applyFont="1" applyFill="1" applyBorder="1"/>
    <xf numFmtId="0" fontId="36" fillId="4" borderId="8" xfId="0" applyFont="1" applyFill="1" applyBorder="1"/>
    <xf numFmtId="0" fontId="10" fillId="0" borderId="8" xfId="1" applyFont="1" applyBorder="1"/>
    <xf numFmtId="0" fontId="38" fillId="10" borderId="8" xfId="0" applyFont="1" applyFill="1" applyBorder="1"/>
    <xf numFmtId="0" fontId="7" fillId="36" borderId="8" xfId="1" applyFont="1" applyFill="1" applyBorder="1" applyAlignment="1" applyProtection="1">
      <alignment horizontal="left" vertical="top"/>
      <protection locked="0"/>
    </xf>
    <xf numFmtId="0" fontId="7" fillId="36" borderId="8" xfId="1" applyFont="1" applyFill="1" applyBorder="1" applyAlignment="1" applyProtection="1">
      <alignment vertical="top"/>
      <protection locked="0"/>
    </xf>
    <xf numFmtId="0" fontId="90" fillId="36" borderId="7" xfId="0" applyFont="1" applyFill="1" applyBorder="1"/>
    <xf numFmtId="0" fontId="75" fillId="36" borderId="8" xfId="0" applyFont="1" applyFill="1" applyBorder="1"/>
    <xf numFmtId="43" fontId="76" fillId="33" borderId="8" xfId="17" applyFont="1" applyFill="1" applyBorder="1" applyAlignment="1">
      <alignment horizontal="center"/>
    </xf>
    <xf numFmtId="178" fontId="55" fillId="19" borderId="68" xfId="12" applyNumberFormat="1" applyFont="1" applyFill="1" applyBorder="1" applyAlignment="1"/>
    <xf numFmtId="178" fontId="53" fillId="0" borderId="8" xfId="12" applyFont="1" applyBorder="1"/>
    <xf numFmtId="14" fontId="53" fillId="0" borderId="8" xfId="12" applyNumberFormat="1" applyFont="1" applyBorder="1"/>
    <xf numFmtId="0" fontId="53" fillId="0" borderId="8" xfId="12" applyNumberFormat="1" applyFont="1" applyBorder="1"/>
    <xf numFmtId="178" fontId="23" fillId="33" borderId="8" xfId="12" applyFont="1" applyFill="1" applyBorder="1" applyProtection="1">
      <protection hidden="1"/>
    </xf>
    <xf numFmtId="178" fontId="53" fillId="33" borderId="8" xfId="12" applyFont="1" applyFill="1" applyBorder="1"/>
    <xf numFmtId="178" fontId="53" fillId="0" borderId="8" xfId="12" quotePrefix="1" applyFont="1" applyBorder="1"/>
    <xf numFmtId="178" fontId="91" fillId="36" borderId="8" xfId="11" applyFont="1" applyFill="1" applyBorder="1"/>
    <xf numFmtId="178" fontId="92" fillId="36" borderId="8" xfId="12" applyFont="1" applyFill="1" applyBorder="1"/>
    <xf numFmtId="0" fontId="82" fillId="18" borderId="30" xfId="11" applyNumberFormat="1" applyFont="1" applyFill="1" applyBorder="1"/>
    <xf numFmtId="0" fontId="82" fillId="18" borderId="62" xfId="11" applyNumberFormat="1" applyFont="1" applyFill="1" applyBorder="1"/>
    <xf numFmtId="0" fontId="18" fillId="0" borderId="8" xfId="0" applyFont="1" applyBorder="1" applyAlignment="1">
      <alignment vertical="center"/>
    </xf>
    <xf numFmtId="166" fontId="33" fillId="0" borderId="8" xfId="2" applyFont="1" applyBorder="1"/>
    <xf numFmtId="0" fontId="87" fillId="0" borderId="8" xfId="0" applyFont="1" applyFill="1" applyBorder="1" applyAlignment="1">
      <alignment horizontal="center" wrapText="1"/>
    </xf>
    <xf numFmtId="0" fontId="34" fillId="0" borderId="8" xfId="0" applyFont="1" applyFill="1" applyBorder="1"/>
    <xf numFmtId="0" fontId="33" fillId="0" borderId="8" xfId="0" applyFont="1" applyBorder="1"/>
    <xf numFmtId="9" fontId="33" fillId="0" borderId="8" xfId="0" applyNumberFormat="1" applyFont="1" applyBorder="1"/>
    <xf numFmtId="175" fontId="35" fillId="0" borderId="8" xfId="0" applyNumberFormat="1" applyFont="1" applyBorder="1"/>
    <xf numFmtId="0" fontId="34" fillId="0" borderId="8" xfId="0" applyFont="1" applyBorder="1"/>
    <xf numFmtId="166" fontId="0" fillId="0" borderId="8" xfId="2" applyFont="1" applyBorder="1"/>
    <xf numFmtId="164" fontId="0" fillId="0" borderId="8" xfId="0" applyNumberFormat="1" applyBorder="1"/>
    <xf numFmtId="0" fontId="61" fillId="36" borderId="0" xfId="0" applyFont="1" applyFill="1"/>
    <xf numFmtId="0" fontId="46" fillId="30" borderId="8" xfId="0" applyFont="1" applyFill="1" applyBorder="1"/>
    <xf numFmtId="0" fontId="6" fillId="29" borderId="8" xfId="0" applyFont="1" applyFill="1" applyBorder="1"/>
    <xf numFmtId="0" fontId="93" fillId="0" borderId="0" xfId="0" applyFont="1"/>
    <xf numFmtId="0" fontId="94" fillId="0" borderId="0" xfId="0" applyFont="1"/>
    <xf numFmtId="0" fontId="95" fillId="0" borderId="0" xfId="0" applyFont="1"/>
    <xf numFmtId="164" fontId="0" fillId="0" borderId="7" xfId="0" applyNumberFormat="1" applyBorder="1"/>
    <xf numFmtId="0" fontId="12" fillId="33" borderId="0" xfId="0" applyFont="1" applyFill="1"/>
    <xf numFmtId="0" fontId="12" fillId="33" borderId="69" xfId="0" applyFont="1" applyFill="1" applyBorder="1"/>
    <xf numFmtId="0" fontId="12" fillId="39" borderId="70" xfId="0" applyFont="1" applyFill="1" applyBorder="1"/>
    <xf numFmtId="185" fontId="0" fillId="0" borderId="70" xfId="0" applyNumberFormat="1" applyBorder="1"/>
    <xf numFmtId="0" fontId="12" fillId="39" borderId="8" xfId="0" applyFont="1" applyFill="1" applyBorder="1"/>
    <xf numFmtId="185" fontId="0" fillId="0" borderId="8" xfId="0" applyNumberFormat="1" applyBorder="1"/>
    <xf numFmtId="0" fontId="12" fillId="39" borderId="72" xfId="0" applyFont="1" applyFill="1" applyBorder="1"/>
    <xf numFmtId="185" fontId="0" fillId="0" borderId="72" xfId="0" applyNumberFormat="1" applyBorder="1"/>
    <xf numFmtId="0" fontId="0" fillId="0" borderId="8" xfId="0" applyBorder="1" applyAlignment="1">
      <alignment vertical="center" wrapText="1"/>
    </xf>
    <xf numFmtId="0" fontId="0" fillId="40" borderId="69" xfId="0" applyFill="1" applyBorder="1" applyAlignment="1">
      <alignment horizontal="center"/>
    </xf>
    <xf numFmtId="0" fontId="62" fillId="0" borderId="0" xfId="0" applyFont="1"/>
    <xf numFmtId="0" fontId="0" fillId="40" borderId="73" xfId="0" applyFill="1" applyBorder="1" applyAlignment="1">
      <alignment horizontal="center"/>
    </xf>
    <xf numFmtId="0" fontId="94" fillId="0" borderId="8" xfId="0" applyFont="1" applyBorder="1"/>
    <xf numFmtId="15" fontId="0" fillId="41" borderId="8" xfId="0" applyNumberFormat="1" applyFill="1" applyBorder="1"/>
    <xf numFmtId="0" fontId="0" fillId="42" borderId="8" xfId="0" applyFill="1" applyBorder="1"/>
    <xf numFmtId="0" fontId="77" fillId="44" borderId="0" xfId="0" applyFont="1" applyFill="1" applyAlignment="1">
      <alignment horizontal="center"/>
    </xf>
    <xf numFmtId="0" fontId="12" fillId="39" borderId="70" xfId="0" applyFont="1" applyFill="1" applyBorder="1" applyAlignment="1">
      <alignment horizontal="right"/>
    </xf>
    <xf numFmtId="0" fontId="98" fillId="6" borderId="70" xfId="0" applyFont="1" applyFill="1" applyBorder="1" applyAlignment="1">
      <alignment horizontal="center"/>
    </xf>
    <xf numFmtId="0" fontId="12" fillId="39" borderId="8" xfId="0" applyFont="1" applyFill="1" applyBorder="1" applyAlignment="1">
      <alignment horizontal="right"/>
    </xf>
    <xf numFmtId="0" fontId="12" fillId="30" borderId="70" xfId="0" applyFont="1" applyFill="1" applyBorder="1" applyAlignment="1">
      <alignment horizontal="right"/>
    </xf>
    <xf numFmtId="0" fontId="0" fillId="0" borderId="70" xfId="0" applyBorder="1" applyAlignment="1">
      <alignment horizontal="center"/>
    </xf>
    <xf numFmtId="0" fontId="12" fillId="30" borderId="8" xfId="0" applyFont="1" applyFill="1" applyBorder="1" applyAlignment="1">
      <alignment horizontal="right"/>
    </xf>
    <xf numFmtId="0" fontId="0" fillId="0" borderId="8" xfId="0" applyBorder="1" applyAlignment="1">
      <alignment horizontal="center"/>
    </xf>
    <xf numFmtId="14" fontId="0" fillId="29" borderId="0" xfId="0" applyNumberFormat="1" applyFill="1"/>
    <xf numFmtId="185" fontId="0" fillId="0" borderId="71" xfId="0" applyNumberFormat="1" applyBorder="1"/>
    <xf numFmtId="0" fontId="0" fillId="0" borderId="0" xfId="0" quotePrefix="1" applyNumberFormat="1"/>
    <xf numFmtId="0" fontId="0" fillId="0" borderId="0" xfId="3" applyNumberFormat="1" applyFont="1" applyFill="1" applyBorder="1" applyAlignment="1" applyProtection="1">
      <protection locked="0"/>
    </xf>
    <xf numFmtId="0" fontId="0" fillId="0" borderId="0" xfId="4" applyNumberFormat="1" applyFont="1" applyFill="1" applyBorder="1" applyAlignment="1" applyProtection="1">
      <protection locked="0"/>
    </xf>
    <xf numFmtId="0" fontId="0" fillId="0" borderId="0" xfId="4" applyNumberFormat="1" applyFont="1" applyFill="1" applyBorder="1" applyAlignment="1" applyProtection="1"/>
    <xf numFmtId="0" fontId="0" fillId="0" borderId="0" xfId="7" applyNumberFormat="1" applyFont="1" applyFill="1" applyBorder="1" applyAlignment="1" applyProtection="1">
      <protection hidden="1"/>
    </xf>
    <xf numFmtId="0" fontId="0" fillId="0" borderId="0" xfId="0" applyNumberFormat="1" applyFont="1" applyFill="1" applyBorder="1" applyAlignment="1"/>
    <xf numFmtId="0" fontId="9" fillId="38" borderId="8" xfId="0" applyFont="1" applyFill="1" applyBorder="1"/>
    <xf numFmtId="186" fontId="0" fillId="0" borderId="8" xfId="0" applyNumberFormat="1" applyFont="1" applyBorder="1"/>
    <xf numFmtId="0" fontId="34" fillId="30" borderId="8" xfId="0" applyFont="1" applyFill="1" applyBorder="1"/>
    <xf numFmtId="0" fontId="5" fillId="0" borderId="8" xfId="3" applyFont="1" applyBorder="1" applyProtection="1">
      <protection locked="0"/>
    </xf>
    <xf numFmtId="0" fontId="42" fillId="0" borderId="8" xfId="0" applyFont="1" applyBorder="1"/>
    <xf numFmtId="0" fontId="9" fillId="0" borderId="8" xfId="0" applyFont="1" applyBorder="1"/>
    <xf numFmtId="0" fontId="5" fillId="0" borderId="8" xfId="3" applyFont="1" applyFill="1" applyBorder="1" applyProtection="1">
      <protection locked="0"/>
    </xf>
    <xf numFmtId="14" fontId="0" fillId="0" borderId="0" xfId="3" applyNumberFormat="1" applyFont="1" applyFill="1" applyBorder="1" applyAlignment="1" applyProtection="1">
      <protection locked="0"/>
    </xf>
    <xf numFmtId="14" fontId="0" fillId="0" borderId="0" xfId="4" applyNumberFormat="1" applyFont="1" applyFill="1" applyBorder="1" applyAlignment="1" applyProtection="1">
      <protection locked="0"/>
    </xf>
    <xf numFmtId="0" fontId="77" fillId="43" borderId="0" xfId="0" applyFont="1" applyFill="1" applyAlignment="1">
      <alignment horizontal="center"/>
    </xf>
    <xf numFmtId="0" fontId="89" fillId="3" borderId="0" xfId="0" applyFont="1" applyFill="1" applyAlignment="1">
      <alignment horizontal="center"/>
    </xf>
    <xf numFmtId="0" fontId="61" fillId="36" borderId="0" xfId="0" applyFont="1" applyFill="1" applyAlignment="1">
      <alignment horizontal="center"/>
    </xf>
    <xf numFmtId="0" fontId="9" fillId="0" borderId="0" xfId="0" applyFont="1" applyAlignment="1">
      <alignment horizontal="center"/>
    </xf>
    <xf numFmtId="0" fontId="96" fillId="45" borderId="0" xfId="0" applyFont="1" applyFill="1" applyAlignment="1">
      <alignment horizontal="center"/>
    </xf>
    <xf numFmtId="0" fontId="97" fillId="46" borderId="0" xfId="0" applyFont="1" applyFill="1" applyAlignment="1">
      <alignment horizontal="center"/>
    </xf>
    <xf numFmtId="0" fontId="96" fillId="46" borderId="0" xfId="0" applyFont="1" applyFill="1" applyAlignment="1">
      <alignment horizontal="center"/>
    </xf>
    <xf numFmtId="0" fontId="3" fillId="5" borderId="0" xfId="0" applyFont="1" applyFill="1" applyAlignment="1">
      <alignment horizontal="center"/>
    </xf>
    <xf numFmtId="0" fontId="0" fillId="5" borderId="0" xfId="0" applyFill="1" applyAlignment="1">
      <alignment horizontal="center"/>
    </xf>
    <xf numFmtId="0" fontId="34" fillId="0" borderId="8" xfId="0" applyFont="1" applyFill="1" applyBorder="1" applyAlignment="1">
      <alignment horizontal="left"/>
    </xf>
    <xf numFmtId="0" fontId="61" fillId="36" borderId="0" xfId="0" applyFont="1" applyFill="1" applyAlignment="1">
      <alignment horizontal="left"/>
    </xf>
    <xf numFmtId="0" fontId="63" fillId="5" borderId="0" xfId="0" applyFont="1" applyFill="1" applyAlignment="1">
      <alignment horizontal="center"/>
    </xf>
    <xf numFmtId="0" fontId="62" fillId="0" borderId="0" xfId="0" applyFont="1" applyAlignment="1">
      <alignment horizontal="center"/>
    </xf>
    <xf numFmtId="0" fontId="16" fillId="5" borderId="0" xfId="0" applyFont="1" applyFill="1" applyAlignment="1">
      <alignment horizontal="center"/>
    </xf>
  </cellXfs>
  <cellStyles count="26">
    <cellStyle name="Accent2 2" xfId="10" xr:uid="{00000000-0005-0000-0000-000000000000}"/>
    <cellStyle name="Comma" xfId="2" builtinId="3"/>
    <cellStyle name="Comma 2" xfId="4" xr:uid="{00000000-0005-0000-0000-000002000000}"/>
    <cellStyle name="Comma 3" xfId="7" xr:uid="{00000000-0005-0000-0000-000003000000}"/>
    <cellStyle name="Comma 4" xfId="17" xr:uid="{00000000-0005-0000-0000-000004000000}"/>
    <cellStyle name="Currency" xfId="6" builtinId="4"/>
    <cellStyle name="Date" xfId="14" xr:uid="{00000000-0005-0000-0000-000006000000}"/>
    <cellStyle name="Euro" xfId="15" xr:uid="{00000000-0005-0000-0000-000007000000}"/>
    <cellStyle name="GrayCell 2" xfId="21" xr:uid="{00000000-0005-0000-0000-000008000000}"/>
    <cellStyle name="Heading 3 2" xfId="22" xr:uid="{00000000-0005-0000-0000-000009000000}"/>
    <cellStyle name="Heading 4 3" xfId="11" xr:uid="{00000000-0005-0000-0000-00000A000000}"/>
    <cellStyle name="Hyperlink" xfId="8" builtinId="8"/>
    <cellStyle name="Normal" xfId="0" builtinId="0"/>
    <cellStyle name="Normal 2" xfId="1" xr:uid="{00000000-0005-0000-0000-00000D000000}"/>
    <cellStyle name="Normal 2 2" xfId="3" xr:uid="{00000000-0005-0000-0000-00000E000000}"/>
    <cellStyle name="Normal 2 3" xfId="9" xr:uid="{00000000-0005-0000-0000-00000F000000}"/>
    <cellStyle name="Normal 3" xfId="13" xr:uid="{00000000-0005-0000-0000-000010000000}"/>
    <cellStyle name="Normal 3 2" xfId="20" xr:uid="{00000000-0005-0000-0000-000011000000}"/>
    <cellStyle name="Normal 4" xfId="12" xr:uid="{00000000-0005-0000-0000-000012000000}"/>
    <cellStyle name="Normal 5" xfId="16" xr:uid="{00000000-0005-0000-0000-000013000000}"/>
    <cellStyle name="Normal 6" xfId="24" xr:uid="{00000000-0005-0000-0000-000014000000}"/>
    <cellStyle name="OrangeBorder 2" xfId="19" xr:uid="{00000000-0005-0000-0000-000015000000}"/>
    <cellStyle name="Percent 2" xfId="5" xr:uid="{00000000-0005-0000-0000-000016000000}"/>
    <cellStyle name="YellowCell" xfId="23" xr:uid="{00000000-0005-0000-0000-000017000000}"/>
    <cellStyle name="YellowCell 2" xfId="25" xr:uid="{00000000-0005-0000-0000-000018000000}"/>
    <cellStyle name="z A Column text" xfId="18" xr:uid="{00000000-0005-0000-0000-000019000000}"/>
  </cellStyles>
  <dxfs count="15">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s>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7" Type="http://schemas.openxmlformats.org/officeDocument/2006/relationships/worksheet" Target="worksheets/sheet7.xml"/><Relationship Id="rId71"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Graph!$C$30:$C$31</c:f>
              <c:strCache>
                <c:ptCount val="2"/>
                <c:pt idx="0">
                  <c:v>East Asia Sales</c:v>
                </c:pt>
                <c:pt idx="1">
                  <c:v>2005</c:v>
                </c:pt>
              </c:strCache>
            </c:strRef>
          </c:tx>
          <c:spPr>
            <a:solidFill>
              <a:schemeClr val="accent1"/>
            </a:solidFill>
            <a:ln>
              <a:noFill/>
            </a:ln>
            <a:effectLst/>
          </c:spPr>
          <c:invertIfNegative val="0"/>
          <c:cat>
            <c:strRef>
              <c:f>Graph!$B$32:$B$36</c:f>
              <c:strCache>
                <c:ptCount val="5"/>
                <c:pt idx="0">
                  <c:v>QTR-1</c:v>
                </c:pt>
                <c:pt idx="1">
                  <c:v>QTR-2</c:v>
                </c:pt>
                <c:pt idx="2">
                  <c:v>QTR-3</c:v>
                </c:pt>
                <c:pt idx="3">
                  <c:v>QTR-4</c:v>
                </c:pt>
                <c:pt idx="4">
                  <c:v>QRt-5</c:v>
                </c:pt>
              </c:strCache>
            </c:strRef>
          </c:cat>
          <c:val>
            <c:numRef>
              <c:f>Graph!$C$32:$C$36</c:f>
              <c:numCache>
                <c:formatCode>_(* #,##0.00_);_(* \(#,##0.00\);_(* "-"??_);_(@_)</c:formatCode>
                <c:ptCount val="5"/>
                <c:pt idx="0">
                  <c:v>21958</c:v>
                </c:pt>
                <c:pt idx="1">
                  <c:v>21480</c:v>
                </c:pt>
                <c:pt idx="2">
                  <c:v>20113</c:v>
                </c:pt>
                <c:pt idx="3">
                  <c:v>34353</c:v>
                </c:pt>
                <c:pt idx="4" formatCode="#,##0">
                  <c:v>50000</c:v>
                </c:pt>
              </c:numCache>
            </c:numRef>
          </c:val>
          <c:extLst>
            <c:ext xmlns:c16="http://schemas.microsoft.com/office/drawing/2014/chart" uri="{C3380CC4-5D6E-409C-BE32-E72D297353CC}">
              <c16:uniqueId val="{00000000-801A-4BA8-9234-0B0221556A4F}"/>
            </c:ext>
          </c:extLst>
        </c:ser>
        <c:ser>
          <c:idx val="1"/>
          <c:order val="1"/>
          <c:tx>
            <c:strRef>
              <c:f>Graph!$D$30:$D$31</c:f>
              <c:strCache>
                <c:ptCount val="2"/>
                <c:pt idx="0">
                  <c:v>East Asia Sales</c:v>
                </c:pt>
                <c:pt idx="1">
                  <c:v>2006</c:v>
                </c:pt>
              </c:strCache>
            </c:strRef>
          </c:tx>
          <c:spPr>
            <a:solidFill>
              <a:schemeClr val="accent2"/>
            </a:solidFill>
            <a:ln>
              <a:noFill/>
            </a:ln>
            <a:effectLst/>
          </c:spPr>
          <c:invertIfNegative val="0"/>
          <c:cat>
            <c:strRef>
              <c:f>Graph!$B$32:$B$36</c:f>
              <c:strCache>
                <c:ptCount val="5"/>
                <c:pt idx="0">
                  <c:v>QTR-1</c:v>
                </c:pt>
                <c:pt idx="1">
                  <c:v>QTR-2</c:v>
                </c:pt>
                <c:pt idx="2">
                  <c:v>QTR-3</c:v>
                </c:pt>
                <c:pt idx="3">
                  <c:v>QTR-4</c:v>
                </c:pt>
                <c:pt idx="4">
                  <c:v>QRt-5</c:v>
                </c:pt>
              </c:strCache>
            </c:strRef>
          </c:cat>
          <c:val>
            <c:numRef>
              <c:f>Graph!$D$32:$D$36</c:f>
              <c:numCache>
                <c:formatCode>_(* #,##0.00_);_(* \(#,##0.00\);_(* "-"??_);_(@_)</c:formatCode>
                <c:ptCount val="5"/>
                <c:pt idx="0">
                  <c:v>21596</c:v>
                </c:pt>
                <c:pt idx="1">
                  <c:v>16487</c:v>
                </c:pt>
                <c:pt idx="2">
                  <c:v>20734</c:v>
                </c:pt>
                <c:pt idx="3">
                  <c:v>22630</c:v>
                </c:pt>
                <c:pt idx="4" formatCode="#,##0">
                  <c:v>97000</c:v>
                </c:pt>
              </c:numCache>
            </c:numRef>
          </c:val>
          <c:extLst>
            <c:ext xmlns:c16="http://schemas.microsoft.com/office/drawing/2014/chart" uri="{C3380CC4-5D6E-409C-BE32-E72D297353CC}">
              <c16:uniqueId val="{00000001-801A-4BA8-9234-0B0221556A4F}"/>
            </c:ext>
          </c:extLst>
        </c:ser>
        <c:dLbls>
          <c:showLegendKey val="0"/>
          <c:showVal val="0"/>
          <c:showCatName val="0"/>
          <c:showSerName val="0"/>
          <c:showPercent val="0"/>
          <c:showBubbleSize val="0"/>
        </c:dLbls>
        <c:gapWidth val="219"/>
        <c:axId val="427646256"/>
        <c:axId val="427646800"/>
      </c:barChart>
      <c:lineChart>
        <c:grouping val="standard"/>
        <c:varyColors val="0"/>
        <c:ser>
          <c:idx val="2"/>
          <c:order val="2"/>
          <c:tx>
            <c:strRef>
              <c:f>Graph!$E$30:$E$31</c:f>
              <c:strCache>
                <c:ptCount val="2"/>
                <c:pt idx="0">
                  <c:v>East Asia Sales</c:v>
                </c:pt>
                <c:pt idx="1">
                  <c:v>2007</c:v>
                </c:pt>
              </c:strCache>
            </c:strRef>
          </c:tx>
          <c:spPr>
            <a:ln w="28575" cap="rnd">
              <a:solidFill>
                <a:schemeClr val="accent3"/>
              </a:solidFill>
              <a:round/>
            </a:ln>
            <a:effectLst/>
          </c:spPr>
          <c:marker>
            <c:symbol val="none"/>
          </c:marker>
          <c:cat>
            <c:strRef>
              <c:f>Graph!$B$32:$B$36</c:f>
              <c:strCache>
                <c:ptCount val="5"/>
                <c:pt idx="0">
                  <c:v>QTR-1</c:v>
                </c:pt>
                <c:pt idx="1">
                  <c:v>QTR-2</c:v>
                </c:pt>
                <c:pt idx="2">
                  <c:v>QTR-3</c:v>
                </c:pt>
                <c:pt idx="3">
                  <c:v>QTR-4</c:v>
                </c:pt>
                <c:pt idx="4">
                  <c:v>QRt-5</c:v>
                </c:pt>
              </c:strCache>
            </c:strRef>
          </c:cat>
          <c:val>
            <c:numRef>
              <c:f>Graph!$E$32:$E$36</c:f>
              <c:numCache>
                <c:formatCode>_(* #,##0.00_);_(* \(#,##0.00\);_(* "-"??_);_(@_)</c:formatCode>
                <c:ptCount val="5"/>
                <c:pt idx="0">
                  <c:v>20990</c:v>
                </c:pt>
                <c:pt idx="1">
                  <c:v>23788</c:v>
                </c:pt>
                <c:pt idx="2">
                  <c:v>22038</c:v>
                </c:pt>
                <c:pt idx="3">
                  <c:v>20975</c:v>
                </c:pt>
                <c:pt idx="4" formatCode="#,##0">
                  <c:v>100000</c:v>
                </c:pt>
              </c:numCache>
            </c:numRef>
          </c:val>
          <c:smooth val="0"/>
          <c:extLst>
            <c:ext xmlns:c16="http://schemas.microsoft.com/office/drawing/2014/chart" uri="{C3380CC4-5D6E-409C-BE32-E72D297353CC}">
              <c16:uniqueId val="{00000002-801A-4BA8-9234-0B0221556A4F}"/>
            </c:ext>
          </c:extLst>
        </c:ser>
        <c:dLbls>
          <c:showLegendKey val="0"/>
          <c:showVal val="0"/>
          <c:showCatName val="0"/>
          <c:showSerName val="0"/>
          <c:showPercent val="0"/>
          <c:showBubbleSize val="0"/>
        </c:dLbls>
        <c:marker val="1"/>
        <c:smooth val="0"/>
        <c:axId val="427646256"/>
        <c:axId val="427646800"/>
      </c:lineChart>
      <c:catAx>
        <c:axId val="427646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27646800"/>
        <c:crosses val="autoZero"/>
        <c:auto val="1"/>
        <c:lblAlgn val="ctr"/>
        <c:lblOffset val="100"/>
        <c:noMultiLvlLbl val="0"/>
      </c:catAx>
      <c:valAx>
        <c:axId val="427646800"/>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27646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2"/>
          <c:order val="2"/>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261E-4F03-AAB9-5C468991D19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261E-4F03-AAB9-5C468991D19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261E-4F03-AAB9-5C468991D19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261E-4F03-AAB9-5C468991D19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261E-4F03-AAB9-5C468991D196}"/>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261E-4F03-AAB9-5C468991D19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Graph!$B$30:$B$35</c:f>
              <c:strCache>
                <c:ptCount val="6"/>
                <c:pt idx="0">
                  <c:v>East Asia Sales</c:v>
                </c:pt>
                <c:pt idx="2">
                  <c:v>QTR-1</c:v>
                </c:pt>
                <c:pt idx="3">
                  <c:v>QTR-2</c:v>
                </c:pt>
                <c:pt idx="4">
                  <c:v>QTR-3</c:v>
                </c:pt>
                <c:pt idx="5">
                  <c:v>QTR-4</c:v>
                </c:pt>
              </c:strCache>
            </c:strRef>
          </c:cat>
          <c:val>
            <c:numRef>
              <c:f>Graph!$E$30:$E$35</c:f>
              <c:numCache>
                <c:formatCode>General</c:formatCode>
                <c:ptCount val="6"/>
                <c:pt idx="1">
                  <c:v>2007</c:v>
                </c:pt>
                <c:pt idx="2" formatCode="_(* #,##0.00_);_(* \(#,##0.00\);_(* &quot;-&quot;??_);_(@_)">
                  <c:v>20990</c:v>
                </c:pt>
                <c:pt idx="3" formatCode="_(* #,##0.00_);_(* \(#,##0.00\);_(* &quot;-&quot;??_);_(@_)">
                  <c:v>23788</c:v>
                </c:pt>
                <c:pt idx="4" formatCode="_(* #,##0.00_);_(* \(#,##0.00\);_(* &quot;-&quot;??_);_(@_)">
                  <c:v>22038</c:v>
                </c:pt>
                <c:pt idx="5" formatCode="_(* #,##0.00_);_(* \(#,##0.00\);_(* &quot;-&quot;??_);_(@_)">
                  <c:v>20975</c:v>
                </c:pt>
              </c:numCache>
            </c:numRef>
          </c:val>
          <c:extLst>
            <c:ext xmlns:c16="http://schemas.microsoft.com/office/drawing/2014/chart" uri="{C3380CC4-5D6E-409C-BE32-E72D297353CC}">
              <c16:uniqueId val="{00000002-45AC-4C90-AD94-4432D88DA56E}"/>
            </c:ext>
          </c:extLst>
        </c:ser>
        <c:dLbls>
          <c:dLblPos val="bestFit"/>
          <c:showLegendKey val="0"/>
          <c:showVal val="1"/>
          <c:showCatName val="0"/>
          <c:showSerName val="0"/>
          <c:showPercent val="0"/>
          <c:showBubbleSize val="0"/>
          <c:showLeaderLines val="1"/>
        </c:dLbls>
        <c:extLst>
          <c:ext xmlns:c15="http://schemas.microsoft.com/office/drawing/2012/chart" uri="{02D57815-91ED-43cb-92C2-25804820EDAC}">
            <c15:filteredPieSeries>
              <c15: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D-261E-4F03-AAB9-5C468991D19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F-261E-4F03-AAB9-5C468991D19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1-261E-4F03-AAB9-5C468991D19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3-261E-4F03-AAB9-5C468991D19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5-261E-4F03-AAB9-5C468991D196}"/>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17-261E-4F03-AAB9-5C468991D19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uri="{CE6537A1-D6FC-4f65-9D91-7224C49458BB}"/>
                  </c:extLst>
                </c:dLbls>
                <c:cat>
                  <c:strRef>
                    <c:extLst>
                      <c:ext uri="{02D57815-91ED-43cb-92C2-25804820EDAC}">
                        <c15:formulaRef>
                          <c15:sqref>Graph!$B$30:$B$35</c15:sqref>
                        </c15:formulaRef>
                      </c:ext>
                    </c:extLst>
                    <c:strCache>
                      <c:ptCount val="6"/>
                      <c:pt idx="0">
                        <c:v>East Asia Sales</c:v>
                      </c:pt>
                      <c:pt idx="2">
                        <c:v>QTR-1</c:v>
                      </c:pt>
                      <c:pt idx="3">
                        <c:v>QTR-2</c:v>
                      </c:pt>
                      <c:pt idx="4">
                        <c:v>QTR-3</c:v>
                      </c:pt>
                      <c:pt idx="5">
                        <c:v>QTR-4</c:v>
                      </c:pt>
                    </c:strCache>
                  </c:strRef>
                </c:cat>
                <c:val>
                  <c:numRef>
                    <c:extLst>
                      <c:ext uri="{02D57815-91ED-43cb-92C2-25804820EDAC}">
                        <c15:formulaRef>
                          <c15:sqref>Graph!$C$30:$C$35</c15:sqref>
                        </c15:formulaRef>
                      </c:ext>
                    </c:extLst>
                    <c:numCache>
                      <c:formatCode>General</c:formatCode>
                      <c:ptCount val="6"/>
                      <c:pt idx="1">
                        <c:v>2005</c:v>
                      </c:pt>
                      <c:pt idx="2" formatCode="_(* #,##0.00_);_(* \(#,##0.00\);_(* &quot;-&quot;??_);_(@_)">
                        <c:v>21958</c:v>
                      </c:pt>
                      <c:pt idx="3" formatCode="_(* #,##0.00_);_(* \(#,##0.00\);_(* &quot;-&quot;??_);_(@_)">
                        <c:v>21480</c:v>
                      </c:pt>
                      <c:pt idx="4" formatCode="_(* #,##0.00_);_(* \(#,##0.00\);_(* &quot;-&quot;??_);_(@_)">
                        <c:v>20113</c:v>
                      </c:pt>
                      <c:pt idx="5" formatCode="_(* #,##0.00_);_(* \(#,##0.00\);_(* &quot;-&quot;??_);_(@_)">
                        <c:v>34353</c:v>
                      </c:pt>
                    </c:numCache>
                  </c:numRef>
                </c:val>
                <c:extLst>
                  <c:ext xmlns:c16="http://schemas.microsoft.com/office/drawing/2014/chart" uri="{C3380CC4-5D6E-409C-BE32-E72D297353CC}">
                    <c16:uniqueId val="{00000000-45AC-4C90-AD94-4432D88DA56E}"/>
                  </c:ext>
                </c:extLst>
              </c15:ser>
            </c15:filteredPieSeries>
            <c15:filteredPieSeries>
              <c15:ser>
                <c:idx val="1"/>
                <c:order val="1"/>
                <c:dPt>
                  <c:idx val="0"/>
                  <c:bubble3D val="0"/>
                  <c:spPr>
                    <a:solidFill>
                      <a:schemeClr val="accent1"/>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19-261E-4F03-AAB9-5C468991D196}"/>
                    </c:ext>
                  </c:extLst>
                </c:dPt>
                <c:dPt>
                  <c:idx val="1"/>
                  <c:bubble3D val="0"/>
                  <c:spPr>
                    <a:solidFill>
                      <a:schemeClr val="accent2"/>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1B-261E-4F03-AAB9-5C468991D196}"/>
                    </c:ext>
                  </c:extLst>
                </c:dPt>
                <c:dPt>
                  <c:idx val="2"/>
                  <c:bubble3D val="0"/>
                  <c:spPr>
                    <a:solidFill>
                      <a:schemeClr val="accent3"/>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1D-261E-4F03-AAB9-5C468991D196}"/>
                    </c:ext>
                  </c:extLst>
                </c:dPt>
                <c:dPt>
                  <c:idx val="3"/>
                  <c:bubble3D val="0"/>
                  <c:spPr>
                    <a:solidFill>
                      <a:schemeClr val="accent4"/>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1F-261E-4F03-AAB9-5C468991D196}"/>
                    </c:ext>
                  </c:extLst>
                </c:dPt>
                <c:dPt>
                  <c:idx val="4"/>
                  <c:bubble3D val="0"/>
                  <c:spPr>
                    <a:solidFill>
                      <a:schemeClr val="accent5"/>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21-261E-4F03-AAB9-5C468991D196}"/>
                    </c:ext>
                  </c:extLst>
                </c:dPt>
                <c:dPt>
                  <c:idx val="5"/>
                  <c:bubble3D val="0"/>
                  <c:spPr>
                    <a:solidFill>
                      <a:schemeClr val="accent6"/>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23-261E-4F03-AAB9-5C468991D19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Graph!$B$30:$B$35</c15:sqref>
                        </c15:formulaRef>
                      </c:ext>
                    </c:extLst>
                    <c:strCache>
                      <c:ptCount val="6"/>
                      <c:pt idx="0">
                        <c:v>East Asia Sales</c:v>
                      </c:pt>
                      <c:pt idx="2">
                        <c:v>QTR-1</c:v>
                      </c:pt>
                      <c:pt idx="3">
                        <c:v>QTR-2</c:v>
                      </c:pt>
                      <c:pt idx="4">
                        <c:v>QTR-3</c:v>
                      </c:pt>
                      <c:pt idx="5">
                        <c:v>QTR-4</c:v>
                      </c:pt>
                    </c:strCache>
                  </c:strRef>
                </c:cat>
                <c:val>
                  <c:numRef>
                    <c:extLst xmlns:c15="http://schemas.microsoft.com/office/drawing/2012/chart">
                      <c:ext xmlns:c15="http://schemas.microsoft.com/office/drawing/2012/chart" uri="{02D57815-91ED-43cb-92C2-25804820EDAC}">
                        <c15:formulaRef>
                          <c15:sqref>Graph!$D$30:$D$35</c15:sqref>
                        </c15:formulaRef>
                      </c:ext>
                    </c:extLst>
                    <c:numCache>
                      <c:formatCode>General</c:formatCode>
                      <c:ptCount val="6"/>
                      <c:pt idx="1">
                        <c:v>2006</c:v>
                      </c:pt>
                      <c:pt idx="2" formatCode="_(* #,##0.00_);_(* \(#,##0.00\);_(* &quot;-&quot;??_);_(@_)">
                        <c:v>21596</c:v>
                      </c:pt>
                      <c:pt idx="3" formatCode="_(* #,##0.00_);_(* \(#,##0.00\);_(* &quot;-&quot;??_);_(@_)">
                        <c:v>16487</c:v>
                      </c:pt>
                      <c:pt idx="4" formatCode="_(* #,##0.00_);_(* \(#,##0.00\);_(* &quot;-&quot;??_);_(@_)">
                        <c:v>20734</c:v>
                      </c:pt>
                      <c:pt idx="5" formatCode="_(* #,##0.00_);_(* \(#,##0.00\);_(* &quot;-&quot;??_);_(@_)">
                        <c:v>22630</c:v>
                      </c:pt>
                    </c:numCache>
                  </c:numRef>
                </c:val>
                <c:extLst xmlns:c15="http://schemas.microsoft.com/office/drawing/2012/chart">
                  <c:ext xmlns:c16="http://schemas.microsoft.com/office/drawing/2014/chart" uri="{C3380CC4-5D6E-409C-BE32-E72D297353CC}">
                    <c16:uniqueId val="{00000001-45AC-4C90-AD94-4432D88DA56E}"/>
                  </c:ext>
                </c:extLst>
              </c15:ser>
            </c15:filteredPieSeries>
          </c:ext>
        </c:extLst>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hyperlink" Target="https://go.microsoft.com/fwlink/?linkid=859391" TargetMode="External"/><Relationship Id="rId13" Type="http://schemas.openxmlformats.org/officeDocument/2006/relationships/image" Target="../media/image8.svg"/><Relationship Id="rId3" Type="http://schemas.openxmlformats.org/officeDocument/2006/relationships/hyperlink" Target="https://go.microsoft.com/fwlink/?linkid=859389" TargetMode="External"/><Relationship Id="rId7" Type="http://schemas.openxmlformats.org/officeDocument/2006/relationships/hyperlink" Target="https://go.microsoft.com/fwlink/?linkid=858238" TargetMode="External"/><Relationship Id="rId12" Type="http://schemas.openxmlformats.org/officeDocument/2006/relationships/image" Target="../media/image7.png"/><Relationship Id="rId17" Type="http://schemas.openxmlformats.org/officeDocument/2006/relationships/hyperlink" Target="#'Introduction to Functions'!A63"/><Relationship Id="rId2" Type="http://schemas.openxmlformats.org/officeDocument/2006/relationships/hyperlink" Target="#AVERAGE!A1"/><Relationship Id="rId16" Type="http://schemas.openxmlformats.org/officeDocument/2006/relationships/image" Target="../media/image11.png"/><Relationship Id="rId1" Type="http://schemas.openxmlformats.org/officeDocument/2006/relationships/hyperlink" Target="#'Introduction to Functions'!A1"/><Relationship Id="rId6" Type="http://schemas.openxmlformats.org/officeDocument/2006/relationships/hyperlink" Target="https://go.microsoft.com/fwlink/?linkid=858233" TargetMode="External"/><Relationship Id="rId11" Type="http://schemas.openxmlformats.org/officeDocument/2006/relationships/image" Target="../media/image6.png"/><Relationship Id="rId5" Type="http://schemas.openxmlformats.org/officeDocument/2006/relationships/image" Target="../media/image3.svg"/><Relationship Id="rId15" Type="http://schemas.openxmlformats.org/officeDocument/2006/relationships/image" Target="../media/image10.svg"/><Relationship Id="rId10" Type="http://schemas.openxmlformats.org/officeDocument/2006/relationships/image" Target="../media/image5.svg"/><Relationship Id="rId4" Type="http://schemas.openxmlformats.org/officeDocument/2006/relationships/image" Target="../media/image2.png"/><Relationship Id="rId9" Type="http://schemas.openxmlformats.org/officeDocument/2006/relationships/image" Target="../media/image4.png"/><Relationship Id="rId14" Type="http://schemas.openxmlformats.org/officeDocument/2006/relationships/image" Target="../media/image9.png"/></Relationships>
</file>

<file path=xl/drawings/_rels/drawing3.xml.rels><?xml version="1.0" encoding="UTF-8" standalone="yes"?>
<Relationships xmlns="http://schemas.openxmlformats.org/package/2006/relationships"><Relationship Id="rId8" Type="http://schemas.openxmlformats.org/officeDocument/2006/relationships/hyperlink" Target="https://go.microsoft.com/fwlink/?linkid=858250" TargetMode="External"/><Relationship Id="rId13" Type="http://schemas.openxmlformats.org/officeDocument/2006/relationships/hyperlink" Target="https://go.microsoft.com/fwlink/?linkid=858247" TargetMode="External"/><Relationship Id="rId18" Type="http://schemas.openxmlformats.org/officeDocument/2006/relationships/image" Target="../media/image14.png"/><Relationship Id="rId3" Type="http://schemas.openxmlformats.org/officeDocument/2006/relationships/hyperlink" Target="#'Function Wizard'!A1"/><Relationship Id="rId21" Type="http://schemas.openxmlformats.org/officeDocument/2006/relationships/hyperlink" Target="#'Conditional Functions'!A130"/><Relationship Id="rId7" Type="http://schemas.openxmlformats.org/officeDocument/2006/relationships/image" Target="../media/image3.svg"/><Relationship Id="rId12" Type="http://schemas.openxmlformats.org/officeDocument/2006/relationships/hyperlink" Target="https://go.microsoft.com/fwlink/?linkid=858248" TargetMode="External"/><Relationship Id="rId17" Type="http://schemas.openxmlformats.org/officeDocument/2006/relationships/hyperlink" Target="https://support.office.com/en-us/article/Create-a-PivotTable-to-analyze-worksheet-data-A9A84538-BFE9-40A9-A8E9-F99134456576" TargetMode="External"/><Relationship Id="rId2" Type="http://schemas.openxmlformats.org/officeDocument/2006/relationships/image" Target="../media/image13.svg"/><Relationship Id="rId16" Type="http://schemas.openxmlformats.org/officeDocument/2006/relationships/hyperlink" Target="https://go.microsoft.com/fwlink/?linkid=858251" TargetMode="External"/><Relationship Id="rId20" Type="http://schemas.openxmlformats.org/officeDocument/2006/relationships/hyperlink" Target="#'Conditional Functions'!A85"/><Relationship Id="rId1" Type="http://schemas.openxmlformats.org/officeDocument/2006/relationships/image" Target="../media/image12.png"/><Relationship Id="rId6" Type="http://schemas.openxmlformats.org/officeDocument/2006/relationships/image" Target="../media/image2.png"/><Relationship Id="rId11" Type="http://schemas.openxmlformats.org/officeDocument/2006/relationships/hyperlink" Target="https://go.microsoft.com/fwlink/?linkid=858246" TargetMode="External"/><Relationship Id="rId5" Type="http://schemas.openxmlformats.org/officeDocument/2006/relationships/hyperlink" Target="https://go.microsoft.com/fwlink/?linkid=859426" TargetMode="External"/><Relationship Id="rId15" Type="http://schemas.openxmlformats.org/officeDocument/2006/relationships/hyperlink" Target="https://go.microsoft.com/fwlink/?linkid=858244" TargetMode="External"/><Relationship Id="rId10" Type="http://schemas.openxmlformats.org/officeDocument/2006/relationships/hyperlink" Target="https://go.microsoft.com/fwlink/?linkid=858245" TargetMode="External"/><Relationship Id="rId19" Type="http://schemas.openxmlformats.org/officeDocument/2006/relationships/image" Target="../media/image15.svg"/><Relationship Id="rId4" Type="http://schemas.openxmlformats.org/officeDocument/2006/relationships/hyperlink" Target="#'Conditional Functions'!A1"/><Relationship Id="rId9" Type="http://schemas.openxmlformats.org/officeDocument/2006/relationships/hyperlink" Target="https://go.microsoft.com/fwlink/?linkid=858249" TargetMode="External"/><Relationship Id="rId14" Type="http://schemas.openxmlformats.org/officeDocument/2006/relationships/hyperlink" Target="https://go.microsoft.com/fwlink/?linkid=858243" TargetMode="External"/><Relationship Id="rId22" Type="http://schemas.openxmlformats.org/officeDocument/2006/relationships/hyperlink" Target="#'Conditional Functions'!A138"/></Relationships>
</file>

<file path=xl/drawings/_rels/drawing4.xml.rels><?xml version="1.0" encoding="UTF-8" standalone="yes"?>
<Relationships xmlns="http://schemas.openxmlformats.org/package/2006/relationships"><Relationship Id="rId8" Type="http://schemas.openxmlformats.org/officeDocument/2006/relationships/hyperlink" Target="#AVERAGE!A1"/><Relationship Id="rId3" Type="http://schemas.openxmlformats.org/officeDocument/2006/relationships/image" Target="../media/image3.svg"/><Relationship Id="rId7" Type="http://schemas.openxmlformats.org/officeDocument/2006/relationships/image" Target="../media/image13.svg"/><Relationship Id="rId2" Type="http://schemas.openxmlformats.org/officeDocument/2006/relationships/image" Target="../media/image2.png"/><Relationship Id="rId1" Type="http://schemas.openxmlformats.org/officeDocument/2006/relationships/hyperlink" Target="https://go.microsoft.com/fwlink/?linkid=858240" TargetMode="External"/><Relationship Id="rId6" Type="http://schemas.openxmlformats.org/officeDocument/2006/relationships/image" Target="../media/image12.png"/><Relationship Id="rId5" Type="http://schemas.openxmlformats.org/officeDocument/2006/relationships/hyperlink" Target="https://go.microsoft.com/fwlink/?linkid=859418" TargetMode="External"/><Relationship Id="rId4" Type="http://schemas.openxmlformats.org/officeDocument/2006/relationships/hyperlink" Target="https://go.microsoft.com/fwlink/?linkid=858241" TargetMode="External"/><Relationship Id="rId9" Type="http://schemas.openxmlformats.org/officeDocument/2006/relationships/hyperlink" Target="#'Date &amp; Time'!A1"/></Relationships>
</file>

<file path=xl/drawings/_rels/drawing6.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image" Target="../media/image17.tmp"/></Relationships>
</file>

<file path=xl/drawings/_rels/drawing9.xml.rels><?xml version="1.0" encoding="UTF-8" standalone="yes"?>
<Relationships xmlns="http://schemas.openxmlformats.org/package/2006/relationships"><Relationship Id="rId1" Type="http://schemas.openxmlformats.org/officeDocument/2006/relationships/hyperlink" Target="http://www.leadleapconsult.com" TargetMode="External"/></Relationships>
</file>

<file path=xl/drawings/_rels/vmlDrawing6.vml.rels><?xml version="1.0" encoding="UTF-8" standalone="yes"?>
<Relationships xmlns="http://schemas.openxmlformats.org/package/2006/relationships"><Relationship Id="rId1" Type="http://schemas.openxmlformats.org/officeDocument/2006/relationships/image" Target="../media/image16.emf"/></Relationships>
</file>

<file path=xl/drawings/drawing1.xml><?xml version="1.0" encoding="utf-8"?>
<xdr:wsDr xmlns:xdr="http://schemas.openxmlformats.org/drawingml/2006/spreadsheetDrawing" xmlns:a="http://schemas.openxmlformats.org/drawingml/2006/main">
  <xdr:twoCellAnchor editAs="oneCell">
    <xdr:from>
      <xdr:col>2</xdr:col>
      <xdr:colOff>485773</xdr:colOff>
      <xdr:row>1</xdr:row>
      <xdr:rowOff>66675</xdr:rowOff>
    </xdr:from>
    <xdr:to>
      <xdr:col>15</xdr:col>
      <xdr:colOff>189605</xdr:colOff>
      <xdr:row>25</xdr:row>
      <xdr:rowOff>158115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1704973" y="257175"/>
          <a:ext cx="7628632" cy="46634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absoluteAnchor>
    <xdr:pos x="342900" y="12715875"/>
    <xdr:ext cx="5733288" cy="3495675"/>
    <xdr:grpSp>
      <xdr:nvGrpSpPr>
        <xdr:cNvPr id="2" name="More On Web" descr="More information on the web, contains links to the web&#10;Back to top&#10;Next step">
          <a:extLst>
            <a:ext uri="{FF2B5EF4-FFF2-40B4-BE49-F238E27FC236}">
              <a16:creationId xmlns:a16="http://schemas.microsoft.com/office/drawing/2014/main" id="{00000000-0008-0000-0400-000002000000}"/>
            </a:ext>
          </a:extLst>
        </xdr:cNvPr>
        <xdr:cNvGrpSpPr/>
      </xdr:nvGrpSpPr>
      <xdr:grpSpPr>
        <a:xfrm>
          <a:off x="342900" y="12715875"/>
          <a:ext cx="5733288" cy="3495675"/>
          <a:chOff x="323850" y="16837043"/>
          <a:chExt cx="5737224" cy="3349188"/>
        </a:xfrm>
      </xdr:grpSpPr>
      <xdr:sp macro="" textlink="">
        <xdr:nvSpPr>
          <xdr:cNvPr id="3" name="Rectangle 2">
            <a:extLst>
              <a:ext uri="{FF2B5EF4-FFF2-40B4-BE49-F238E27FC236}">
                <a16:creationId xmlns:a16="http://schemas.microsoft.com/office/drawing/2014/main" id="{00000000-0008-0000-0400-000003000000}"/>
              </a:ext>
            </a:extLst>
          </xdr:cNvPr>
          <xdr:cNvSpPr/>
        </xdr:nvSpPr>
        <xdr:spPr>
          <a:xfrm>
            <a:off x="323850" y="16837043"/>
            <a:ext cx="5737224" cy="334918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4" name="Step" descr="More information on the web&#10;">
            <a:extLst>
              <a:ext uri="{FF2B5EF4-FFF2-40B4-BE49-F238E27FC236}">
                <a16:creationId xmlns:a16="http://schemas.microsoft.com/office/drawing/2014/main" id="{00000000-0008-0000-0400-000004000000}"/>
              </a:ext>
            </a:extLst>
          </xdr:cNvPr>
          <xdr:cNvSpPr txBox="1"/>
        </xdr:nvSpPr>
        <xdr:spPr>
          <a:xfrm>
            <a:off x="546067"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5" name="Straight Connector 4" descr="Decorative line">
            <a:extLst>
              <a:ext uri="{FF2B5EF4-FFF2-40B4-BE49-F238E27FC236}">
                <a16:creationId xmlns:a16="http://schemas.microsoft.com/office/drawing/2014/main" id="{00000000-0008-0000-0400-000005000000}"/>
              </a:ext>
            </a:extLst>
          </xdr:cNvPr>
          <xdr:cNvCxnSpPr>
            <a:cxnSpLocks/>
          </xdr:cNvCxnSpPr>
        </xdr:nvCxnSpPr>
        <xdr:spPr>
          <a:xfrm>
            <a:off x="546067"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6" name="Next Button" descr="Back to top, hyperlinked to cell A1">
            <a:hlinkClick xmlns:r="http://schemas.openxmlformats.org/officeDocument/2006/relationships" r:id="rId1" tooltip="Select to go back to cell A1 in this worksheet"/>
            <a:extLst>
              <a:ext uri="{FF2B5EF4-FFF2-40B4-BE49-F238E27FC236}">
                <a16:creationId xmlns:a16="http://schemas.microsoft.com/office/drawing/2014/main" id="{00000000-0008-0000-0400-000006000000}"/>
              </a:ext>
            </a:extLst>
          </xdr:cNvPr>
          <xdr:cNvSpPr/>
        </xdr:nvSpPr>
        <xdr:spPr>
          <a:xfrm>
            <a:off x="558774" y="19485025"/>
            <a:ext cx="2764342" cy="523755"/>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7" name="Straight Connector 6" descr="Decorative line">
            <a:extLst>
              <a:ext uri="{FF2B5EF4-FFF2-40B4-BE49-F238E27FC236}">
                <a16:creationId xmlns:a16="http://schemas.microsoft.com/office/drawing/2014/main" id="{00000000-0008-0000-0400-000007000000}"/>
              </a:ext>
            </a:extLst>
          </xdr:cNvPr>
          <xdr:cNvCxnSpPr>
            <a:cxnSpLocks/>
          </xdr:cNvCxnSpPr>
        </xdr:nvCxnSpPr>
        <xdr:spPr>
          <a:xfrm>
            <a:off x="546067" y="19391758"/>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 name="Next Button" descr="Next step button, hyperlinked to next worksheet">
            <a:hlinkClick xmlns:r="http://schemas.openxmlformats.org/officeDocument/2006/relationships" r:id="rId2" tooltip="Click here to advance to the next worksheet"/>
            <a:extLst>
              <a:ext uri="{FF2B5EF4-FFF2-40B4-BE49-F238E27FC236}">
                <a16:creationId xmlns:a16="http://schemas.microsoft.com/office/drawing/2014/main" id="{00000000-0008-0000-0400-000008000000}"/>
              </a:ext>
            </a:extLst>
          </xdr:cNvPr>
          <xdr:cNvSpPr/>
        </xdr:nvSpPr>
        <xdr:spPr>
          <a:xfrm>
            <a:off x="4658995" y="19669174"/>
            <a:ext cx="1154430" cy="34214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9" name="Step" descr="All about the SUM function, Hyperlinked to web&#10;&#10;">
            <a:hlinkClick xmlns:r="http://schemas.openxmlformats.org/officeDocument/2006/relationships" r:id="rId3" tooltip="Select to learn all about the SUM function from the web"/>
            <a:extLst>
              <a:ext uri="{FF2B5EF4-FFF2-40B4-BE49-F238E27FC236}">
                <a16:creationId xmlns:a16="http://schemas.microsoft.com/office/drawing/2014/main" id="{00000000-0008-0000-0400-000009000000}"/>
              </a:ext>
            </a:extLst>
          </xdr:cNvPr>
          <xdr:cNvSpPr txBox="1"/>
        </xdr:nvSpPr>
        <xdr:spPr>
          <a:xfrm>
            <a:off x="1003908" y="17606489"/>
            <a:ext cx="1904391" cy="303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0" name="Graphic 22" descr="Arrow">
            <a:hlinkClick xmlns:r="http://schemas.openxmlformats.org/officeDocument/2006/relationships" r:id="rId3" tooltip="Select to learn more from the web"/>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517562"/>
            <a:ext cx="495829" cy="429422"/>
          </a:xfrm>
          <a:prstGeom prst="rect">
            <a:avLst/>
          </a:prstGeom>
        </xdr:spPr>
      </xdr:pic>
      <xdr:sp macro="" textlink="">
        <xdr:nvSpPr>
          <xdr:cNvPr id="11" name="Step" descr="All about using AutoSum to sum numbers, hyperlinked to web&#10;">
            <a:hlinkClick xmlns:r="http://schemas.openxmlformats.org/officeDocument/2006/relationships" r:id="rId6" tooltip="Select to learn all about using AutoSum to sum numbers on the web"/>
            <a:extLst>
              <a:ext uri="{FF2B5EF4-FFF2-40B4-BE49-F238E27FC236}">
                <a16:creationId xmlns:a16="http://schemas.microsoft.com/office/drawing/2014/main" id="{00000000-0008-0000-0400-00000B000000}"/>
              </a:ext>
            </a:extLst>
          </xdr:cNvPr>
          <xdr:cNvSpPr txBox="1"/>
        </xdr:nvSpPr>
        <xdr:spPr>
          <a:xfrm>
            <a:off x="1003908" y="18058397"/>
            <a:ext cx="2447592" cy="27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AutoSum</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sum numbers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2" name="Graphic 22" descr="Arrow">
            <a:hlinkClick xmlns:r="http://schemas.openxmlformats.org/officeDocument/2006/relationships" r:id="rId6" tooltip="Select to learn more from the web"/>
            <a:extLst>
              <a:ext uri="{FF2B5EF4-FFF2-40B4-BE49-F238E27FC236}">
                <a16:creationId xmlns:a16="http://schemas.microsoft.com/office/drawing/2014/main" id="{00000000-0008-0000-0400-00000C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956370"/>
            <a:ext cx="495829" cy="435772"/>
          </a:xfrm>
          <a:prstGeom prst="rect">
            <a:avLst/>
          </a:prstGeom>
        </xdr:spPr>
      </xdr:pic>
      <xdr:sp macro="" textlink="">
        <xdr:nvSpPr>
          <xdr:cNvPr id="13" name="Step" descr="Learn all about the COUNT function, hyperlinked to web&#10;">
            <a:hlinkClick xmlns:r="http://schemas.openxmlformats.org/officeDocument/2006/relationships" r:id="rId7" tooltip="Select to learn all about the COUNT function on the web"/>
            <a:extLst>
              <a:ext uri="{FF2B5EF4-FFF2-40B4-BE49-F238E27FC236}">
                <a16:creationId xmlns:a16="http://schemas.microsoft.com/office/drawing/2014/main" id="{00000000-0008-0000-0400-00000D000000}"/>
              </a:ext>
            </a:extLst>
          </xdr:cNvPr>
          <xdr:cNvSpPr txBox="1"/>
        </xdr:nvSpPr>
        <xdr:spPr>
          <a:xfrm>
            <a:off x="1003908" y="18506516"/>
            <a:ext cx="2169366" cy="284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4" name="Graphic 22" descr="Arrow">
            <a:hlinkClick xmlns:r="http://schemas.openxmlformats.org/officeDocument/2006/relationships" r:id="rId7" tooltip="Select to learn more from the web"/>
            <a:extLst>
              <a:ext uri="{FF2B5EF4-FFF2-40B4-BE49-F238E27FC236}">
                <a16:creationId xmlns:a16="http://schemas.microsoft.com/office/drawing/2014/main" id="{00000000-0008-0000-0400-00000E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8410828"/>
            <a:ext cx="495829" cy="429422"/>
          </a:xfrm>
          <a:prstGeom prst="rect">
            <a:avLst/>
          </a:prstGeom>
        </xdr:spPr>
      </xdr:pic>
      <xdr:sp macro="" textlink="">
        <xdr:nvSpPr>
          <xdr:cNvPr id="15" name="Step" descr="Free Excel training online, hyperlinked to web&#10;">
            <a:hlinkClick xmlns:r="http://schemas.openxmlformats.org/officeDocument/2006/relationships" r:id="rId8" tooltip="Select to learn about free Excel training on the web"/>
            <a:extLst>
              <a:ext uri="{FF2B5EF4-FFF2-40B4-BE49-F238E27FC236}">
                <a16:creationId xmlns:a16="http://schemas.microsoft.com/office/drawing/2014/main" id="{00000000-0008-0000-0400-00000F000000}"/>
              </a:ext>
            </a:extLst>
          </xdr:cNvPr>
          <xdr:cNvSpPr txBox="1"/>
        </xdr:nvSpPr>
        <xdr:spPr>
          <a:xfrm>
            <a:off x="1016608" y="18952686"/>
            <a:ext cx="2053617" cy="297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6"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400-000010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48053" y="18857397"/>
            <a:ext cx="495829" cy="435772"/>
          </a:xfrm>
          <a:prstGeom prst="rect">
            <a:avLst/>
          </a:prstGeom>
        </xdr:spPr>
      </xdr:pic>
    </xdr:grpSp>
    <xdr:clientData/>
  </xdr:absoluteAnchor>
  <xdr:oneCellAnchor>
    <xdr:from>
      <xdr:col>2</xdr:col>
      <xdr:colOff>76200</xdr:colOff>
      <xdr:row>51</xdr:row>
      <xdr:rowOff>6346</xdr:rowOff>
    </xdr:from>
    <xdr:ext cx="3562349" cy="1768473"/>
    <xdr:grpSp>
      <xdr:nvGrpSpPr>
        <xdr:cNvPr id="17" name="IMPORTANT DETAIL" descr="IMPORTANT DETAIL&#10;Double-click this cell. You'll notice the 100 toward the end. Although it's possible to put numbers in a formula like this, we don't recommend it unless it's absolutely necessary. This is known as a constant, and it's easy to forget that it's there. We recommended referring to another cell instead. That way it's easily seen and not hidden inside a formula&#10;">
          <a:extLst>
            <a:ext uri="{FF2B5EF4-FFF2-40B4-BE49-F238E27FC236}">
              <a16:creationId xmlns:a16="http://schemas.microsoft.com/office/drawing/2014/main" id="{00000000-0008-0000-0400-000011000000}"/>
            </a:ext>
          </a:extLst>
        </xdr:cNvPr>
        <xdr:cNvGrpSpPr/>
      </xdr:nvGrpSpPr>
      <xdr:grpSpPr>
        <a:xfrm>
          <a:off x="6637020" y="10293346"/>
          <a:ext cx="3562349" cy="1768473"/>
          <a:chOff x="6788150" y="10960177"/>
          <a:chExt cx="3714749" cy="1708070"/>
        </a:xfrm>
      </xdr:grpSpPr>
      <xdr:sp macro="" textlink="">
        <xdr:nvSpPr>
          <xdr:cNvPr id="18" name="Instruction"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D16. That way it's easily seen and not hidden inside a formula. &#10;&#10;">
            <a:extLst>
              <a:ext uri="{FF2B5EF4-FFF2-40B4-BE49-F238E27FC236}">
                <a16:creationId xmlns:a16="http://schemas.microsoft.com/office/drawing/2014/main" id="{00000000-0008-0000-0400-000012000000}"/>
              </a:ext>
            </a:extLst>
          </xdr:cNvPr>
          <xdr:cNvSpPr txBox="1"/>
        </xdr:nvSpPr>
        <xdr:spPr>
          <a:xfrm>
            <a:off x="7073899" y="11363323"/>
            <a:ext cx="3429000" cy="13049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You'll notice the </a:t>
            </a:r>
            <a:r>
              <a:rPr lang="en-US" sz="1100" b="0" i="1" kern="1200" baseline="0">
                <a:solidFill>
                  <a:schemeClr val="dk1"/>
                </a:solidFill>
                <a:effectLst/>
                <a:latin typeface="+mn-lt"/>
                <a:ea typeface="+mn-ea"/>
                <a:cs typeface="+mn-cs"/>
              </a:rPr>
              <a:t>100</a:t>
            </a:r>
            <a:r>
              <a:rPr lang="en-US" sz="1100" b="0" i="0" kern="1200" baseline="0">
                <a:solidFill>
                  <a:schemeClr val="dk1"/>
                </a:solidFill>
                <a:effectLst/>
                <a:latin typeface="+mn-lt"/>
                <a:ea typeface="+mn-ea"/>
                <a:cs typeface="+mn-cs"/>
              </a:rPr>
              <a:t> toward the end. Although it's possible to put numbers in a formula like this, we don't recommend it unless it's absolutely necessary. This is known as a </a:t>
            </a:r>
            <a:r>
              <a:rPr lang="en-US" sz="1100" b="1" i="0" kern="1200" baseline="0">
                <a:solidFill>
                  <a:schemeClr val="dk1"/>
                </a:solidFill>
                <a:effectLst/>
                <a:latin typeface="+mn-lt"/>
                <a:ea typeface="+mn-ea"/>
                <a:cs typeface="+mn-cs"/>
              </a:rPr>
              <a:t>constant</a:t>
            </a:r>
            <a:r>
              <a:rPr lang="en-US" sz="1100" b="0" i="0" kern="1200" baseline="0">
                <a:solidFill>
                  <a:schemeClr val="dk1"/>
                </a:solidFill>
                <a:effectLst/>
                <a:latin typeface="+mn-lt"/>
                <a:ea typeface="+mn-ea"/>
                <a:cs typeface="+mn-cs"/>
              </a:rPr>
              <a:t>, and it's easy to forget that it's there. We recommend referring to another cell instead, like cell F51. That way it's easily seen and not hidden inside a formula. </a:t>
            </a:r>
            <a:endParaRPr lang="en-US" sz="1100">
              <a:effectLst/>
            </a:endParaRPr>
          </a:p>
        </xdr:txBody>
      </xdr:sp>
      <xdr:pic>
        <xdr:nvPicPr>
          <xdr:cNvPr id="19" name="Magnify glass" descr="Magnifying glass">
            <a:extLst>
              <a:ext uri="{FF2B5EF4-FFF2-40B4-BE49-F238E27FC236}">
                <a16:creationId xmlns:a16="http://schemas.microsoft.com/office/drawing/2014/main" id="{00000000-0008-0000-0400-000013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flipH="1">
            <a:off x="6788150" y="11420475"/>
            <a:ext cx="352313" cy="339611"/>
          </a:xfrm>
          <a:prstGeom prst="rect">
            <a:avLst/>
          </a:prstGeom>
        </xdr:spPr>
      </xdr:pic>
      <xdr:sp macro="" textlink="">
        <xdr:nvSpPr>
          <xdr:cNvPr id="20" name="Arrow" descr="Arrow">
            <a:extLst>
              <a:ext uri="{FF2B5EF4-FFF2-40B4-BE49-F238E27FC236}">
                <a16:creationId xmlns:a16="http://schemas.microsoft.com/office/drawing/2014/main" id="{00000000-0008-0000-0400-000014000000}"/>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oneCellAnchor>
  <xdr:twoCellAnchor>
    <xdr:from>
      <xdr:col>4</xdr:col>
      <xdr:colOff>7420</xdr:colOff>
      <xdr:row>33</xdr:row>
      <xdr:rowOff>120650</xdr:rowOff>
    </xdr:from>
    <xdr:to>
      <xdr:col>8</xdr:col>
      <xdr:colOff>523874</xdr:colOff>
      <xdr:row>41</xdr:row>
      <xdr:rowOff>6351</xdr:rowOff>
    </xdr:to>
    <xdr:grpSp>
      <xdr:nvGrpSpPr>
        <xdr:cNvPr id="21" name="Group 20">
          <a:extLst>
            <a:ext uri="{FF2B5EF4-FFF2-40B4-BE49-F238E27FC236}">
              <a16:creationId xmlns:a16="http://schemas.microsoft.com/office/drawing/2014/main" id="{00000000-0008-0000-0400-000015000000}"/>
            </a:ext>
          </a:extLst>
        </xdr:cNvPr>
        <xdr:cNvGrpSpPr/>
      </xdr:nvGrpSpPr>
      <xdr:grpSpPr>
        <a:xfrm>
          <a:off x="8381800" y="6978650"/>
          <a:ext cx="3282514" cy="1409701"/>
          <a:chOff x="8132245" y="6902449"/>
          <a:chExt cx="3031054" cy="1409701"/>
        </a:xfrm>
      </xdr:grpSpPr>
      <xdr:pic>
        <xdr:nvPicPr>
          <xdr:cNvPr id="22" name="Status bar graphic" descr="Status bar graphic Sum: 170">
            <a:extLst>
              <a:ext uri="{FF2B5EF4-FFF2-40B4-BE49-F238E27FC236}">
                <a16:creationId xmlns:a16="http://schemas.microsoft.com/office/drawing/2014/main" id="{00000000-0008-0000-0400-000016000000}"/>
              </a:ext>
            </a:extLst>
          </xdr:cNvPr>
          <xdr:cNvPicPr>
            <a:picLocks noChangeAspect="1"/>
          </xdr:cNvPicPr>
        </xdr:nvPicPr>
        <xdr:blipFill rotWithShape="1">
          <a:blip xmlns:r="http://schemas.openxmlformats.org/officeDocument/2006/relationships" r:embed="rId11"/>
          <a:srcRect t="5716"/>
          <a:stretch/>
        </xdr:blipFill>
        <xdr:spPr>
          <a:xfrm>
            <a:off x="8817245" y="7728050"/>
            <a:ext cx="1308228" cy="188153"/>
          </a:xfrm>
          <a:prstGeom prst="rect">
            <a:avLst/>
          </a:prstGeom>
        </xdr:spPr>
      </xdr:pic>
      <xdr:grpSp>
        <xdr:nvGrpSpPr>
          <xdr:cNvPr id="23" name="CHECK THIS OUT" descr="CHECK THIS OUT&#10;Select these cells. Then in the lower-right corner of the Excel window, look for this:&#10;SUM: 170&#10;That's just another way to quickly find a total&#10;">
            <a:extLst>
              <a:ext uri="{FF2B5EF4-FFF2-40B4-BE49-F238E27FC236}">
                <a16:creationId xmlns:a16="http://schemas.microsoft.com/office/drawing/2014/main" id="{00000000-0008-0000-0400-000017000000}"/>
              </a:ext>
            </a:extLst>
          </xdr:cNvPr>
          <xdr:cNvGrpSpPr/>
        </xdr:nvGrpSpPr>
        <xdr:grpSpPr>
          <a:xfrm>
            <a:off x="8132245" y="6902449"/>
            <a:ext cx="3031054" cy="1409701"/>
            <a:chOff x="7539454" y="7993902"/>
            <a:chExt cx="3051071" cy="1409701"/>
          </a:xfrm>
        </xdr:grpSpPr>
        <xdr:grpSp>
          <xdr:nvGrpSpPr>
            <xdr:cNvPr id="24" name="Bracket lines">
              <a:extLst>
                <a:ext uri="{FF2B5EF4-FFF2-40B4-BE49-F238E27FC236}">
                  <a16:creationId xmlns:a16="http://schemas.microsoft.com/office/drawing/2014/main" id="{00000000-0008-0000-0400-000018000000}"/>
                </a:ext>
              </a:extLst>
            </xdr:cNvPr>
            <xdr:cNvGrpSpPr/>
          </xdr:nvGrpSpPr>
          <xdr:grpSpPr>
            <a:xfrm rot="599914">
              <a:off x="7539454" y="8145377"/>
              <a:ext cx="293814" cy="698211"/>
              <a:chOff x="9871108" y="1184220"/>
              <a:chExt cx="273326" cy="789155"/>
            </a:xfrm>
          </xdr:grpSpPr>
          <xdr:sp macro="" textlink="">
            <xdr:nvSpPr>
              <xdr:cNvPr id="27" name="Another bracket line" descr="Bracket line">
                <a:extLst>
                  <a:ext uri="{FF2B5EF4-FFF2-40B4-BE49-F238E27FC236}">
                    <a16:creationId xmlns:a16="http://schemas.microsoft.com/office/drawing/2014/main" id="{00000000-0008-0000-0400-00001B000000}"/>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28" name="Bracket line" descr="Bracket line&#10;">
                <a:extLst>
                  <a:ext uri="{FF2B5EF4-FFF2-40B4-BE49-F238E27FC236}">
                    <a16:creationId xmlns:a16="http://schemas.microsoft.com/office/drawing/2014/main" id="{00000000-0008-0000-0400-00001C000000}"/>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25" name="Stars" descr="Stars">
              <a:extLst>
                <a:ext uri="{FF2B5EF4-FFF2-40B4-BE49-F238E27FC236}">
                  <a16:creationId xmlns:a16="http://schemas.microsoft.com/office/drawing/2014/main" id="{00000000-0008-0000-0400-000019000000}"/>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7830674" y="8038700"/>
              <a:ext cx="388098" cy="337815"/>
            </a:xfrm>
            <a:prstGeom prst="rect">
              <a:avLst/>
            </a:prstGeom>
          </xdr:spPr>
        </xdr:pic>
        <xdr:sp macro="" textlink="">
          <xdr:nvSpPr>
            <xdr:cNvPr id="26" name="Instructions" descr="CHECK THIS OUT&#10;Select these cells. Then in the lower-right corner of the Excel window, look for SUM: 170 in the bar.&#10;&#10;That's called the Status Bar, and it's just another way to quickly find a total and other details about a selected cell or range. &#10;">
              <a:extLst>
                <a:ext uri="{FF2B5EF4-FFF2-40B4-BE49-F238E27FC236}">
                  <a16:creationId xmlns:a16="http://schemas.microsoft.com/office/drawing/2014/main" id="{00000000-0008-0000-0400-00001A000000}"/>
                </a:ext>
              </a:extLst>
            </xdr:cNvPr>
            <xdr:cNvSpPr txBox="1"/>
          </xdr:nvSpPr>
          <xdr:spPr>
            <a:xfrm>
              <a:off x="8132528" y="7993902"/>
              <a:ext cx="2457997"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cells. Then in the lower-right corner of the</a:t>
              </a:r>
              <a:r>
                <a:rPr lang="en-US" sz="1100" kern="0" baseline="0">
                  <a:solidFill>
                    <a:schemeClr val="bg2">
                      <a:lumMod val="25000"/>
                    </a:schemeClr>
                  </a:solidFill>
                  <a:latin typeface="+mn-lt"/>
                  <a:ea typeface="Segoe UI" pitchFamily="34" charset="0"/>
                  <a:cs typeface="Segoe UI Light" panose="020B0502040204020203" pitchFamily="34" charset="0"/>
                </a:rPr>
                <a:t> Excel window, look for this:</a:t>
              </a:r>
            </a:p>
            <a:p>
              <a:pPr lvl="0">
                <a:defRPr/>
              </a:pP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kern="0" baseline="0">
                  <a:solidFill>
                    <a:schemeClr val="bg2">
                      <a:lumMod val="25000"/>
                    </a:schemeClr>
                  </a:solidFill>
                  <a:latin typeface="+mn-lt"/>
                  <a:ea typeface="Segoe UI" pitchFamily="34" charset="0"/>
                  <a:cs typeface="Segoe UI Light" panose="020B0502040204020203" pitchFamily="34" charset="0"/>
                </a:rPr>
                <a:t>That's called the Status Bar, and it's just another way to quickly find a total and other details about a selected cell or range.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grpSp>
    <xdr:clientData/>
  </xdr:twoCellAnchor>
  <xdr:oneCellAnchor>
    <xdr:from>
      <xdr:col>5</xdr:col>
      <xdr:colOff>676274</xdr:colOff>
      <xdr:row>15</xdr:row>
      <xdr:rowOff>28576</xdr:rowOff>
    </xdr:from>
    <xdr:ext cx="2714624" cy="1390649"/>
    <xdr:grpSp>
      <xdr:nvGrpSpPr>
        <xdr:cNvPr id="29" name="Group 28" descr="EXTRA CREDIT&#10;Try adding another SUMIF formula here, but add amounts that are less than 100. The result should be 160&#10;">
          <a:extLst>
            <a:ext uri="{FF2B5EF4-FFF2-40B4-BE49-F238E27FC236}">
              <a16:creationId xmlns:a16="http://schemas.microsoft.com/office/drawing/2014/main" id="{00000000-0008-0000-0400-00001D000000}"/>
            </a:ext>
          </a:extLst>
        </xdr:cNvPr>
        <xdr:cNvGrpSpPr/>
      </xdr:nvGrpSpPr>
      <xdr:grpSpPr>
        <a:xfrm>
          <a:off x="9203054" y="3457576"/>
          <a:ext cx="2714624" cy="1390649"/>
          <a:chOff x="9048750" y="3743325"/>
          <a:chExt cx="2839722" cy="1390649"/>
        </a:xfrm>
      </xdr:grpSpPr>
      <xdr:sp macro="" textlink="">
        <xdr:nvSpPr>
          <xdr:cNvPr id="30" name="Step" descr="EXTRA CREDIT&#10;Try the COUNT function using any of the methods you've already tried. The COUNT function counts the number of cells in a range that contain numbers.&#10;">
            <a:extLst>
              <a:ext uri="{FF2B5EF4-FFF2-40B4-BE49-F238E27FC236}">
                <a16:creationId xmlns:a16="http://schemas.microsoft.com/office/drawing/2014/main" id="{00000000-0008-0000-0400-00001E000000}"/>
              </a:ext>
            </a:extLst>
          </xdr:cNvPr>
          <xdr:cNvSpPr txBox="1"/>
        </xdr:nvSpPr>
        <xdr:spPr>
          <a:xfrm>
            <a:off x="9648642" y="3905249"/>
            <a:ext cx="2239830"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Try the </a:t>
            </a:r>
            <a:r>
              <a:rPr lang="en-US" sz="1100" b="1" i="0" kern="1200" baseline="0">
                <a:solidFill>
                  <a:schemeClr val="dk1"/>
                </a:solidFill>
                <a:effectLst/>
                <a:latin typeface="+mn-lt"/>
                <a:ea typeface="+mn-ea"/>
                <a:cs typeface="+mn-cs"/>
              </a:rPr>
              <a:t>COUNT</a:t>
            </a:r>
            <a:r>
              <a:rPr lang="en-US" sz="1100" b="0" i="0" kern="1200" baseline="0">
                <a:solidFill>
                  <a:schemeClr val="dk1"/>
                </a:solidFill>
                <a:effectLst/>
                <a:latin typeface="+mn-lt"/>
                <a:ea typeface="+mn-ea"/>
                <a:cs typeface="+mn-cs"/>
              </a:rPr>
              <a:t> function using any of the methods you've already tried. The </a:t>
            </a:r>
            <a:r>
              <a:rPr lang="en-US" sz="1100" b="1" i="0" kern="1200" baseline="0">
                <a:solidFill>
                  <a:schemeClr val="dk1"/>
                </a:solidFill>
                <a:effectLst/>
                <a:latin typeface="+mn-lt"/>
                <a:ea typeface="+mn-ea"/>
                <a:cs typeface="+mn-cs"/>
              </a:rPr>
              <a:t>COUNT</a:t>
            </a:r>
            <a:r>
              <a:rPr lang="en-US" sz="1100" b="0" i="0" kern="1200" baseline="0">
                <a:solidFill>
                  <a:schemeClr val="dk1"/>
                </a:solidFill>
                <a:effectLst/>
                <a:latin typeface="+mn-lt"/>
                <a:ea typeface="+mn-ea"/>
                <a:cs typeface="+mn-cs"/>
              </a:rPr>
              <a:t> function counts the number of cells in a range that contain numbers.</a:t>
            </a:r>
          </a:p>
        </xdr:txBody>
      </xdr:sp>
      <xdr:pic>
        <xdr:nvPicPr>
          <xdr:cNvPr id="31" name="Extra credit ribbon" descr="Decorative ribbon">
            <a:extLst>
              <a:ext uri="{FF2B5EF4-FFF2-40B4-BE49-F238E27FC236}">
                <a16:creationId xmlns:a16="http://schemas.microsoft.com/office/drawing/2014/main" id="{00000000-0008-0000-0400-00001F000000}"/>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9287099" y="3950551"/>
            <a:ext cx="474289" cy="439736"/>
          </a:xfrm>
          <a:prstGeom prst="rect">
            <a:avLst/>
          </a:prstGeom>
        </xdr:spPr>
      </xdr:pic>
      <xdr:sp macro="" textlink="">
        <xdr:nvSpPr>
          <xdr:cNvPr id="32" name="Extra Credit Arrow" descr="Arrow">
            <a:extLst>
              <a:ext uri="{FF2B5EF4-FFF2-40B4-BE49-F238E27FC236}">
                <a16:creationId xmlns:a16="http://schemas.microsoft.com/office/drawing/2014/main" id="{00000000-0008-0000-0400-000020000000}"/>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oneCellAnchor>
  <xdr:twoCellAnchor>
    <xdr:from>
      <xdr:col>0</xdr:col>
      <xdr:colOff>355809</xdr:colOff>
      <xdr:row>22</xdr:row>
      <xdr:rowOff>28580</xdr:rowOff>
    </xdr:from>
    <xdr:to>
      <xdr:col>1</xdr:col>
      <xdr:colOff>5241372</xdr:colOff>
      <xdr:row>63</xdr:row>
      <xdr:rowOff>66675</xdr:rowOff>
    </xdr:to>
    <xdr:grpSp>
      <xdr:nvGrpSpPr>
        <xdr:cNvPr id="33" name="Group 32">
          <a:extLst>
            <a:ext uri="{FF2B5EF4-FFF2-40B4-BE49-F238E27FC236}">
              <a16:creationId xmlns:a16="http://schemas.microsoft.com/office/drawing/2014/main" id="{00000000-0008-0000-0400-000021000000}"/>
            </a:ext>
          </a:extLst>
        </xdr:cNvPr>
        <xdr:cNvGrpSpPr/>
      </xdr:nvGrpSpPr>
      <xdr:grpSpPr>
        <a:xfrm>
          <a:off x="355809" y="4791080"/>
          <a:ext cx="5761863" cy="7848595"/>
          <a:chOff x="355809" y="4791079"/>
          <a:chExt cx="5733288" cy="7848596"/>
        </a:xfrm>
      </xdr:grpSpPr>
      <xdr:sp macro="" textlink="">
        <xdr:nvSpPr>
          <xdr:cNvPr id="34" name="Rectangle 33" descr="Background">
            <a:extLst>
              <a:ext uri="{FF2B5EF4-FFF2-40B4-BE49-F238E27FC236}">
                <a16:creationId xmlns:a16="http://schemas.microsoft.com/office/drawing/2014/main" id="{00000000-0008-0000-0400-000022000000}"/>
              </a:ext>
            </a:extLst>
          </xdr:cNvPr>
          <xdr:cNvSpPr/>
        </xdr:nvSpPr>
        <xdr:spPr>
          <a:xfrm>
            <a:off x="355809" y="4791079"/>
            <a:ext cx="5733288" cy="784859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35" name="Straight Connector 34" descr="Decorative line">
            <a:extLst>
              <a:ext uri="{FF2B5EF4-FFF2-40B4-BE49-F238E27FC236}">
                <a16:creationId xmlns:a16="http://schemas.microsoft.com/office/drawing/2014/main" id="{00000000-0008-0000-0400-000023000000}"/>
              </a:ext>
            </a:extLst>
          </xdr:cNvPr>
          <xdr:cNvCxnSpPr>
            <a:cxnSpLocks/>
          </xdr:cNvCxnSpPr>
        </xdr:nvCxnSpPr>
        <xdr:spPr>
          <a:xfrm>
            <a:off x="549298" y="5465828"/>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36" name="Straight Connector 35" descr="Decorative line">
            <a:extLst>
              <a:ext uri="{FF2B5EF4-FFF2-40B4-BE49-F238E27FC236}">
                <a16:creationId xmlns:a16="http://schemas.microsoft.com/office/drawing/2014/main" id="{00000000-0008-0000-0400-000024000000}"/>
              </a:ext>
            </a:extLst>
          </xdr:cNvPr>
          <xdr:cNvCxnSpPr>
            <a:cxnSpLocks/>
          </xdr:cNvCxnSpPr>
        </xdr:nvCxnSpPr>
        <xdr:spPr>
          <a:xfrm>
            <a:off x="549298" y="12411222"/>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37" name="Step" descr="More about functions&#10;">
            <a:extLst>
              <a:ext uri="{FF2B5EF4-FFF2-40B4-BE49-F238E27FC236}">
                <a16:creationId xmlns:a16="http://schemas.microsoft.com/office/drawing/2014/main" id="{00000000-0008-0000-0400-000025000000}"/>
              </a:ext>
            </a:extLst>
          </xdr:cNvPr>
          <xdr:cNvSpPr txBox="1"/>
        </xdr:nvSpPr>
        <xdr:spPr>
          <a:xfrm>
            <a:off x="549298" y="4916672"/>
            <a:ext cx="4908527" cy="527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functions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38" name="Step" descr="Go to the Formulas tab and browse through the Function Library, where functions are listed by category, like Text, Date &amp; Time, etc. Insert Function will let you search for functions by name, and launch a function wizard that can help you build your formula. &#10;&#10;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10;&#10;Now let's look at the anatomy of a few functions. The SUM function is structured like this:&#10;&#10;=SUM(D38:D41,H:H&quot;), where SUM is the function name, D38:D41 is the first argument. It's almost always required. H:H is an additional argument, separated by commas.&#10;&#10;">
            <a:extLst>
              <a:ext uri="{FF2B5EF4-FFF2-40B4-BE49-F238E27FC236}">
                <a16:creationId xmlns:a16="http://schemas.microsoft.com/office/drawing/2014/main" id="{00000000-0008-0000-0400-000026000000}"/>
              </a:ext>
            </a:extLst>
          </xdr:cNvPr>
          <xdr:cNvSpPr txBox="1"/>
        </xdr:nvSpPr>
        <xdr:spPr>
          <a:xfrm>
            <a:off x="564213" y="5559755"/>
            <a:ext cx="5416016" cy="1158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Go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Formulas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and browse through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 Library</a:t>
            </a:r>
            <a:r>
              <a:rPr lang="en-US" sz="1100" b="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200" kern="1200" baseline="0">
                <a:solidFill>
                  <a:schemeClr val="dk1"/>
                </a:solidFill>
                <a:effectLst/>
                <a:latin typeface="+mn-lt"/>
                <a:ea typeface="+mn-ea"/>
                <a:cs typeface="+mn-cs"/>
              </a:rPr>
              <a:t>where functions are listed by category, like </a:t>
            </a:r>
            <a:r>
              <a:rPr lang="en-US" sz="1200" b="1" kern="1200" baseline="0">
                <a:solidFill>
                  <a:schemeClr val="dk1"/>
                </a:solidFill>
                <a:effectLst/>
                <a:latin typeface="+mn-lt"/>
                <a:ea typeface="+mn-ea"/>
                <a:cs typeface="+mn-cs"/>
              </a:rPr>
              <a:t>Text</a:t>
            </a:r>
            <a:r>
              <a:rPr lang="en-US" sz="1200" kern="1200" baseline="0">
                <a:solidFill>
                  <a:schemeClr val="dk1"/>
                </a:solidFill>
                <a:effectLst/>
                <a:latin typeface="+mn-lt"/>
                <a:ea typeface="+mn-ea"/>
                <a:cs typeface="+mn-cs"/>
              </a:rPr>
              <a:t>, </a:t>
            </a:r>
            <a:r>
              <a:rPr lang="en-US" sz="1200" b="1" kern="1200" baseline="0">
                <a:solidFill>
                  <a:schemeClr val="dk1"/>
                </a:solidFill>
                <a:effectLst/>
                <a:latin typeface="+mn-lt"/>
                <a:ea typeface="+mn-ea"/>
                <a:cs typeface="+mn-cs"/>
              </a:rPr>
              <a:t>Date &amp; Time</a:t>
            </a:r>
            <a:r>
              <a:rPr lang="en-US" sz="1200" kern="1200" baseline="0">
                <a:solidFill>
                  <a:schemeClr val="dk1"/>
                </a:solidFill>
                <a:effectLst/>
                <a:latin typeface="+mn-lt"/>
                <a:ea typeface="+mn-ea"/>
                <a:cs typeface="+mn-cs"/>
              </a:rPr>
              <a:t>, etc.</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 Function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will let you search for functions by name, and launch a function wizard that can help you build your formula. </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start typing a function name after you press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Excel will launch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Intellisense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which will list all of the functions starting with the letters you type. When you find the one you want, press Tab, and Excel will automatically finish the function name and enter the opening parenthesis for you. It will also display the optional and required arguments. </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let's look at the anatomy of a few functions.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 is structured like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grpSp>
    <xdr:clientData/>
  </xdr:twoCellAnchor>
  <xdr:twoCellAnchor>
    <xdr:from>
      <xdr:col>1</xdr:col>
      <xdr:colOff>1086605</xdr:colOff>
      <xdr:row>34</xdr:row>
      <xdr:rowOff>152401</xdr:rowOff>
    </xdr:from>
    <xdr:to>
      <xdr:col>1</xdr:col>
      <xdr:colOff>3032611</xdr:colOff>
      <xdr:row>37</xdr:row>
      <xdr:rowOff>171377</xdr:rowOff>
    </xdr:to>
    <xdr:pic>
      <xdr:nvPicPr>
        <xdr:cNvPr id="39" name="Picture 38">
          <a:extLst>
            <a:ext uri="{FF2B5EF4-FFF2-40B4-BE49-F238E27FC236}">
              <a16:creationId xmlns:a16="http://schemas.microsoft.com/office/drawing/2014/main" id="{00000000-0008-0000-0400-000027000000}"/>
            </a:ext>
          </a:extLst>
        </xdr:cNvPr>
        <xdr:cNvPicPr>
          <a:picLocks noChangeAspect="1"/>
        </xdr:cNvPicPr>
      </xdr:nvPicPr>
      <xdr:blipFill>
        <a:blip xmlns:r="http://schemas.openxmlformats.org/officeDocument/2006/relationships" r:embed="rId16"/>
        <a:stretch>
          <a:fillRect/>
        </a:stretch>
      </xdr:blipFill>
      <xdr:spPr>
        <a:xfrm>
          <a:off x="1181855" y="6629401"/>
          <a:ext cx="2906" cy="590476"/>
        </a:xfrm>
        <a:prstGeom prst="rect">
          <a:avLst/>
        </a:prstGeom>
      </xdr:spPr>
    </xdr:pic>
    <xdr:clientData/>
  </xdr:twoCellAnchor>
  <xdr:twoCellAnchor>
    <xdr:from>
      <xdr:col>1</xdr:col>
      <xdr:colOff>557897</xdr:colOff>
      <xdr:row>41</xdr:row>
      <xdr:rowOff>57151</xdr:rowOff>
    </xdr:from>
    <xdr:to>
      <xdr:col>1</xdr:col>
      <xdr:colOff>3790463</xdr:colOff>
      <xdr:row>50</xdr:row>
      <xdr:rowOff>188323</xdr:rowOff>
    </xdr:to>
    <xdr:grpSp>
      <xdr:nvGrpSpPr>
        <xdr:cNvPr id="40" name="Group 39">
          <a:extLst>
            <a:ext uri="{FF2B5EF4-FFF2-40B4-BE49-F238E27FC236}">
              <a16:creationId xmlns:a16="http://schemas.microsoft.com/office/drawing/2014/main" id="{00000000-0008-0000-0400-000028000000}"/>
            </a:ext>
          </a:extLst>
        </xdr:cNvPr>
        <xdr:cNvGrpSpPr/>
      </xdr:nvGrpSpPr>
      <xdr:grpSpPr>
        <a:xfrm>
          <a:off x="1434197" y="8439151"/>
          <a:ext cx="3232566" cy="1845672"/>
          <a:chOff x="4319575" y="4314825"/>
          <a:chExt cx="3211514" cy="1845672"/>
        </a:xfrm>
      </xdr:grpSpPr>
      <xdr:sp macro="" textlink="">
        <xdr:nvSpPr>
          <xdr:cNvPr id="41" name="txt_Formula" descr="=SUM(D38:D41) ">
            <a:extLst>
              <a:ext uri="{FF2B5EF4-FFF2-40B4-BE49-F238E27FC236}">
                <a16:creationId xmlns:a16="http://schemas.microsoft.com/office/drawing/2014/main" id="{00000000-0008-0000-0400-000029000000}"/>
              </a:ext>
            </a:extLst>
          </xdr:cNvPr>
          <xdr:cNvSpPr txBox="1"/>
        </xdr:nvSpPr>
        <xdr:spPr>
          <a:xfrm>
            <a:off x="4386251" y="5629275"/>
            <a:ext cx="313282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=SUM(D38:D41,H:H)</a:t>
            </a:r>
            <a:endParaRPr lang="en-US" sz="2000">
              <a:effectLst/>
              <a:latin typeface="Times New Roman" panose="02020603050405020304" pitchFamily="18" charset="0"/>
              <a:ea typeface="Times New Roman" panose="02020603050405020304" pitchFamily="18" charset="0"/>
            </a:endParaRPr>
          </a:p>
        </xdr:txBody>
      </xdr:sp>
      <xdr:grpSp>
        <xdr:nvGrpSpPr>
          <xdr:cNvPr id="42" name="Group 41">
            <a:extLst>
              <a:ext uri="{FF2B5EF4-FFF2-40B4-BE49-F238E27FC236}">
                <a16:creationId xmlns:a16="http://schemas.microsoft.com/office/drawing/2014/main" id="{00000000-0008-0000-0400-00002A000000}"/>
              </a:ext>
            </a:extLst>
          </xdr:cNvPr>
          <xdr:cNvGrpSpPr/>
        </xdr:nvGrpSpPr>
        <xdr:grpSpPr>
          <a:xfrm>
            <a:off x="4319575" y="4314825"/>
            <a:ext cx="3211514" cy="1394627"/>
            <a:chOff x="4319575" y="4314825"/>
            <a:chExt cx="3211514" cy="1394627"/>
          </a:xfrm>
        </xdr:grpSpPr>
        <xdr:sp macro="" textlink="">
          <xdr:nvSpPr>
            <xdr:cNvPr id="43" name="FormulaBraceUpper">
              <a:extLst>
                <a:ext uri="{FF2B5EF4-FFF2-40B4-BE49-F238E27FC236}">
                  <a16:creationId xmlns:a16="http://schemas.microsoft.com/office/drawing/2014/main" id="{00000000-0008-0000-0400-00002B000000}"/>
                </a:ext>
              </a:extLst>
            </xdr:cNvPr>
            <xdr:cNvSpPr/>
          </xdr:nvSpPr>
          <xdr:spPr>
            <a:xfrm rot="5400000">
              <a:off x="6360698" y="5216926"/>
              <a:ext cx="499277" cy="485776"/>
            </a:xfrm>
            <a:prstGeom prst="leftBrace">
              <a:avLst>
                <a:gd name="adj1" fmla="val 8333"/>
                <a:gd name="adj2" fmla="val 26470"/>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44" name="FormulaBraceUpper">
              <a:extLst>
                <a:ext uri="{FF2B5EF4-FFF2-40B4-BE49-F238E27FC236}">
                  <a16:creationId xmlns:a16="http://schemas.microsoft.com/office/drawing/2014/main" id="{00000000-0008-0000-0400-00002C000000}"/>
                </a:ext>
              </a:extLst>
            </xdr:cNvPr>
            <xdr:cNvSpPr/>
          </xdr:nvSpPr>
          <xdr:spPr>
            <a:xfrm rot="5400000">
              <a:off x="5417725" y="4921652"/>
              <a:ext cx="499277" cy="1057275"/>
            </a:xfrm>
            <a:prstGeom prst="leftBrace">
              <a:avLst>
                <a:gd name="adj1" fmla="val 8333"/>
                <a:gd name="adj2" fmla="val 23874"/>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45" name="FormulaBraceUpper">
              <a:extLst>
                <a:ext uri="{FF2B5EF4-FFF2-40B4-BE49-F238E27FC236}">
                  <a16:creationId xmlns:a16="http://schemas.microsoft.com/office/drawing/2014/main" id="{00000000-0008-0000-0400-00002D000000}"/>
                </a:ext>
              </a:extLst>
            </xdr:cNvPr>
            <xdr:cNvSpPr/>
          </xdr:nvSpPr>
          <xdr:spPr>
            <a:xfrm rot="5400000">
              <a:off x="4536182" y="5202160"/>
              <a:ext cx="499277" cy="47720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46" name="txt_FormulaCalloutUpper" descr="The function name&#10;">
              <a:extLst>
                <a:ext uri="{FF2B5EF4-FFF2-40B4-BE49-F238E27FC236}">
                  <a16:creationId xmlns:a16="http://schemas.microsoft.com/office/drawing/2014/main" id="{00000000-0008-0000-0400-00002E000000}"/>
                </a:ext>
              </a:extLst>
            </xdr:cNvPr>
            <xdr:cNvSpPr txBox="1">
              <a:spLocks noChangeArrowheads="1"/>
            </xdr:cNvSpPr>
          </xdr:nvSpPr>
          <xdr:spPr bwMode="auto">
            <a:xfrm>
              <a:off x="4319575" y="4314825"/>
              <a:ext cx="1013603"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function name.</a:t>
              </a:r>
            </a:p>
          </xdr:txBody>
        </xdr:sp>
        <xdr:sp macro="" textlink="">
          <xdr:nvSpPr>
            <xdr:cNvPr id="47" name="txt_FormulaCalloutUpper" descr="The first argument. It's almost always required.&#10;&#10;">
              <a:extLst>
                <a:ext uri="{FF2B5EF4-FFF2-40B4-BE49-F238E27FC236}">
                  <a16:creationId xmlns:a16="http://schemas.microsoft.com/office/drawing/2014/main" id="{00000000-0008-0000-0400-00002F000000}"/>
                </a:ext>
              </a:extLst>
            </xdr:cNvPr>
            <xdr:cNvSpPr txBox="1">
              <a:spLocks noChangeArrowheads="1"/>
            </xdr:cNvSpPr>
          </xdr:nvSpPr>
          <xdr:spPr bwMode="auto">
            <a:xfrm>
              <a:off x="5472101" y="4324350"/>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first argument. It's almost always required.</a:t>
              </a:r>
            </a:p>
          </xdr:txBody>
        </xdr:sp>
        <xdr:sp macro="" textlink="">
          <xdr:nvSpPr>
            <xdr:cNvPr id="48" name="txt_FormulaCalloutUpper" descr="Additional arguments, separated by commas (,).&#10;&#10;">
              <a:extLst>
                <a:ext uri="{FF2B5EF4-FFF2-40B4-BE49-F238E27FC236}">
                  <a16:creationId xmlns:a16="http://schemas.microsoft.com/office/drawing/2014/main" id="{00000000-0008-0000-0400-000030000000}"/>
                </a:ext>
              </a:extLst>
            </xdr:cNvPr>
            <xdr:cNvSpPr txBox="1">
              <a:spLocks noChangeArrowheads="1"/>
            </xdr:cNvSpPr>
          </xdr:nvSpPr>
          <xdr:spPr bwMode="auto">
            <a:xfrm>
              <a:off x="6557951" y="4333875"/>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Additional arguments, separated by commas (,).</a:t>
              </a:r>
            </a:p>
          </xdr:txBody>
        </xdr:sp>
      </xdr:grpSp>
    </xdr:grpSp>
    <xdr:clientData/>
  </xdr:twoCellAnchor>
  <xdr:twoCellAnchor>
    <xdr:from>
      <xdr:col>0</xdr:col>
      <xdr:colOff>547558</xdr:colOff>
      <xdr:row>50</xdr:row>
      <xdr:rowOff>85726</xdr:rowOff>
    </xdr:from>
    <xdr:to>
      <xdr:col>1</xdr:col>
      <xdr:colOff>5048250</xdr:colOff>
      <xdr:row>53</xdr:row>
      <xdr:rowOff>68475</xdr:rowOff>
    </xdr:to>
    <xdr:sp macro="" textlink="">
      <xdr:nvSpPr>
        <xdr:cNvPr id="49" name="txt_Step" descr="If the SUM function could talk, it would say, return the sum of all the values in cells D38 to D41, and all of column H. Now, let's try one that doesn't require any arguments.&#10;">
          <a:extLst>
            <a:ext uri="{FF2B5EF4-FFF2-40B4-BE49-F238E27FC236}">
              <a16:creationId xmlns:a16="http://schemas.microsoft.com/office/drawing/2014/main" id="{00000000-0008-0000-0400-000031000000}"/>
            </a:ext>
          </a:extLst>
        </xdr:cNvPr>
        <xdr:cNvSpPr txBox="1"/>
      </xdr:nvSpPr>
      <xdr:spPr>
        <a:xfrm>
          <a:off x="547558" y="9610726"/>
          <a:ext cx="633542"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could talk, it would say, "Return the sum of all the values in cells D38 to D41, and all of column H".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let's try one that doesn't require any arguments.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1</xdr:col>
      <xdr:colOff>612603</xdr:colOff>
      <xdr:row>55</xdr:row>
      <xdr:rowOff>76201</xdr:rowOff>
    </xdr:from>
    <xdr:to>
      <xdr:col>1</xdr:col>
      <xdr:colOff>3584403</xdr:colOff>
      <xdr:row>62</xdr:row>
      <xdr:rowOff>131173</xdr:rowOff>
    </xdr:to>
    <xdr:grpSp>
      <xdr:nvGrpSpPr>
        <xdr:cNvPr id="50" name="Group 49">
          <a:extLst>
            <a:ext uri="{FF2B5EF4-FFF2-40B4-BE49-F238E27FC236}">
              <a16:creationId xmlns:a16="http://schemas.microsoft.com/office/drawing/2014/main" id="{00000000-0008-0000-0400-000032000000}"/>
            </a:ext>
          </a:extLst>
        </xdr:cNvPr>
        <xdr:cNvGrpSpPr/>
      </xdr:nvGrpSpPr>
      <xdr:grpSpPr>
        <a:xfrm>
          <a:off x="1488903" y="11125201"/>
          <a:ext cx="2971800" cy="1388472"/>
          <a:chOff x="1736553" y="11125201"/>
          <a:chExt cx="2971800" cy="1388472"/>
        </a:xfrm>
      </xdr:grpSpPr>
      <xdr:sp macro="" textlink="">
        <xdr:nvSpPr>
          <xdr:cNvPr id="51" name="FormulaBraceUpper">
            <a:extLst>
              <a:ext uri="{FF2B5EF4-FFF2-40B4-BE49-F238E27FC236}">
                <a16:creationId xmlns:a16="http://schemas.microsoft.com/office/drawing/2014/main" id="{00000000-0008-0000-0400-000033000000}"/>
              </a:ext>
            </a:extLst>
          </xdr:cNvPr>
          <xdr:cNvSpPr/>
        </xdr:nvSpPr>
        <xdr:spPr>
          <a:xfrm rot="5400000">
            <a:off x="2972815" y="11252314"/>
            <a:ext cx="499277" cy="106420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52" name="txt_Formula" descr="=TODAY()">
            <a:extLst>
              <a:ext uri="{FF2B5EF4-FFF2-40B4-BE49-F238E27FC236}">
                <a16:creationId xmlns:a16="http://schemas.microsoft.com/office/drawing/2014/main" id="{00000000-0008-0000-0400-000034000000}"/>
              </a:ext>
            </a:extLst>
          </xdr:cNvPr>
          <xdr:cNvSpPr txBox="1"/>
        </xdr:nvSpPr>
        <xdr:spPr>
          <a:xfrm>
            <a:off x="2560450" y="11982451"/>
            <a:ext cx="182161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=TODAY()</a:t>
            </a:r>
            <a:endParaRPr lang="en-US" sz="2000">
              <a:effectLst/>
              <a:latin typeface="Times New Roman" panose="02020603050405020304" pitchFamily="18" charset="0"/>
              <a:ea typeface="Times New Roman" panose="02020603050405020304" pitchFamily="18" charset="0"/>
            </a:endParaRPr>
          </a:p>
        </xdr:txBody>
      </xdr:sp>
      <xdr:sp macro="" textlink="">
        <xdr:nvSpPr>
          <xdr:cNvPr id="53" name="txt_FormulaCalloutUpper" descr="The TODAY function returns today's date. It will automatically update when Excel recalculates.&#10;&#10;">
            <a:extLst>
              <a:ext uri="{FF2B5EF4-FFF2-40B4-BE49-F238E27FC236}">
                <a16:creationId xmlns:a16="http://schemas.microsoft.com/office/drawing/2014/main" id="{00000000-0008-0000-0400-000035000000}"/>
              </a:ext>
            </a:extLst>
          </xdr:cNvPr>
          <xdr:cNvSpPr txBox="1">
            <a:spLocks noChangeArrowheads="1"/>
          </xdr:cNvSpPr>
        </xdr:nvSpPr>
        <xdr:spPr bwMode="auto">
          <a:xfrm>
            <a:off x="1736553" y="11125201"/>
            <a:ext cx="2971800" cy="46672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a:t>
            </a:r>
            <a:r>
              <a:rPr lang="en-US" sz="1100" b="1">
                <a:effectLst/>
                <a:latin typeface="Calibri" panose="020F0502020204030204" pitchFamily="34" charset="0"/>
                <a:ea typeface="Calibri" panose="020F0502020204030204" pitchFamily="34" charset="0"/>
                <a:cs typeface="Times New Roman" panose="02020603050405020304" pitchFamily="18" charset="0"/>
              </a:rPr>
              <a:t>TODAY</a:t>
            </a:r>
            <a:r>
              <a:rPr lang="en-US" sz="1100">
                <a:effectLst/>
                <a:latin typeface="Calibri" panose="020F0502020204030204" pitchFamily="34" charset="0"/>
                <a:ea typeface="Calibri" panose="020F0502020204030204" pitchFamily="34" charset="0"/>
                <a:cs typeface="Times New Roman" panose="02020603050405020304" pitchFamily="18" charset="0"/>
              </a:rPr>
              <a:t> function returns today's date. It will automatically</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update when Excel recalculates.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342900</xdr:colOff>
      <xdr:row>0</xdr:row>
      <xdr:rowOff>352424</xdr:rowOff>
    </xdr:from>
    <xdr:to>
      <xdr:col>1</xdr:col>
      <xdr:colOff>5229225</xdr:colOff>
      <xdr:row>21</xdr:row>
      <xdr:rowOff>149366</xdr:rowOff>
    </xdr:to>
    <xdr:grpSp>
      <xdr:nvGrpSpPr>
        <xdr:cNvPr id="54" name="Group 53">
          <a:extLst>
            <a:ext uri="{FF2B5EF4-FFF2-40B4-BE49-F238E27FC236}">
              <a16:creationId xmlns:a16="http://schemas.microsoft.com/office/drawing/2014/main" id="{00000000-0008-0000-0400-000036000000}"/>
            </a:ext>
          </a:extLst>
        </xdr:cNvPr>
        <xdr:cNvGrpSpPr/>
      </xdr:nvGrpSpPr>
      <xdr:grpSpPr>
        <a:xfrm>
          <a:off x="342900" y="352424"/>
          <a:ext cx="5762625" cy="4368942"/>
          <a:chOff x="323850" y="276224"/>
          <a:chExt cx="5734050" cy="4200525"/>
        </a:xfrm>
      </xdr:grpSpPr>
      <xdr:sp macro="" textlink="">
        <xdr:nvSpPr>
          <xdr:cNvPr id="55" name="txt_TourBackground" descr="Background">
            <a:extLst>
              <a:ext uri="{FF2B5EF4-FFF2-40B4-BE49-F238E27FC236}">
                <a16:creationId xmlns:a16="http://schemas.microsoft.com/office/drawing/2014/main" id="{00000000-0008-0000-0400-000037000000}"/>
              </a:ext>
            </a:extLst>
          </xdr:cNvPr>
          <xdr:cNvSpPr/>
        </xdr:nvSpPr>
        <xdr:spPr>
          <a:xfrm>
            <a:off x="323850" y="276224"/>
            <a:ext cx="5734050" cy="4200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56" name="txt_TourHeader" descr="Introduction to functions">
            <a:extLst>
              <a:ext uri="{FF2B5EF4-FFF2-40B4-BE49-F238E27FC236}">
                <a16:creationId xmlns:a16="http://schemas.microsoft.com/office/drawing/2014/main" id="{00000000-0008-0000-0400-000038000000}"/>
              </a:ext>
            </a:extLst>
          </xdr:cNvPr>
          <xdr:cNvSpPr txBox="1"/>
        </xdr:nvSpPr>
        <xdr:spPr>
          <a:xfrm>
            <a:off x="536578" y="371474"/>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Introduction to functions</a:t>
            </a:r>
          </a:p>
        </xdr:txBody>
      </xdr:sp>
      <xdr:cxnSp macro="">
        <xdr:nvCxnSpPr>
          <xdr:cNvPr id="57" name="txt_TourLine1" descr="Decorative line">
            <a:extLst>
              <a:ext uri="{FF2B5EF4-FFF2-40B4-BE49-F238E27FC236}">
                <a16:creationId xmlns:a16="http://schemas.microsoft.com/office/drawing/2014/main" id="{00000000-0008-0000-0400-000039000000}"/>
              </a:ext>
            </a:extLst>
          </xdr:cNvPr>
          <xdr:cNvCxnSpPr>
            <a:cxnSpLocks/>
          </xdr:cNvCxnSpPr>
        </xdr:nvCxnSpPr>
        <xdr:spPr>
          <a:xfrm>
            <a:off x="536578" y="89718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58" name="txt_TourLine2" descr="Decorative line">
            <a:extLst>
              <a:ext uri="{FF2B5EF4-FFF2-40B4-BE49-F238E27FC236}">
                <a16:creationId xmlns:a16="http://schemas.microsoft.com/office/drawing/2014/main" id="{00000000-0008-0000-0400-00003A000000}"/>
              </a:ext>
            </a:extLst>
          </xdr:cNvPr>
          <xdr:cNvCxnSpPr>
            <a:cxnSpLocks/>
          </xdr:cNvCxnSpPr>
        </xdr:nvCxnSpPr>
        <xdr:spPr>
          <a:xfrm>
            <a:off x="536578" y="36978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9" name="txt_TourIntro" descr="Functions give you the ability to do a variety of things, like perform mathematical operations, look up values, or even calculate dates and times. Let's try a few ways to add up values with the SUM function.&#10;">
            <a:extLst>
              <a:ext uri="{FF2B5EF4-FFF2-40B4-BE49-F238E27FC236}">
                <a16:creationId xmlns:a16="http://schemas.microsoft.com/office/drawing/2014/main" id="{00000000-0008-0000-0400-00003B000000}"/>
              </a:ext>
            </a:extLst>
          </xdr:cNvPr>
          <xdr:cNvSpPr txBox="1"/>
        </xdr:nvSpPr>
        <xdr:spPr>
          <a:xfrm>
            <a:off x="543088" y="976391"/>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Functions give you the ability to do a variety of things, like perform mathematical operations, look up values, or even calculate dates and times. Let's try a few ways to add up values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grpSp>
        <xdr:nvGrpSpPr>
          <xdr:cNvPr id="60" name="grp_Step">
            <a:extLst>
              <a:ext uri="{FF2B5EF4-FFF2-40B4-BE49-F238E27FC236}">
                <a16:creationId xmlns:a16="http://schemas.microsoft.com/office/drawing/2014/main" id="{00000000-0008-0000-0400-00003C000000}"/>
              </a:ext>
            </a:extLst>
          </xdr:cNvPr>
          <xdr:cNvGrpSpPr/>
        </xdr:nvGrpSpPr>
        <xdr:grpSpPr>
          <a:xfrm>
            <a:off x="542925" y="1638300"/>
            <a:ext cx="5429249" cy="577157"/>
            <a:chOff x="609600" y="7810500"/>
            <a:chExt cx="5394025" cy="577157"/>
          </a:xfrm>
        </xdr:grpSpPr>
        <xdr:sp macro="" textlink="">
          <xdr:nvSpPr>
            <xdr:cNvPr id="69" name="txt_Step" descr="Under the Amount column for Fruit (cell D7), enter =SUM(D3:D6), or type =SUM(, then select that range with the mouse, and press Enter. This will sum the values in cells D3, D4, D5, and D6. Your answer should be 170.&#10;&#10;&#10;&#10;">
              <a:extLst>
                <a:ext uri="{FF2B5EF4-FFF2-40B4-BE49-F238E27FC236}">
                  <a16:creationId xmlns:a16="http://schemas.microsoft.com/office/drawing/2014/main" id="{00000000-0008-0000-0400-000045000000}"/>
                </a:ext>
              </a:extLst>
            </xdr:cNvPr>
            <xdr:cNvSpPr txBox="1"/>
          </xdr:nvSpPr>
          <xdr:spPr>
            <a:xfrm>
              <a:off x="1017294" y="7833408"/>
              <a:ext cx="4986331"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Under the Amount column for Fruit (cell D7),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=SUM(D3:D6)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select that range with the mouse, and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will sum the values in cells D3, D4, D5, and D6. Your answer should be 170.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70" name="shp_Step" descr="1">
              <a:extLst>
                <a:ext uri="{FF2B5EF4-FFF2-40B4-BE49-F238E27FC236}">
                  <a16:creationId xmlns:a16="http://schemas.microsoft.com/office/drawing/2014/main" id="{00000000-0008-0000-0400-00004600000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61" name="grp_Step">
            <a:extLst>
              <a:ext uri="{FF2B5EF4-FFF2-40B4-BE49-F238E27FC236}">
                <a16:creationId xmlns:a16="http://schemas.microsoft.com/office/drawing/2014/main" id="{00000000-0008-0000-0400-00003D000000}"/>
              </a:ext>
            </a:extLst>
          </xdr:cNvPr>
          <xdr:cNvGrpSpPr/>
        </xdr:nvGrpSpPr>
        <xdr:grpSpPr>
          <a:xfrm>
            <a:off x="542925" y="2262188"/>
            <a:ext cx="5220101" cy="596207"/>
            <a:chOff x="609600" y="7896225"/>
            <a:chExt cx="5186234" cy="596207"/>
          </a:xfrm>
        </xdr:grpSpPr>
        <xdr:sp macro="" textlink="">
          <xdr:nvSpPr>
            <xdr:cNvPr id="67" name="txt_Step" descr="Now let's try AutoSum. Select the yellow cell under the column for Meat (cell G7), then go to Formulas &gt; AutoSum &gt; select SUM. You'll see Excel automatically enter the formula for you. Press Enter to confirm it. The AutoSum feature has all of the most common functions.&#10;&#10;">
              <a:extLst>
                <a:ext uri="{FF2B5EF4-FFF2-40B4-BE49-F238E27FC236}">
                  <a16:creationId xmlns:a16="http://schemas.microsoft.com/office/drawing/2014/main" id="{00000000-0008-0000-0400-000043000000}"/>
                </a:ext>
              </a:extLst>
            </xdr:cNvPr>
            <xdr:cNvSpPr txBox="1"/>
          </xdr:nvSpPr>
          <xdr:spPr>
            <a:xfrm>
              <a:off x="1017295" y="79381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let's try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the yellow cell under the column for Meat (cell G7), then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select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You'll see Excel automatically enter the formula for you.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confirm it.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feature has all of the most common functions.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8" name="shp_Step" descr="2">
              <a:extLst>
                <a:ext uri="{FF2B5EF4-FFF2-40B4-BE49-F238E27FC236}">
                  <a16:creationId xmlns:a16="http://schemas.microsoft.com/office/drawing/2014/main" id="{00000000-0008-0000-0400-000044000000}"/>
                </a:ext>
              </a:extLst>
            </xdr:cNvPr>
            <xdr:cNvSpPr/>
          </xdr:nvSpPr>
          <xdr:spPr>
            <a:xfrm>
              <a:off x="609600" y="789622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62" name="Group 61">
            <a:extLst>
              <a:ext uri="{FF2B5EF4-FFF2-40B4-BE49-F238E27FC236}">
                <a16:creationId xmlns:a16="http://schemas.microsoft.com/office/drawing/2014/main" id="{00000000-0008-0000-0400-00003E000000}"/>
              </a:ext>
            </a:extLst>
          </xdr:cNvPr>
          <xdr:cNvGrpSpPr/>
        </xdr:nvGrpSpPr>
        <xdr:grpSpPr>
          <a:xfrm>
            <a:off x="542925" y="3143250"/>
            <a:ext cx="5234994" cy="601091"/>
            <a:chOff x="561975" y="2952750"/>
            <a:chExt cx="5234994" cy="601091"/>
          </a:xfrm>
        </xdr:grpSpPr>
        <xdr:sp macro="" textlink="">
          <xdr:nvSpPr>
            <xdr:cNvPr id="63" name="3" descr="3">
              <a:extLst>
                <a:ext uri="{FF2B5EF4-FFF2-40B4-BE49-F238E27FC236}">
                  <a16:creationId xmlns:a16="http://schemas.microsoft.com/office/drawing/2014/main" id="{00000000-0008-0000-0400-00003F000000}"/>
                </a:ext>
              </a:extLst>
            </xdr:cNvPr>
            <xdr:cNvSpPr/>
          </xdr:nvSpPr>
          <xdr:spPr>
            <a:xfrm>
              <a:off x="561975" y="2952750"/>
              <a:ext cx="371587" cy="36775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64" name="Step" descr="Here's a neat keyboard shortcut. Select cell D15, then press Alt = then, Enter. This automatically enters SUM for you.&#10;">
              <a:extLst>
                <a:ext uri="{FF2B5EF4-FFF2-40B4-BE49-F238E27FC236}">
                  <a16:creationId xmlns:a16="http://schemas.microsoft.com/office/drawing/2014/main" id="{00000000-0008-0000-0400-000040000000}"/>
                </a:ext>
              </a:extLst>
            </xdr:cNvPr>
            <xdr:cNvSpPr txBox="1"/>
          </xdr:nvSpPr>
          <xdr:spPr>
            <a:xfrm>
              <a:off x="987453" y="2998240"/>
              <a:ext cx="4809516" cy="555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a neat keyboard shortcut. Select cell D15, then press 	   then,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automatically enters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for you.</a:t>
              </a:r>
            </a:p>
          </xdr:txBody>
        </xdr:sp>
        <xdr:sp macro="" textlink="">
          <xdr:nvSpPr>
            <xdr:cNvPr id="65" name="Equals key" descr="Equals key">
              <a:extLst>
                <a:ext uri="{FF2B5EF4-FFF2-40B4-BE49-F238E27FC236}">
                  <a16:creationId xmlns:a16="http://schemas.microsoft.com/office/drawing/2014/main" id="{00000000-0008-0000-0400-000041000000}"/>
                </a:ext>
              </a:extLst>
            </xdr:cNvPr>
            <xdr:cNvSpPr/>
          </xdr:nvSpPr>
          <xdr:spPr>
            <a:xfrm>
              <a:off x="5308730"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chemeClr val="tx1"/>
                  </a:solidFill>
                </a:rPr>
                <a:t>=</a:t>
              </a:r>
              <a:endParaRPr lang="en-US" sz="900">
                <a:solidFill>
                  <a:schemeClr val="tx1"/>
                </a:solidFill>
              </a:endParaRPr>
            </a:p>
          </xdr:txBody>
        </xdr:sp>
        <xdr:sp macro="" textlink="">
          <xdr:nvSpPr>
            <xdr:cNvPr id="66" name="Alt key" descr="Alt key">
              <a:extLst>
                <a:ext uri="{FF2B5EF4-FFF2-40B4-BE49-F238E27FC236}">
                  <a16:creationId xmlns:a16="http://schemas.microsoft.com/office/drawing/2014/main" id="{00000000-0008-0000-0400-000042000000}"/>
                </a:ext>
              </a:extLst>
            </xdr:cNvPr>
            <xdr:cNvSpPr/>
          </xdr:nvSpPr>
          <xdr:spPr>
            <a:xfrm>
              <a:off x="4816914"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rPr>
                <a:t>Alt</a:t>
              </a:r>
              <a:endParaRPr lang="en-US" sz="800" spc="100" baseline="0">
                <a:solidFill>
                  <a:schemeClr val="tx1"/>
                </a:solidFill>
              </a:endParaRPr>
            </a:p>
          </xdr:txBody>
        </xdr:sp>
      </xdr:grpSp>
    </xdr:grpSp>
    <xdr:clientData/>
  </xdr:twoCellAnchor>
  <xdr:twoCellAnchor>
    <xdr:from>
      <xdr:col>0</xdr:col>
      <xdr:colOff>647700</xdr:colOff>
      <xdr:row>18</xdr:row>
      <xdr:rowOff>85726</xdr:rowOff>
    </xdr:from>
    <xdr:to>
      <xdr:col>1</xdr:col>
      <xdr:colOff>2523042</xdr:colOff>
      <xdr:row>21</xdr:row>
      <xdr:rowOff>45150</xdr:rowOff>
    </xdr:to>
    <xdr:sp macro="" textlink="">
      <xdr:nvSpPr>
        <xdr:cNvPr id="71" name="More detail button" descr="Dive down for more detail">
          <a:hlinkClick xmlns:r="http://schemas.openxmlformats.org/officeDocument/2006/relationships" r:id="rId17"/>
          <a:extLst>
            <a:ext uri="{FF2B5EF4-FFF2-40B4-BE49-F238E27FC236}">
              <a16:creationId xmlns:a16="http://schemas.microsoft.com/office/drawing/2014/main" id="{00000000-0008-0000-0400-000047000000}"/>
            </a:ext>
          </a:extLst>
        </xdr:cNvPr>
        <xdr:cNvSpPr/>
      </xdr:nvSpPr>
      <xdr:spPr>
        <a:xfrm>
          <a:off x="590550" y="3514726"/>
          <a:ext cx="5894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1</xdr:col>
      <xdr:colOff>3858921</xdr:colOff>
      <xdr:row>18</xdr:row>
      <xdr:rowOff>85726</xdr:rowOff>
    </xdr:from>
    <xdr:to>
      <xdr:col>1</xdr:col>
      <xdr:colOff>5013351</xdr:colOff>
      <xdr:row>20</xdr:row>
      <xdr:rowOff>49625</xdr:rowOff>
    </xdr:to>
    <xdr:sp macro="" textlink="">
      <xdr:nvSpPr>
        <xdr:cNvPr id="72" name="Next Button" descr="Next step button, hyperlinked to next sheet">
          <a:hlinkClick xmlns:r="http://schemas.openxmlformats.org/officeDocument/2006/relationships" r:id="rId2" tooltip="Click here to advance to the next worksheet"/>
          <a:extLst>
            <a:ext uri="{FF2B5EF4-FFF2-40B4-BE49-F238E27FC236}">
              <a16:creationId xmlns:a16="http://schemas.microsoft.com/office/drawing/2014/main" id="{00000000-0008-0000-0400-000048000000}"/>
            </a:ext>
          </a:extLst>
        </xdr:cNvPr>
        <xdr:cNvSpPr/>
      </xdr:nvSpPr>
      <xdr:spPr>
        <a:xfrm>
          <a:off x="1182396" y="3514726"/>
          <a:ext cx="1905"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79528</xdr:colOff>
      <xdr:row>92</xdr:row>
      <xdr:rowOff>38101</xdr:rowOff>
    </xdr:from>
    <xdr:to>
      <xdr:col>20</xdr:col>
      <xdr:colOff>164645</xdr:colOff>
      <xdr:row>95</xdr:row>
      <xdr:rowOff>22201</xdr:rowOff>
    </xdr:to>
    <xdr:sp macro="" textlink="">
      <xdr:nvSpPr>
        <xdr:cNvPr id="2" name="Step" descr="Type =SUM(D4:D7), and then press enter. When you're done, you'll see the result of 170">
          <a:extLst>
            <a:ext uri="{FF2B5EF4-FFF2-40B4-BE49-F238E27FC236}">
              <a16:creationId xmlns:a16="http://schemas.microsoft.com/office/drawing/2014/main" id="{00000000-0008-0000-0500-000002000000}"/>
            </a:ext>
          </a:extLst>
        </xdr:cNvPr>
        <xdr:cNvSpPr txBox="1"/>
      </xdr:nvSpPr>
      <xdr:spPr>
        <a:xfrm>
          <a:off x="7166128" y="17564101"/>
          <a:ext cx="4809517" cy="5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clientData/>
  </xdr:twoCellAnchor>
  <xdr:absoluteAnchor>
    <xdr:pos x="18897600" y="14935200"/>
    <xdr:ext cx="3305175" cy="1849310"/>
    <xdr:grpSp>
      <xdr:nvGrpSpPr>
        <xdr:cNvPr id="3" name="GOOD TO KNOW"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00000000-0008-0000-0500-000003000000}"/>
            </a:ext>
          </a:extLst>
        </xdr:cNvPr>
        <xdr:cNvGrpSpPr/>
      </xdr:nvGrpSpPr>
      <xdr:grpSpPr>
        <a:xfrm>
          <a:off x="18897600" y="14935200"/>
          <a:ext cx="3305175" cy="1849310"/>
          <a:chOff x="6778625" y="15514765"/>
          <a:chExt cx="3432175" cy="1776285"/>
        </a:xfrm>
      </xdr:grpSpPr>
      <xdr:sp macro="" textlink="">
        <xdr:nvSpPr>
          <xdr:cNvPr id="4" name="Step"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00000000-0008-0000-0500-000004000000}"/>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and you'll see that the formula is different. Specifically, the sum criteria is "&gt;=50" which means greater than or equal to 50. There are other operators you can use like "&lt;=50" which is </a:t>
            </a:r>
            <a:r>
              <a:rPr lang="en-US" sz="1100" b="0" i="1" kern="1200" baseline="0">
                <a:solidFill>
                  <a:schemeClr val="dk1"/>
                </a:solidFill>
                <a:effectLst/>
                <a:latin typeface="+mn-lt"/>
                <a:ea typeface="+mn-ea"/>
                <a:cs typeface="+mn-cs"/>
              </a:rPr>
              <a:t>less than or equal to 50</a:t>
            </a:r>
            <a:r>
              <a:rPr lang="en-US" sz="1100" b="0" i="0" kern="1200" baseline="0">
                <a:solidFill>
                  <a:schemeClr val="dk1"/>
                </a:solidFill>
                <a:effectLst/>
                <a:latin typeface="+mn-lt"/>
                <a:ea typeface="+mn-ea"/>
                <a:cs typeface="+mn-cs"/>
              </a:rPr>
              <a:t>. And there's "&lt;&gt;50" which is </a:t>
            </a:r>
            <a:r>
              <a:rPr lang="en-US" sz="1100" b="0" i="1" kern="1200" baseline="0">
                <a:solidFill>
                  <a:schemeClr val="dk1"/>
                </a:solidFill>
                <a:effectLst/>
                <a:latin typeface="+mn-lt"/>
                <a:ea typeface="+mn-ea"/>
                <a:cs typeface="+mn-cs"/>
              </a:rPr>
              <a:t>not equals 50</a:t>
            </a:r>
            <a:r>
              <a:rPr lang="en-US" sz="1100" b="0" i="0" kern="1200" baseline="0">
                <a:solidFill>
                  <a:schemeClr val="dk1"/>
                </a:solidFill>
                <a:effectLst/>
                <a:latin typeface="+mn-lt"/>
                <a:ea typeface="+mn-ea"/>
                <a:cs typeface="+mn-cs"/>
              </a:rPr>
              <a:t>. </a:t>
            </a:r>
            <a:endParaRPr lang="en-US" sz="1100">
              <a:effectLst/>
              <a:latin typeface="+mn-lt"/>
            </a:endParaRPr>
          </a:p>
        </xdr:txBody>
      </xdr:sp>
      <xdr:pic>
        <xdr:nvPicPr>
          <xdr:cNvPr id="5" name="Graphic 147" descr="Glasses">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65450"/>
            <a:ext cx="323347" cy="349115"/>
          </a:xfrm>
          <a:prstGeom prst="rect">
            <a:avLst/>
          </a:prstGeom>
        </xdr:spPr>
      </xdr:pic>
      <xdr:sp macro="" textlink="">
        <xdr:nvSpPr>
          <xdr:cNvPr id="6" name="Freeform: Shape 5" descr="Arrrow">
            <a:extLst>
              <a:ext uri="{FF2B5EF4-FFF2-40B4-BE49-F238E27FC236}">
                <a16:creationId xmlns:a16="http://schemas.microsoft.com/office/drawing/2014/main" id="{00000000-0008-0000-0500-000006000000}"/>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absoluteAnchor>
  <xdr:absoluteAnchor>
    <xdr:pos x="352424" y="25631776"/>
    <xdr:ext cx="5724525" cy="3923165"/>
    <xdr:grpSp>
      <xdr:nvGrpSpPr>
        <xdr:cNvPr id="7" name="Group 6">
          <a:extLst>
            <a:ext uri="{FF2B5EF4-FFF2-40B4-BE49-F238E27FC236}">
              <a16:creationId xmlns:a16="http://schemas.microsoft.com/office/drawing/2014/main" id="{00000000-0008-0000-0500-000007000000}"/>
            </a:ext>
          </a:extLst>
        </xdr:cNvPr>
        <xdr:cNvGrpSpPr/>
      </xdr:nvGrpSpPr>
      <xdr:grpSpPr>
        <a:xfrm>
          <a:off x="352424" y="25631776"/>
          <a:ext cx="5724525" cy="3923165"/>
          <a:chOff x="447674" y="25631776"/>
          <a:chExt cx="5724525" cy="3762374"/>
        </a:xfrm>
      </xdr:grpSpPr>
      <xdr:sp macro="" textlink="">
        <xdr:nvSpPr>
          <xdr:cNvPr id="8" name="Rectangle 7">
            <a:extLst>
              <a:ext uri="{FF2B5EF4-FFF2-40B4-BE49-F238E27FC236}">
                <a16:creationId xmlns:a16="http://schemas.microsoft.com/office/drawing/2014/main" id="{00000000-0008-0000-0500-000008000000}"/>
              </a:ext>
            </a:extLst>
          </xdr:cNvPr>
          <xdr:cNvSpPr/>
        </xdr:nvSpPr>
        <xdr:spPr>
          <a:xfrm>
            <a:off x="447674" y="25631776"/>
            <a:ext cx="5724525" cy="37623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 name="Step" descr="More information on the web&#10;">
            <a:extLst>
              <a:ext uri="{FF2B5EF4-FFF2-40B4-BE49-F238E27FC236}">
                <a16:creationId xmlns:a16="http://schemas.microsoft.com/office/drawing/2014/main" id="{00000000-0008-0000-0500-000009000000}"/>
              </a:ext>
            </a:extLst>
          </xdr:cNvPr>
          <xdr:cNvSpPr txBox="1"/>
        </xdr:nvSpPr>
        <xdr:spPr>
          <a:xfrm>
            <a:off x="659860" y="25748461"/>
            <a:ext cx="5246187" cy="463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0" name="Straight Connector 9" descr="Decorative line">
            <a:extLst>
              <a:ext uri="{FF2B5EF4-FFF2-40B4-BE49-F238E27FC236}">
                <a16:creationId xmlns:a16="http://schemas.microsoft.com/office/drawing/2014/main" id="{00000000-0008-0000-0500-00000A000000}"/>
              </a:ext>
            </a:extLst>
          </xdr:cNvPr>
          <xdr:cNvCxnSpPr>
            <a:cxnSpLocks/>
          </xdr:cNvCxnSpPr>
        </xdr:nvCxnSpPr>
        <xdr:spPr>
          <a:xfrm>
            <a:off x="663028" y="26228550"/>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1" name="Straight Connector 10" descr="Decorative line">
            <a:extLst>
              <a:ext uri="{FF2B5EF4-FFF2-40B4-BE49-F238E27FC236}">
                <a16:creationId xmlns:a16="http://schemas.microsoft.com/office/drawing/2014/main" id="{00000000-0008-0000-0500-00000B000000}"/>
              </a:ext>
            </a:extLst>
          </xdr:cNvPr>
          <xdr:cNvCxnSpPr>
            <a:cxnSpLocks/>
          </xdr:cNvCxnSpPr>
        </xdr:nvCxnSpPr>
        <xdr:spPr>
          <a:xfrm>
            <a:off x="663028" y="28602975"/>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absoluteAnchor>
  <xdr:absoluteAnchor>
    <xdr:pos x="342900" y="352425"/>
    <xdr:ext cx="5734050" cy="8791575"/>
    <xdr:sp macro="" textlink="">
      <xdr:nvSpPr>
        <xdr:cNvPr id="12" name="Background" descr="Background">
          <a:extLst>
            <a:ext uri="{FF2B5EF4-FFF2-40B4-BE49-F238E27FC236}">
              <a16:creationId xmlns:a16="http://schemas.microsoft.com/office/drawing/2014/main" id="{00000000-0008-0000-0500-00000C000000}"/>
            </a:ext>
          </a:extLst>
        </xdr:cNvPr>
        <xdr:cNvSpPr/>
      </xdr:nvSpPr>
      <xdr:spPr>
        <a:xfrm>
          <a:off x="342900" y="352425"/>
          <a:ext cx="5734050" cy="87915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absoluteAnchor>
  <xdr:absoluteAnchor>
    <xdr:pos x="547701" y="1019175"/>
    <xdr:ext cx="5248248" cy="0"/>
    <xdr:cxnSp macro="">
      <xdr:nvCxnSpPr>
        <xdr:cNvPr id="13" name="Bottom line" descr="Decorative line">
          <a:extLst>
            <a:ext uri="{FF2B5EF4-FFF2-40B4-BE49-F238E27FC236}">
              <a16:creationId xmlns:a16="http://schemas.microsoft.com/office/drawing/2014/main" id="{00000000-0008-0000-0500-00000D000000}"/>
            </a:ext>
          </a:extLst>
        </xdr:cNvPr>
        <xdr:cNvCxnSpPr>
          <a:cxnSpLocks/>
        </xdr:cNvCxnSpPr>
      </xdr:nvCxnSpPr>
      <xdr:spPr>
        <a:xfrm>
          <a:off x="547701" y="1019175"/>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absoluteAnchor>
  <xdr:absoluteAnchor>
    <xdr:pos x="547701" y="447675"/>
    <xdr:ext cx="5251444" cy="485842"/>
    <xdr:sp macro="" textlink="">
      <xdr:nvSpPr>
        <xdr:cNvPr id="14" name="Step" descr="Conditional functions - SUMIF&#10;">
          <a:extLst>
            <a:ext uri="{FF2B5EF4-FFF2-40B4-BE49-F238E27FC236}">
              <a16:creationId xmlns:a16="http://schemas.microsoft.com/office/drawing/2014/main" id="{00000000-0008-0000-0500-00000E000000}"/>
            </a:ext>
          </a:extLst>
        </xdr:cNvPr>
        <xdr:cNvSpPr txBox="1"/>
      </xdr:nvSpPr>
      <xdr:spPr>
        <a:xfrm>
          <a:off x="547701" y="447675"/>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Conditional functions - SUMIF</a:t>
          </a:r>
        </a:p>
      </xdr:txBody>
    </xdr:sp>
    <xdr:clientData/>
  </xdr:absoluteAnchor>
  <xdr:absoluteAnchor>
    <xdr:pos x="547701" y="8365067"/>
    <xdr:ext cx="5248248" cy="0"/>
    <xdr:cxnSp macro="">
      <xdr:nvCxnSpPr>
        <xdr:cNvPr id="15" name="Bottom line" descr="Decorative line">
          <a:extLst>
            <a:ext uri="{FF2B5EF4-FFF2-40B4-BE49-F238E27FC236}">
              <a16:creationId xmlns:a16="http://schemas.microsoft.com/office/drawing/2014/main" id="{00000000-0008-0000-0500-00000F000000}"/>
            </a:ext>
          </a:extLst>
        </xdr:cNvPr>
        <xdr:cNvCxnSpPr>
          <a:cxnSpLocks/>
        </xdr:cNvCxnSpPr>
      </xdr:nvCxnSpPr>
      <xdr:spPr>
        <a:xfrm>
          <a:off x="547701" y="836506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absoluteAnchor>
  <xdr:absoluteAnchor>
    <xdr:pos x="571500" y="1009650"/>
    <xdr:ext cx="5300938" cy="250172"/>
    <xdr:sp macro="" textlink="">
      <xdr:nvSpPr>
        <xdr:cNvPr id="16" name="Add numbers introduction" descr="Conditional functions let you sum, average, count or get the min and max of a range based on a given condition, or criteria you specify. Such as, out of all the fruits in the list, how many are apples. Or, how many oranges are the Florida type?&#10;">
          <a:extLst>
            <a:ext uri="{FF2B5EF4-FFF2-40B4-BE49-F238E27FC236}">
              <a16:creationId xmlns:a16="http://schemas.microsoft.com/office/drawing/2014/main" id="{00000000-0008-0000-0500-000010000000}"/>
            </a:ext>
          </a:extLst>
        </xdr:cNvPr>
        <xdr:cNvSpPr txBox="1"/>
      </xdr:nvSpPr>
      <xdr:spPr>
        <a:xfrm>
          <a:off x="571500" y="1009650"/>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Conditional functions let you sum, average, count or get the min or max of a range based on a given condition, or criteria you specify. Such</a:t>
          </a:r>
          <a:r>
            <a:rPr lang="en-US" sz="1100" kern="1200" baseline="0">
              <a:solidFill>
                <a:schemeClr val="dk1"/>
              </a:solidFill>
              <a:latin typeface="Segoe UI" panose="020B0502040204020203" pitchFamily="34" charset="0"/>
              <a:ea typeface="+mn-ea"/>
              <a:cs typeface="Segoe UI" panose="020B0502040204020203" pitchFamily="34" charset="0"/>
            </a:rPr>
            <a:t> as, out of all the fruits in the list, how many are apples? Or, how many oranges are the Florida type?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absoluteAnchor>
  <xdr:absoluteAnchor>
    <xdr:pos x="571500" y="1771650"/>
    <xdr:ext cx="5229626" cy="596207"/>
    <xdr:grpSp>
      <xdr:nvGrpSpPr>
        <xdr:cNvPr id="17" name="Group 16">
          <a:extLst>
            <a:ext uri="{FF2B5EF4-FFF2-40B4-BE49-F238E27FC236}">
              <a16:creationId xmlns:a16="http://schemas.microsoft.com/office/drawing/2014/main" id="{00000000-0008-0000-0500-000011000000}"/>
            </a:ext>
          </a:extLst>
        </xdr:cNvPr>
        <xdr:cNvGrpSpPr/>
      </xdr:nvGrpSpPr>
      <xdr:grpSpPr>
        <a:xfrm>
          <a:off x="571500" y="1771650"/>
          <a:ext cx="5229626" cy="596207"/>
          <a:chOff x="619125" y="1771650"/>
          <a:chExt cx="5220101" cy="596207"/>
        </a:xfrm>
      </xdr:grpSpPr>
      <xdr:sp macro="" textlink="">
        <xdr:nvSpPr>
          <xdr:cNvPr id="18" name="txt_Step" descr="SUMIF lets you sum in one range based on a specifc criteria you look for in another range, like how many Apples you have. Select cell D17 and type =SUMIF(C3:C14,C17,D3:D14). SUMIF is structured like this:&#10;">
            <a:extLst>
              <a:ext uri="{FF2B5EF4-FFF2-40B4-BE49-F238E27FC236}">
                <a16:creationId xmlns:a16="http://schemas.microsoft.com/office/drawing/2014/main" id="{00000000-0008-0000-0500-000012000000}"/>
              </a:ext>
            </a:extLst>
          </xdr:cNvPr>
          <xdr:cNvSpPr txBox="1"/>
        </xdr:nvSpPr>
        <xdr:spPr>
          <a:xfrm>
            <a:off x="991382" y="18136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lets you sum in one range based on a specifc criteria you look for in another range, like how many Apples you have. Select cell D17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=SUMIF(C3:C14,C17,D3:D14)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xdr:txBody>
      </xdr:sp>
      <xdr:sp macro="" textlink="">
        <xdr:nvSpPr>
          <xdr:cNvPr id="19" name="shp_Step" descr="1">
            <a:extLst>
              <a:ext uri="{FF2B5EF4-FFF2-40B4-BE49-F238E27FC236}">
                <a16:creationId xmlns:a16="http://schemas.microsoft.com/office/drawing/2014/main" id="{00000000-0008-0000-0500-000013000000}"/>
              </a:ext>
            </a:extLst>
          </xdr:cNvPr>
          <xdr:cNvSpPr/>
        </xdr:nvSpPr>
        <xdr:spPr>
          <a:xfrm>
            <a:off x="571500" y="17716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absoluteAnchor>
  <xdr:absoluteAnchor>
    <xdr:pos x="4591051" y="8507941"/>
    <xdr:ext cx="1144203" cy="357599"/>
    <xdr:sp macro="" textlink="">
      <xdr:nvSpPr>
        <xdr:cNvPr id="20" name="NextButton" descr="Advance to the next sheet">
          <a:hlinkClick xmlns:r="http://schemas.openxmlformats.org/officeDocument/2006/relationships" r:id="rId3" tooltip="Click here to advance to the next worksheet"/>
          <a:extLst>
            <a:ext uri="{FF2B5EF4-FFF2-40B4-BE49-F238E27FC236}">
              <a16:creationId xmlns:a16="http://schemas.microsoft.com/office/drawing/2014/main" id="{00000000-0008-0000-0500-000014000000}"/>
            </a:ext>
          </a:extLst>
        </xdr:cNvPr>
        <xdr:cNvSpPr/>
      </xdr:nvSpPr>
      <xdr:spPr>
        <a:xfrm>
          <a:off x="4591051" y="8507941"/>
          <a:ext cx="114420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absoluteAnchor>
  <xdr:absoluteAnchor>
    <xdr:pos x="652334" y="28871826"/>
    <xdr:ext cx="2758223" cy="546663"/>
    <xdr:sp macro="" textlink="">
      <xdr:nvSpPr>
        <xdr:cNvPr id="21" name="Next Button" descr="Back to top, hyperlinked to cell A1">
          <a:hlinkClick xmlns:r="http://schemas.openxmlformats.org/officeDocument/2006/relationships" r:id="rId4" tooltip="Back to top"/>
          <a:extLst>
            <a:ext uri="{FF2B5EF4-FFF2-40B4-BE49-F238E27FC236}">
              <a16:creationId xmlns:a16="http://schemas.microsoft.com/office/drawing/2014/main" id="{00000000-0008-0000-0500-000015000000}"/>
            </a:ext>
          </a:extLst>
        </xdr:cNvPr>
        <xdr:cNvSpPr/>
      </xdr:nvSpPr>
      <xdr:spPr>
        <a:xfrm>
          <a:off x="652334" y="28871826"/>
          <a:ext cx="2758223" cy="546663"/>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lientData/>
  </xdr:absoluteAnchor>
  <xdr:absoluteAnchor>
    <xdr:pos x="4723058" y="29064030"/>
    <xdr:ext cx="1151875" cy="357107"/>
    <xdr:sp macro="" textlink="">
      <xdr:nvSpPr>
        <xdr:cNvPr id="22" name="Next Button" descr="Next step button, hyperlinked to next worksheet">
          <a:hlinkClick xmlns:r="http://schemas.openxmlformats.org/officeDocument/2006/relationships" r:id="rId3"/>
          <a:extLst>
            <a:ext uri="{FF2B5EF4-FFF2-40B4-BE49-F238E27FC236}">
              <a16:creationId xmlns:a16="http://schemas.microsoft.com/office/drawing/2014/main" id="{00000000-0008-0000-0500-000016000000}"/>
            </a:ext>
          </a:extLst>
        </xdr:cNvPr>
        <xdr:cNvSpPr/>
      </xdr:nvSpPr>
      <xdr:spPr>
        <a:xfrm>
          <a:off x="4723058" y="29064030"/>
          <a:ext cx="1151875" cy="357107"/>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lientData/>
  </xdr:absoluteAnchor>
  <xdr:absoluteAnchor>
    <xdr:pos x="3723165" y="28165158"/>
    <xdr:ext cx="1867807" cy="310358"/>
    <xdr:sp macro="" textlink="">
      <xdr:nvSpPr>
        <xdr:cNvPr id="23" name="Step" descr="Free Excel training online, hyperlinked to web&#10;">
          <a:hlinkClick xmlns:r="http://schemas.openxmlformats.org/officeDocument/2006/relationships" r:id="rId5" tooltip="Select to learn about free Excel training on the web"/>
          <a:extLst>
            <a:ext uri="{FF2B5EF4-FFF2-40B4-BE49-F238E27FC236}">
              <a16:creationId xmlns:a16="http://schemas.microsoft.com/office/drawing/2014/main" id="{00000000-0008-0000-0500-000017000000}"/>
            </a:ext>
          </a:extLst>
        </xdr:cNvPr>
        <xdr:cNvSpPr txBox="1"/>
      </xdr:nvSpPr>
      <xdr:spPr>
        <a:xfrm>
          <a:off x="3723165" y="28165158"/>
          <a:ext cx="1867807" cy="310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clientData/>
  </xdr:absoluteAnchor>
  <xdr:absoluteAnchor>
    <xdr:pos x="3257981" y="28092921"/>
    <xdr:ext cx="494732" cy="454832"/>
    <xdr:pic>
      <xdr:nvPicPr>
        <xdr:cNvPr id="24" name="Graphic 22" descr="Arrow">
          <a:hlinkClick xmlns:r="http://schemas.openxmlformats.org/officeDocument/2006/relationships" r:id="rId5" tooltip="Select to learn more from the web"/>
          <a:extLst>
            <a:ext uri="{FF2B5EF4-FFF2-40B4-BE49-F238E27FC236}">
              <a16:creationId xmlns:a16="http://schemas.microsoft.com/office/drawing/2014/main" id="{00000000-0008-0000-0500-000018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8092921"/>
          <a:ext cx="494732" cy="454832"/>
        </a:xfrm>
        <a:prstGeom prst="rect">
          <a:avLst/>
        </a:prstGeom>
      </xdr:spPr>
    </xdr:pic>
    <xdr:clientData/>
  </xdr:absoluteAnchor>
  <xdr:absoluteAnchor>
    <xdr:pos x="3723166" y="27717355"/>
    <xdr:ext cx="2269864" cy="316986"/>
    <xdr:sp macro="" textlink="">
      <xdr:nvSpPr>
        <xdr:cNvPr id="25" name="Step" descr="All about the MAXIFS function, Hyperlinked to web&#10;&#10;">
          <a:hlinkClick xmlns:r="http://schemas.openxmlformats.org/officeDocument/2006/relationships" r:id="rId8" tooltip="Select to learn all about the MAXIFS function on the web"/>
          <a:extLst>
            <a:ext uri="{FF2B5EF4-FFF2-40B4-BE49-F238E27FC236}">
              <a16:creationId xmlns:a16="http://schemas.microsoft.com/office/drawing/2014/main" id="{00000000-0008-0000-0500-000019000000}"/>
            </a:ext>
          </a:extLst>
        </xdr:cNvPr>
        <xdr:cNvSpPr txBox="1"/>
      </xdr:nvSpPr>
      <xdr:spPr>
        <a:xfrm>
          <a:off x="3723166" y="27717355"/>
          <a:ext cx="2269864"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absoluteAnchor>
  <xdr:absoluteAnchor>
    <xdr:pos x="3257981" y="27651746"/>
    <xdr:ext cx="494732" cy="448204"/>
    <xdr:pic>
      <xdr:nvPicPr>
        <xdr:cNvPr id="26"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500-00001A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7651746"/>
          <a:ext cx="494732" cy="448204"/>
        </a:xfrm>
        <a:prstGeom prst="rect">
          <a:avLst/>
        </a:prstGeom>
      </xdr:spPr>
    </xdr:pic>
    <xdr:clientData/>
  </xdr:absoluteAnchor>
  <xdr:absoluteAnchor>
    <xdr:pos x="3723166" y="27283968"/>
    <xdr:ext cx="2480466" cy="316986"/>
    <xdr:sp macro="" textlink="">
      <xdr:nvSpPr>
        <xdr:cNvPr id="27" name="Step" descr="All about the AVERAGEIFS function, Hyperlinked to web&#10;&#10;">
          <a:hlinkClick xmlns:r="http://schemas.openxmlformats.org/officeDocument/2006/relationships" r:id="rId9" tooltip="Select to learn all about the AVERAGEIFS function on the web"/>
          <a:extLst>
            <a:ext uri="{FF2B5EF4-FFF2-40B4-BE49-F238E27FC236}">
              <a16:creationId xmlns:a16="http://schemas.microsoft.com/office/drawing/2014/main" id="{00000000-0008-0000-0500-00001B000000}"/>
            </a:ext>
          </a:extLst>
        </xdr:cNvPr>
        <xdr:cNvSpPr txBox="1"/>
      </xdr:nvSpPr>
      <xdr:spPr>
        <a:xfrm>
          <a:off x="3723166" y="27283968"/>
          <a:ext cx="248046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absoluteAnchor>
  <xdr:absoluteAnchor>
    <xdr:pos x="3257981" y="27218359"/>
    <xdr:ext cx="494732" cy="448204"/>
    <xdr:pic>
      <xdr:nvPicPr>
        <xdr:cNvPr id="28" name="Graphic 22" descr="Arrow">
          <a:hlinkClick xmlns:r="http://schemas.openxmlformats.org/officeDocument/2006/relationships" r:id="rId9" tooltip="Select to learn more from the web"/>
          <a:extLst>
            <a:ext uri="{FF2B5EF4-FFF2-40B4-BE49-F238E27FC236}">
              <a16:creationId xmlns:a16="http://schemas.microsoft.com/office/drawing/2014/main" id="{00000000-0008-0000-0500-00001C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7218359"/>
          <a:ext cx="494732" cy="448204"/>
        </a:xfrm>
        <a:prstGeom prst="rect">
          <a:avLst/>
        </a:prstGeom>
      </xdr:spPr>
    </xdr:pic>
    <xdr:clientData/>
  </xdr:absoluteAnchor>
  <xdr:absoluteAnchor>
    <xdr:pos x="951391" y="27283968"/>
    <xdr:ext cx="2356019" cy="316986"/>
    <xdr:sp macro="" textlink="">
      <xdr:nvSpPr>
        <xdr:cNvPr id="29" name="Step" descr="All about the AVERAGEIF function, Hyperlinked to web&#10;&#10;">
          <a:hlinkClick xmlns:r="http://schemas.openxmlformats.org/officeDocument/2006/relationships" r:id="rId10" tooltip="Select to learn all about the AVERAGEIF function on the web"/>
          <a:extLst>
            <a:ext uri="{FF2B5EF4-FFF2-40B4-BE49-F238E27FC236}">
              <a16:creationId xmlns:a16="http://schemas.microsoft.com/office/drawing/2014/main" id="{00000000-0008-0000-0500-00001D000000}"/>
            </a:ext>
          </a:extLst>
        </xdr:cNvPr>
        <xdr:cNvSpPr txBox="1"/>
      </xdr:nvSpPr>
      <xdr:spPr>
        <a:xfrm>
          <a:off x="951391" y="27283968"/>
          <a:ext cx="235601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absoluteAnchor>
  <xdr:absoluteAnchor>
    <xdr:pos x="486206" y="27215977"/>
    <xdr:ext cx="494732" cy="448204"/>
    <xdr:pic>
      <xdr:nvPicPr>
        <xdr:cNvPr id="30" name="Graphic 22" descr="Arrow">
          <a:hlinkClick xmlns:r="http://schemas.openxmlformats.org/officeDocument/2006/relationships" r:id="rId10" tooltip="Select to learn more from the web"/>
          <a:extLst>
            <a:ext uri="{FF2B5EF4-FFF2-40B4-BE49-F238E27FC236}">
              <a16:creationId xmlns:a16="http://schemas.microsoft.com/office/drawing/2014/main" id="{00000000-0008-0000-0500-00001E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7215977"/>
          <a:ext cx="494732" cy="448204"/>
        </a:xfrm>
        <a:prstGeom prst="rect">
          <a:avLst/>
        </a:prstGeom>
      </xdr:spPr>
    </xdr:pic>
    <xdr:clientData/>
  </xdr:absoluteAnchor>
  <xdr:absoluteAnchor>
    <xdr:pos x="951390" y="27717355"/>
    <xdr:ext cx="2154991" cy="316986"/>
    <xdr:sp macro="" textlink="">
      <xdr:nvSpPr>
        <xdr:cNvPr id="31" name="Step" descr="All about the MINIFS function, Hyperlinked to web&#10;&#10;">
          <a:hlinkClick xmlns:r="http://schemas.openxmlformats.org/officeDocument/2006/relationships" r:id="rId11" tooltip="Select to learn all about the MINIFS function on the web"/>
          <a:extLst>
            <a:ext uri="{FF2B5EF4-FFF2-40B4-BE49-F238E27FC236}">
              <a16:creationId xmlns:a16="http://schemas.microsoft.com/office/drawing/2014/main" id="{00000000-0008-0000-0500-00001F000000}"/>
            </a:ext>
          </a:extLst>
        </xdr:cNvPr>
        <xdr:cNvSpPr txBox="1"/>
      </xdr:nvSpPr>
      <xdr:spPr>
        <a:xfrm>
          <a:off x="951390" y="27717355"/>
          <a:ext cx="2154991"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absoluteAnchor>
  <xdr:absoluteAnchor>
    <xdr:pos x="486206" y="27643411"/>
    <xdr:ext cx="494732" cy="448204"/>
    <xdr:pic>
      <xdr:nvPicPr>
        <xdr:cNvPr id="32" name="Graphic 22" descr="Arrow">
          <a:hlinkClick xmlns:r="http://schemas.openxmlformats.org/officeDocument/2006/relationships" r:id="rId11" tooltip="Select to learn more from the web"/>
          <a:extLst>
            <a:ext uri="{FF2B5EF4-FFF2-40B4-BE49-F238E27FC236}">
              <a16:creationId xmlns:a16="http://schemas.microsoft.com/office/drawing/2014/main" id="{00000000-0008-0000-0500-000020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7643411"/>
          <a:ext cx="494732" cy="448204"/>
        </a:xfrm>
        <a:prstGeom prst="rect">
          <a:avLst/>
        </a:prstGeom>
      </xdr:spPr>
    </xdr:pic>
    <xdr:clientData/>
  </xdr:absoluteAnchor>
  <xdr:absoluteAnchor>
    <xdr:pos x="3723166" y="26860105"/>
    <xdr:ext cx="2336874" cy="316986"/>
    <xdr:sp macro="" textlink="">
      <xdr:nvSpPr>
        <xdr:cNvPr id="33" name="Step" descr="All about the COUNTIFS function, Hyperlinked to web&#10;&#10;">
          <a:hlinkClick xmlns:r="http://schemas.openxmlformats.org/officeDocument/2006/relationships" r:id="rId12" tooltip="Select to learn all about the COUNTIFS function on the web"/>
          <a:extLst>
            <a:ext uri="{FF2B5EF4-FFF2-40B4-BE49-F238E27FC236}">
              <a16:creationId xmlns:a16="http://schemas.microsoft.com/office/drawing/2014/main" id="{00000000-0008-0000-0500-000021000000}"/>
            </a:ext>
          </a:extLst>
        </xdr:cNvPr>
        <xdr:cNvSpPr txBox="1"/>
      </xdr:nvSpPr>
      <xdr:spPr>
        <a:xfrm>
          <a:off x="3723166" y="26860105"/>
          <a:ext cx="2336874"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absoluteAnchor>
  <xdr:absoluteAnchor>
    <xdr:pos x="3257981" y="26794496"/>
    <xdr:ext cx="494732" cy="448204"/>
    <xdr:pic>
      <xdr:nvPicPr>
        <xdr:cNvPr id="34"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500-000022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6794496"/>
          <a:ext cx="494732" cy="448204"/>
        </a:xfrm>
        <a:prstGeom prst="rect">
          <a:avLst/>
        </a:prstGeom>
      </xdr:spPr>
    </xdr:pic>
    <xdr:clientData/>
  </xdr:absoluteAnchor>
  <xdr:absoluteAnchor>
    <xdr:pos x="3723166" y="26426718"/>
    <xdr:ext cx="2183709" cy="316986"/>
    <xdr:sp macro="" textlink="">
      <xdr:nvSpPr>
        <xdr:cNvPr id="35" name="Step" descr="All about the SUMIFS function, Hyperlinked to web&#10;&#10;">
          <a:hlinkClick xmlns:r="http://schemas.openxmlformats.org/officeDocument/2006/relationships" r:id="rId13" tooltip="Select to learn all about the SUMIFS function on the web"/>
          <a:extLst>
            <a:ext uri="{FF2B5EF4-FFF2-40B4-BE49-F238E27FC236}">
              <a16:creationId xmlns:a16="http://schemas.microsoft.com/office/drawing/2014/main" id="{00000000-0008-0000-0500-000023000000}"/>
            </a:ext>
          </a:extLst>
        </xdr:cNvPr>
        <xdr:cNvSpPr txBox="1"/>
      </xdr:nvSpPr>
      <xdr:spPr>
        <a:xfrm>
          <a:off x="3723166" y="26426718"/>
          <a:ext cx="218370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absoluteAnchor>
  <xdr:absoluteAnchor>
    <xdr:pos x="3257981" y="26361109"/>
    <xdr:ext cx="494732" cy="448204"/>
    <xdr:pic>
      <xdr:nvPicPr>
        <xdr:cNvPr id="36" name="Graphic 22" descr="Arrow">
          <a:hlinkClick xmlns:r="http://schemas.openxmlformats.org/officeDocument/2006/relationships" r:id="rId13" tooltip="Select to learn more from the web"/>
          <a:extLst>
            <a:ext uri="{FF2B5EF4-FFF2-40B4-BE49-F238E27FC236}">
              <a16:creationId xmlns:a16="http://schemas.microsoft.com/office/drawing/2014/main" id="{00000000-0008-0000-0500-000024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6361109"/>
          <a:ext cx="494732" cy="448204"/>
        </a:xfrm>
        <a:prstGeom prst="rect">
          <a:avLst/>
        </a:prstGeom>
      </xdr:spPr>
    </xdr:pic>
    <xdr:clientData/>
  </xdr:absoluteAnchor>
  <xdr:absoluteAnchor>
    <xdr:pos x="951391" y="26426718"/>
    <xdr:ext cx="2040118" cy="316986"/>
    <xdr:sp macro="" textlink="">
      <xdr:nvSpPr>
        <xdr:cNvPr id="37" name="Step" descr="All about the SUMIF function, Hyperlinked to web&#10;&#10;">
          <a:hlinkClick xmlns:r="http://schemas.openxmlformats.org/officeDocument/2006/relationships" r:id="rId14" tooltip="Select to learn all about the SUMIF function on the web"/>
          <a:extLst>
            <a:ext uri="{FF2B5EF4-FFF2-40B4-BE49-F238E27FC236}">
              <a16:creationId xmlns:a16="http://schemas.microsoft.com/office/drawing/2014/main" id="{00000000-0008-0000-0500-000025000000}"/>
            </a:ext>
          </a:extLst>
        </xdr:cNvPr>
        <xdr:cNvSpPr txBox="1"/>
      </xdr:nvSpPr>
      <xdr:spPr>
        <a:xfrm>
          <a:off x="951391" y="26426718"/>
          <a:ext cx="204011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absoluteAnchor>
  <xdr:absoluteAnchor>
    <xdr:pos x="486206" y="26361109"/>
    <xdr:ext cx="494732" cy="448204"/>
    <xdr:pic>
      <xdr:nvPicPr>
        <xdr:cNvPr id="38" name="Graphic 22" descr="Arrow">
          <a:hlinkClick xmlns:r="http://schemas.openxmlformats.org/officeDocument/2006/relationships" r:id="rId14" tooltip="Select to learn more from the web"/>
          <a:extLst>
            <a:ext uri="{FF2B5EF4-FFF2-40B4-BE49-F238E27FC236}">
              <a16:creationId xmlns:a16="http://schemas.microsoft.com/office/drawing/2014/main" id="{00000000-0008-0000-0500-000026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6361109"/>
          <a:ext cx="494732" cy="448204"/>
        </a:xfrm>
        <a:prstGeom prst="rect">
          <a:avLst/>
        </a:prstGeom>
      </xdr:spPr>
    </xdr:pic>
    <xdr:clientData/>
  </xdr:absoluteAnchor>
  <xdr:absoluteAnchor>
    <xdr:pos x="951391" y="26860105"/>
    <xdr:ext cx="2212428" cy="316986"/>
    <xdr:sp macro="" textlink="">
      <xdr:nvSpPr>
        <xdr:cNvPr id="39" name="Step" descr="All about the COUNTIF function, Hyperlinked to web&#10;&#10;">
          <a:hlinkClick xmlns:r="http://schemas.openxmlformats.org/officeDocument/2006/relationships" r:id="rId15" tooltip="Select to learn all about the COUNTIF function on the web"/>
          <a:extLst>
            <a:ext uri="{FF2B5EF4-FFF2-40B4-BE49-F238E27FC236}">
              <a16:creationId xmlns:a16="http://schemas.microsoft.com/office/drawing/2014/main" id="{00000000-0008-0000-0500-000027000000}"/>
            </a:ext>
          </a:extLst>
        </xdr:cNvPr>
        <xdr:cNvSpPr txBox="1"/>
      </xdr:nvSpPr>
      <xdr:spPr>
        <a:xfrm>
          <a:off x="951391" y="26860105"/>
          <a:ext cx="221242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absoluteAnchor>
  <xdr:absoluteAnchor>
    <xdr:pos x="486206" y="26788543"/>
    <xdr:ext cx="494732" cy="448204"/>
    <xdr:pic>
      <xdr:nvPicPr>
        <xdr:cNvPr id="40" name="Graphic 22" descr="Arrow">
          <a:hlinkClick xmlns:r="http://schemas.openxmlformats.org/officeDocument/2006/relationships" r:id="rId15" tooltip="Select to learn more from the web"/>
          <a:extLst>
            <a:ext uri="{FF2B5EF4-FFF2-40B4-BE49-F238E27FC236}">
              <a16:creationId xmlns:a16="http://schemas.microsoft.com/office/drawing/2014/main" id="{00000000-0008-0000-0500-000028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6788543"/>
          <a:ext cx="494732" cy="448204"/>
        </a:xfrm>
        <a:prstGeom prst="rect">
          <a:avLst/>
        </a:prstGeom>
      </xdr:spPr>
    </xdr:pic>
    <xdr:clientData/>
  </xdr:absoluteAnchor>
  <xdr:absoluteAnchor>
    <xdr:pos x="951391" y="28136455"/>
    <xdr:ext cx="1900176" cy="316986"/>
    <xdr:sp macro="" textlink="">
      <xdr:nvSpPr>
        <xdr:cNvPr id="41" name="Step" descr="Create a drop-down list. Hyperlinked to web&#10;&#10;">
          <a:hlinkClick xmlns:r="http://schemas.openxmlformats.org/officeDocument/2006/relationships" r:id="rId16" tooltip="Select to learn all about creating a drop-down list on the web"/>
          <a:extLst>
            <a:ext uri="{FF2B5EF4-FFF2-40B4-BE49-F238E27FC236}">
              <a16:creationId xmlns:a16="http://schemas.microsoft.com/office/drawing/2014/main" id="{00000000-0008-0000-0500-000029000000}"/>
            </a:ext>
          </a:extLst>
        </xdr:cNvPr>
        <xdr:cNvSpPr txBox="1"/>
      </xdr:nvSpPr>
      <xdr:spPr>
        <a:xfrm>
          <a:off x="951391" y="28136455"/>
          <a:ext cx="190017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drop-down list</a:t>
          </a:r>
        </a:p>
      </xdr:txBody>
    </xdr:sp>
    <xdr:clientData/>
  </xdr:absoluteAnchor>
  <xdr:absoluteAnchor>
    <xdr:pos x="486206" y="28070846"/>
    <xdr:ext cx="494732" cy="448204"/>
    <xdr:pic>
      <xdr:nvPicPr>
        <xdr:cNvPr id="42" name="Graphic 22" descr="Arrow">
          <a:hlinkClick xmlns:r="http://schemas.openxmlformats.org/officeDocument/2006/relationships" r:id="rId16" tooltip="Select to learn more from the web"/>
          <a:extLst>
            <a:ext uri="{FF2B5EF4-FFF2-40B4-BE49-F238E27FC236}">
              <a16:creationId xmlns:a16="http://schemas.microsoft.com/office/drawing/2014/main" id="{00000000-0008-0000-0500-00002A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8070846"/>
          <a:ext cx="494732" cy="448204"/>
        </a:xfrm>
        <a:prstGeom prst="rect">
          <a:avLst/>
        </a:prstGeom>
      </xdr:spPr>
    </xdr:pic>
    <xdr:clientData/>
  </xdr:absoluteAnchor>
  <xdr:absoluteAnchor>
    <xdr:pos x="571500" y="4610100"/>
    <xdr:ext cx="5229626" cy="596207"/>
    <xdr:grpSp>
      <xdr:nvGrpSpPr>
        <xdr:cNvPr id="43" name="Group 42">
          <a:extLst>
            <a:ext uri="{FF2B5EF4-FFF2-40B4-BE49-F238E27FC236}">
              <a16:creationId xmlns:a16="http://schemas.microsoft.com/office/drawing/2014/main" id="{00000000-0008-0000-0500-00002B000000}"/>
            </a:ext>
          </a:extLst>
        </xdr:cNvPr>
        <xdr:cNvGrpSpPr/>
      </xdr:nvGrpSpPr>
      <xdr:grpSpPr>
        <a:xfrm>
          <a:off x="571500" y="4610100"/>
          <a:ext cx="5229626" cy="596207"/>
          <a:chOff x="619125" y="4610100"/>
          <a:chExt cx="5220101" cy="596207"/>
        </a:xfrm>
      </xdr:grpSpPr>
      <xdr:sp macro="" textlink="">
        <xdr:nvSpPr>
          <xdr:cNvPr id="44" name="txt_Step" descr="SUMIFS is the same as SUMIF, but it lets you use multiple criteria. So in this example, you can look for Fruit and Type, instead of just by Fruit. Select cell H17 and type =SUMIFS(H3:H14,F3:F14,F17,G3:G14,G17). SUMIFS is structured like this:&#10;&#10;&#10;">
            <a:extLst>
              <a:ext uri="{FF2B5EF4-FFF2-40B4-BE49-F238E27FC236}">
                <a16:creationId xmlns:a16="http://schemas.microsoft.com/office/drawing/2014/main" id="{00000000-0008-0000-0500-00002C000000}"/>
              </a:ext>
            </a:extLst>
          </xdr:cNvPr>
          <xdr:cNvSpPr txBox="1"/>
        </xdr:nvSpPr>
        <xdr:spPr>
          <a:xfrm>
            <a:off x="991382" y="46520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 the same as SUMIF, but it lets you use multiple criteria. So in this example, you can look for Fruit and Type, instead of just by Fruit. Select cell H17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=SUMIFS(H3:H14,F3:F14,F17,G3:G14,G17)</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45" name="shp_Step" descr="2">
            <a:extLst>
              <a:ext uri="{FF2B5EF4-FFF2-40B4-BE49-F238E27FC236}">
                <a16:creationId xmlns:a16="http://schemas.microsoft.com/office/drawing/2014/main" id="{00000000-0008-0000-0500-00002D000000}"/>
              </a:ext>
            </a:extLst>
          </xdr:cNvPr>
          <xdr:cNvSpPr/>
        </xdr:nvSpPr>
        <xdr:spPr>
          <a:xfrm>
            <a:off x="571500" y="46101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absoluteAnchor>
  <xdr:absoluteAnchor>
    <xdr:pos x="361949" y="21869400"/>
    <xdr:ext cx="5724525" cy="3673037"/>
    <xdr:grpSp>
      <xdr:nvGrpSpPr>
        <xdr:cNvPr id="46" name="More about SUMIF"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00000000-0008-0000-0500-00002E000000}"/>
            </a:ext>
          </a:extLst>
        </xdr:cNvPr>
        <xdr:cNvGrpSpPr/>
      </xdr:nvGrpSpPr>
      <xdr:grpSpPr>
        <a:xfrm>
          <a:off x="361949" y="21869400"/>
          <a:ext cx="5724525" cy="3673037"/>
          <a:chOff x="347872" y="13364013"/>
          <a:chExt cx="5695950" cy="3673037"/>
        </a:xfrm>
      </xdr:grpSpPr>
      <xdr:sp macro="" textlink="">
        <xdr:nvSpPr>
          <xdr:cNvPr id="47" name="Rectangle 46" descr="Background">
            <a:extLst>
              <a:ext uri="{FF2B5EF4-FFF2-40B4-BE49-F238E27FC236}">
                <a16:creationId xmlns:a16="http://schemas.microsoft.com/office/drawing/2014/main" id="{00000000-0008-0000-0500-00002F000000}"/>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48" name="Straight Connector 47" descr="Decorative line">
            <a:extLst>
              <a:ext uri="{FF2B5EF4-FFF2-40B4-BE49-F238E27FC236}">
                <a16:creationId xmlns:a16="http://schemas.microsoft.com/office/drawing/2014/main" id="{00000000-0008-0000-0500-000030000000}"/>
              </a:ext>
            </a:extLst>
          </xdr:cNvPr>
          <xdr:cNvCxnSpPr>
            <a:cxnSpLocks/>
          </xdr:cNvCxnSpPr>
        </xdr:nvCxnSpPr>
        <xdr:spPr>
          <a:xfrm>
            <a:off x="547944"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49" name="Straight Connector 48" descr="Decorative line">
            <a:extLst>
              <a:ext uri="{FF2B5EF4-FFF2-40B4-BE49-F238E27FC236}">
                <a16:creationId xmlns:a16="http://schemas.microsoft.com/office/drawing/2014/main" id="{00000000-0008-0000-0500-000031000000}"/>
              </a:ext>
            </a:extLst>
          </xdr:cNvPr>
          <xdr:cNvCxnSpPr>
            <a:cxnSpLocks/>
          </xdr:cNvCxnSpPr>
        </xdr:nvCxnSpPr>
        <xdr:spPr>
          <a:xfrm>
            <a:off x="547944"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0" name="Step" descr="SUMIF with a value argument&#10;">
            <a:extLst>
              <a:ext uri="{FF2B5EF4-FFF2-40B4-BE49-F238E27FC236}">
                <a16:creationId xmlns:a16="http://schemas.microsoft.com/office/drawing/2014/main" id="{00000000-0008-0000-0500-000032000000}"/>
              </a:ext>
            </a:extLst>
          </xdr:cNvPr>
          <xdr:cNvSpPr txBox="1"/>
        </xdr:nvSpPr>
        <xdr:spPr>
          <a:xfrm>
            <a:off x="547944" y="13488151"/>
            <a:ext cx="4917755"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SUMIF with a value argument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51" name="Step" descr="Here's an example of the SUMIF function using greater than to find all values greater than a given amount:&#10;&#10;">
            <a:extLst>
              <a:ext uri="{FF2B5EF4-FFF2-40B4-BE49-F238E27FC236}">
                <a16:creationId xmlns:a16="http://schemas.microsoft.com/office/drawing/2014/main" id="{00000000-0008-0000-0500-000033000000}"/>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Here's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 example of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 using greater than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find all values greater than a given amount: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52" name="Step" descr="NOTE: If you find you are making a lot of SUMIF formulas, you might find that a PivotTable is a better solution. Click to see the PivotTable article on the web for more information&#10;">
            <a:hlinkClick xmlns:r="http://schemas.openxmlformats.org/officeDocument/2006/relationships" r:id="rId17" tooltip="Select to go to the PivotTable worksheet"/>
            <a:extLst>
              <a:ext uri="{FF2B5EF4-FFF2-40B4-BE49-F238E27FC236}">
                <a16:creationId xmlns:a16="http://schemas.microsoft.com/office/drawing/2014/main" id="{00000000-0008-0000-0500-000034000000}"/>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 you find</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are making a lot of conditional formulas, you might find that a PivotTable is a better solution. </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See this PivotTable article for more information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53" name="TextBox 100" descr="=SUMIF(D118:D122,&quot;&gt;50&quot;)&#10;&#10;&#10;">
            <a:extLst>
              <a:ext uri="{FF2B5EF4-FFF2-40B4-BE49-F238E27FC236}">
                <a16:creationId xmlns:a16="http://schemas.microsoft.com/office/drawing/2014/main" id="{00000000-0008-0000-0500-000035000000}"/>
              </a:ext>
            </a:extLst>
          </xdr:cNvPr>
          <xdr:cNvSpPr txBox="1"/>
        </xdr:nvSpPr>
        <xdr:spPr>
          <a:xfrm>
            <a:off x="541774" y="15649276"/>
            <a:ext cx="3577998"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effectLst/>
                <a:latin typeface="Courier New" panose="02070309020205020404" pitchFamily="49" charset="0"/>
                <a:ea typeface="Times New Roman" panose="02020603050405020304" pitchFamily="18" charset="0"/>
                <a:cs typeface="Courier New" panose="02070309020205020404" pitchFamily="49" charset="0"/>
              </a:rPr>
              <a:t>=</a:t>
            </a:r>
            <a:r>
              <a:rPr lang="en-US" sz="2000">
                <a:solidFill>
                  <a:schemeClr val="dk1"/>
                </a:solidFill>
                <a:effectLst/>
                <a:latin typeface="Courier New" panose="02070309020205020404" pitchFamily="49" charset="0"/>
                <a:ea typeface="Times New Roman" panose="02020603050405020304" pitchFamily="18" charset="0"/>
                <a:cs typeface="Courier New" panose="02070309020205020404" pitchFamily="49" charset="0"/>
              </a:rPr>
              <a:t>SUMIF(D118:D122,"&gt;</a:t>
            </a:r>
            <a:r>
              <a:rPr lang="en-US" sz="2000">
                <a:effectLst/>
                <a:latin typeface="Courier New" panose="02070309020205020404" pitchFamily="49" charset="0"/>
                <a:ea typeface="Times New Roman" panose="02020603050405020304" pitchFamily="18" charset="0"/>
                <a:cs typeface="Courier New" panose="02070309020205020404" pitchFamily="49" charset="0"/>
              </a:rPr>
              <a:t>50")</a:t>
            </a:r>
          </a:p>
          <a:p>
            <a:pPr marL="0" marR="0">
              <a:spcBef>
                <a:spcPts val="0"/>
              </a:spcBef>
              <a:spcAft>
                <a:spcPts val="0"/>
              </a:spcAft>
            </a:pPr>
            <a:endParaRPr lang="en-US" sz="2000">
              <a:effectLst/>
              <a:latin typeface="Times New Roman" panose="02020603050405020304" pitchFamily="18" charset="0"/>
              <a:ea typeface="Times New Roman" panose="02020603050405020304" pitchFamily="18" charset="0"/>
            </a:endParaRPr>
          </a:p>
        </xdr:txBody>
      </xdr:sp>
      <xdr:sp macro="" textlink="">
        <xdr:nvSpPr>
          <xdr:cNvPr id="54" name="Left Brace 53">
            <a:extLst>
              <a:ext uri="{FF2B5EF4-FFF2-40B4-BE49-F238E27FC236}">
                <a16:creationId xmlns:a16="http://schemas.microsoft.com/office/drawing/2014/main" id="{00000000-0008-0000-0500-000036000000}"/>
              </a:ext>
            </a:extLst>
          </xdr:cNvPr>
          <xdr:cNvSpPr/>
        </xdr:nvSpPr>
        <xdr:spPr>
          <a:xfrm rot="5400000">
            <a:off x="989434" y="15232721"/>
            <a:ext cx="197659" cy="7733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55" name="Text Box 2" descr="Sum up some values based on this criterion:&#10;">
            <a:extLst>
              <a:ext uri="{FF2B5EF4-FFF2-40B4-BE49-F238E27FC236}">
                <a16:creationId xmlns:a16="http://schemas.microsoft.com/office/drawing/2014/main" id="{00000000-0008-0000-0500-000037000000}"/>
              </a:ext>
            </a:extLst>
          </xdr:cNvPr>
          <xdr:cNvSpPr txBox="1">
            <a:spLocks noChangeArrowheads="1"/>
          </xdr:cNvSpPr>
        </xdr:nvSpPr>
        <xdr:spPr bwMode="auto">
          <a:xfrm>
            <a:off x="521615"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some values based on this criterion:</a:t>
            </a:r>
          </a:p>
        </xdr:txBody>
      </xdr:sp>
      <xdr:sp macro="" textlink="">
        <xdr:nvSpPr>
          <xdr:cNvPr id="56" name="Left Brace 55">
            <a:extLst>
              <a:ext uri="{FF2B5EF4-FFF2-40B4-BE49-F238E27FC236}">
                <a16:creationId xmlns:a16="http://schemas.microsoft.com/office/drawing/2014/main" id="{00000000-0008-0000-0500-000038000000}"/>
              </a:ext>
            </a:extLst>
          </xdr:cNvPr>
          <xdr:cNvSpPr/>
        </xdr:nvSpPr>
        <xdr:spPr>
          <a:xfrm rot="5400000">
            <a:off x="2123333" y="14923858"/>
            <a:ext cx="295280" cy="1328489"/>
          </a:xfrm>
          <a:prstGeom prst="leftBrace">
            <a:avLst>
              <a:gd name="adj1" fmla="val 8333"/>
              <a:gd name="adj2" fmla="val 4965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57" name="Text Box 2" descr="....Look through these cells...&#10; &#10;">
            <a:extLst>
              <a:ext uri="{FF2B5EF4-FFF2-40B4-BE49-F238E27FC236}">
                <a16:creationId xmlns:a16="http://schemas.microsoft.com/office/drawing/2014/main" id="{00000000-0008-0000-0500-000039000000}"/>
              </a:ext>
            </a:extLst>
          </xdr:cNvPr>
          <xdr:cNvSpPr txBox="1">
            <a:spLocks noChangeArrowheads="1"/>
          </xdr:cNvSpPr>
        </xdr:nvSpPr>
        <xdr:spPr bwMode="auto">
          <a:xfrm>
            <a:off x="1711460"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....Look through these cells...</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58" name="Left Brace 57">
            <a:extLst>
              <a:ext uri="{FF2B5EF4-FFF2-40B4-BE49-F238E27FC236}">
                <a16:creationId xmlns:a16="http://schemas.microsoft.com/office/drawing/2014/main" id="{00000000-0008-0000-0500-00003A000000}"/>
              </a:ext>
            </a:extLst>
          </xdr:cNvPr>
          <xdr:cNvSpPr/>
        </xdr:nvSpPr>
        <xdr:spPr>
          <a:xfrm rot="5400000">
            <a:off x="3361650" y="15171788"/>
            <a:ext cx="271590" cy="808946"/>
          </a:xfrm>
          <a:prstGeom prst="leftBrace">
            <a:avLst>
              <a:gd name="adj1" fmla="val 15347"/>
              <a:gd name="adj2" fmla="val 5159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59" name="Text Box 2" descr="...and if the value is greater than 50, sum it up&#10; &#10;">
            <a:extLst>
              <a:ext uri="{FF2B5EF4-FFF2-40B4-BE49-F238E27FC236}">
                <a16:creationId xmlns:a16="http://schemas.microsoft.com/office/drawing/2014/main" id="{00000000-0008-0000-0500-00003B000000}"/>
              </a:ext>
            </a:extLst>
          </xdr:cNvPr>
          <xdr:cNvSpPr txBox="1">
            <a:spLocks noChangeArrowheads="1"/>
          </xdr:cNvSpPr>
        </xdr:nvSpPr>
        <xdr:spPr bwMode="auto">
          <a:xfrm>
            <a:off x="3021100" y="146710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if the value is greater than 50, sum it up.</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absoluteAnchor>
  <xdr:twoCellAnchor>
    <xdr:from>
      <xdr:col>5</xdr:col>
      <xdr:colOff>299651</xdr:colOff>
      <xdr:row>17</xdr:row>
      <xdr:rowOff>154967</xdr:rowOff>
    </xdr:from>
    <xdr:to>
      <xdr:col>11</xdr:col>
      <xdr:colOff>133350</xdr:colOff>
      <xdr:row>23</xdr:row>
      <xdr:rowOff>10948</xdr:rowOff>
    </xdr:to>
    <xdr:grpSp>
      <xdr:nvGrpSpPr>
        <xdr:cNvPr id="60" name="Group 59">
          <a:extLst>
            <a:ext uri="{FF2B5EF4-FFF2-40B4-BE49-F238E27FC236}">
              <a16:creationId xmlns:a16="http://schemas.microsoft.com/office/drawing/2014/main" id="{00000000-0008-0000-0500-00003C000000}"/>
            </a:ext>
          </a:extLst>
        </xdr:cNvPr>
        <xdr:cNvGrpSpPr/>
      </xdr:nvGrpSpPr>
      <xdr:grpSpPr>
        <a:xfrm>
          <a:off x="9192191" y="3964967"/>
          <a:ext cx="4291399" cy="998981"/>
          <a:chOff x="9434126" y="7174892"/>
          <a:chExt cx="4148524" cy="998981"/>
        </a:xfrm>
      </xdr:grpSpPr>
      <xdr:grpSp>
        <xdr:nvGrpSpPr>
          <xdr:cNvPr id="61" name="Group 60">
            <a:extLst>
              <a:ext uri="{FF2B5EF4-FFF2-40B4-BE49-F238E27FC236}">
                <a16:creationId xmlns:a16="http://schemas.microsoft.com/office/drawing/2014/main" id="{00000000-0008-0000-0500-00003D000000}"/>
              </a:ext>
            </a:extLst>
          </xdr:cNvPr>
          <xdr:cNvGrpSpPr/>
        </xdr:nvGrpSpPr>
        <xdr:grpSpPr>
          <a:xfrm>
            <a:off x="9434126" y="7219374"/>
            <a:ext cx="4148524" cy="954499"/>
            <a:chOff x="10339001" y="7219374"/>
            <a:chExt cx="4148524" cy="954499"/>
          </a:xfrm>
        </xdr:grpSpPr>
        <xdr:grpSp>
          <xdr:nvGrpSpPr>
            <xdr:cNvPr id="63" name="EXPERT TIP" descr="EXPERT TIP">
              <a:extLst>
                <a:ext uri="{FF2B5EF4-FFF2-40B4-BE49-F238E27FC236}">
                  <a16:creationId xmlns:a16="http://schemas.microsoft.com/office/drawing/2014/main" id="{00000000-0008-0000-0500-00003F000000}"/>
                </a:ext>
              </a:extLst>
            </xdr:cNvPr>
            <xdr:cNvGrpSpPr/>
          </xdr:nvGrpSpPr>
          <xdr:grpSpPr>
            <a:xfrm>
              <a:off x="11734800" y="7219950"/>
              <a:ext cx="2752725" cy="953923"/>
              <a:chOff x="8448675" y="2143125"/>
              <a:chExt cx="2419160" cy="948102"/>
            </a:xfrm>
          </xdr:grpSpPr>
          <xdr:pic>
            <xdr:nvPicPr>
              <xdr:cNvPr id="65" name="Graphic 2" descr="Owl">
                <a:extLst>
                  <a:ext uri="{FF2B5EF4-FFF2-40B4-BE49-F238E27FC236}">
                    <a16:creationId xmlns:a16="http://schemas.microsoft.com/office/drawing/2014/main" id="{00000000-0008-0000-0500-000041000000}"/>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8448675" y="2170284"/>
                <a:ext cx="444647" cy="444647"/>
              </a:xfrm>
              <a:prstGeom prst="rect">
                <a:avLst/>
              </a:prstGeom>
            </xdr:spPr>
          </xdr:pic>
          <xdr:sp macro="" textlink="">
            <xdr:nvSpPr>
              <xdr:cNvPr id="66" name="Step" descr="EXPERT TIP&#10;Each one of the Fruit and Type cells has a drop-down list where you can select different fruits. Try it, and watch the formulas automatically update.&#10;">
                <a:extLst>
                  <a:ext uri="{FF2B5EF4-FFF2-40B4-BE49-F238E27FC236}">
                    <a16:creationId xmlns:a16="http://schemas.microsoft.com/office/drawing/2014/main" id="{00000000-0008-0000-0500-000042000000}"/>
                  </a:ext>
                </a:extLst>
              </xdr:cNvPr>
              <xdr:cNvSpPr txBox="1"/>
            </xdr:nvSpPr>
            <xdr:spPr>
              <a:xfrm>
                <a:off x="8782052" y="2143125"/>
                <a:ext cx="2085783"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Each one of the Fruit and Type cells has a drop-down list where you can select different fruits. Try it, and watch the formulas automatically update.</a:t>
                </a:r>
              </a:p>
            </xdr:txBody>
          </xdr:sp>
        </xdr:grpSp>
        <xdr:sp macro="" textlink="">
          <xdr:nvSpPr>
            <xdr:cNvPr id="64" name="Freeform: Shape 63">
              <a:extLst>
                <a:ext uri="{FF2B5EF4-FFF2-40B4-BE49-F238E27FC236}">
                  <a16:creationId xmlns:a16="http://schemas.microsoft.com/office/drawing/2014/main" id="{00000000-0008-0000-0500-000040000000}"/>
                </a:ext>
              </a:extLst>
            </xdr:cNvPr>
            <xdr:cNvSpPr/>
          </xdr:nvSpPr>
          <xdr:spPr>
            <a:xfrm rot="1452668" flipH="1" flipV="1">
              <a:off x="10339001" y="7219374"/>
              <a:ext cx="1431970" cy="264252"/>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62" name="Freeform: Shape 61">
            <a:extLst>
              <a:ext uri="{FF2B5EF4-FFF2-40B4-BE49-F238E27FC236}">
                <a16:creationId xmlns:a16="http://schemas.microsoft.com/office/drawing/2014/main" id="{00000000-0008-0000-0500-00003E000000}"/>
              </a:ext>
            </a:extLst>
          </xdr:cNvPr>
          <xdr:cNvSpPr/>
        </xdr:nvSpPr>
        <xdr:spPr>
          <a:xfrm rot="1980529" flipH="1" flipV="1">
            <a:off x="10150393" y="7174892"/>
            <a:ext cx="691581" cy="182474"/>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xdr:col>
      <xdr:colOff>200025</xdr:colOff>
      <xdr:row>10</xdr:row>
      <xdr:rowOff>114300</xdr:rowOff>
    </xdr:from>
    <xdr:to>
      <xdr:col>1</xdr:col>
      <xdr:colOff>4352925</xdr:colOff>
      <xdr:row>20</xdr:row>
      <xdr:rowOff>133350</xdr:rowOff>
    </xdr:to>
    <xdr:grpSp>
      <xdr:nvGrpSpPr>
        <xdr:cNvPr id="67" name="Group 66">
          <a:extLst>
            <a:ext uri="{FF2B5EF4-FFF2-40B4-BE49-F238E27FC236}">
              <a16:creationId xmlns:a16="http://schemas.microsoft.com/office/drawing/2014/main" id="{00000000-0008-0000-0500-000043000000}"/>
            </a:ext>
          </a:extLst>
        </xdr:cNvPr>
        <xdr:cNvGrpSpPr/>
      </xdr:nvGrpSpPr>
      <xdr:grpSpPr>
        <a:xfrm>
          <a:off x="1076325" y="2590800"/>
          <a:ext cx="4152900" cy="1924050"/>
          <a:chOff x="3048000" y="4524375"/>
          <a:chExt cx="4152900" cy="1924050"/>
        </a:xfrm>
      </xdr:grpSpPr>
      <xdr:sp macro="" textlink="">
        <xdr:nvSpPr>
          <xdr:cNvPr id="68" name="txt_Formula" descr="=SUMIF(C3:C14,C17,D3:D4)&#10;">
            <a:extLst>
              <a:ext uri="{FF2B5EF4-FFF2-40B4-BE49-F238E27FC236}">
                <a16:creationId xmlns:a16="http://schemas.microsoft.com/office/drawing/2014/main" id="{00000000-0008-0000-0500-000044000000}"/>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=SUMIF(C3:C14,C17,D3:D4)</a:t>
            </a:r>
            <a:endParaRPr lang="en-US" sz="2000">
              <a:effectLst/>
              <a:latin typeface="Times New Roman" panose="02020603050405020304" pitchFamily="18" charset="0"/>
              <a:ea typeface="Times New Roman" panose="02020603050405020304" pitchFamily="18" charset="0"/>
            </a:endParaRPr>
          </a:p>
        </xdr:txBody>
      </xdr:sp>
      <xdr:grpSp>
        <xdr:nvGrpSpPr>
          <xdr:cNvPr id="69" name="Group 68">
            <a:extLst>
              <a:ext uri="{FF2B5EF4-FFF2-40B4-BE49-F238E27FC236}">
                <a16:creationId xmlns:a16="http://schemas.microsoft.com/office/drawing/2014/main" id="{00000000-0008-0000-0500-000045000000}"/>
              </a:ext>
            </a:extLst>
          </xdr:cNvPr>
          <xdr:cNvGrpSpPr/>
        </xdr:nvGrpSpPr>
        <xdr:grpSpPr>
          <a:xfrm>
            <a:off x="3876675" y="4524375"/>
            <a:ext cx="1352550" cy="861227"/>
            <a:chOff x="3876675" y="4524375"/>
            <a:chExt cx="1352550" cy="861227"/>
          </a:xfrm>
        </xdr:grpSpPr>
        <xdr:sp macro="" textlink="">
          <xdr:nvSpPr>
            <xdr:cNvPr id="76" name="FormulaBraceUpper">
              <a:extLst>
                <a:ext uri="{FF2B5EF4-FFF2-40B4-BE49-F238E27FC236}">
                  <a16:creationId xmlns:a16="http://schemas.microsoft.com/office/drawing/2014/main" id="{00000000-0008-0000-0500-00004C000000}"/>
                </a:ext>
              </a:extLst>
            </xdr:cNvPr>
            <xdr:cNvSpPr/>
          </xdr:nvSpPr>
          <xdr:spPr>
            <a:xfrm rot="5400000">
              <a:off x="4312357"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7" name="txt_FormulaCalloutUpper" descr="What range do you want to look at?&#10;&#10;">
              <a:extLst>
                <a:ext uri="{FF2B5EF4-FFF2-40B4-BE49-F238E27FC236}">
                  <a16:creationId xmlns:a16="http://schemas.microsoft.com/office/drawing/2014/main" id="{00000000-0008-0000-0500-00004D000000}"/>
                </a:ext>
              </a:extLst>
            </xdr:cNvPr>
            <xdr:cNvSpPr txBox="1">
              <a:spLocks noChangeArrowheads="1"/>
            </xdr:cNvSpPr>
          </xdr:nvSpPr>
          <xdr:spPr bwMode="auto">
            <a:xfrm>
              <a:off x="3876675"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look at?</a:t>
              </a:r>
            </a:p>
          </xdr:txBody>
        </xdr:sp>
      </xdr:grpSp>
      <xdr:grpSp>
        <xdr:nvGrpSpPr>
          <xdr:cNvPr id="70" name="Group 69">
            <a:extLst>
              <a:ext uri="{FF2B5EF4-FFF2-40B4-BE49-F238E27FC236}">
                <a16:creationId xmlns:a16="http://schemas.microsoft.com/office/drawing/2014/main" id="{00000000-0008-0000-0500-000046000000}"/>
              </a:ext>
            </a:extLst>
          </xdr:cNvPr>
          <xdr:cNvGrpSpPr/>
        </xdr:nvGrpSpPr>
        <xdr:grpSpPr>
          <a:xfrm>
            <a:off x="5353050" y="4524375"/>
            <a:ext cx="1847850" cy="861227"/>
            <a:chOff x="5353050" y="4524375"/>
            <a:chExt cx="1847850" cy="861227"/>
          </a:xfrm>
        </xdr:grpSpPr>
        <xdr:sp macro="" textlink="">
          <xdr:nvSpPr>
            <xdr:cNvPr id="74" name="FormulaBraceUpper">
              <a:extLst>
                <a:ext uri="{FF2B5EF4-FFF2-40B4-BE49-F238E27FC236}">
                  <a16:creationId xmlns:a16="http://schemas.microsoft.com/office/drawing/2014/main" id="{00000000-0008-0000-0500-00004A000000}"/>
                </a:ext>
              </a:extLst>
            </xdr:cNvPr>
            <xdr:cNvSpPr/>
          </xdr:nvSpPr>
          <xdr:spPr>
            <a:xfrm rot="5400000">
              <a:off x="5979232"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5" name="txt_FormulaCalloutUpper" descr="For each match found, what range do you want to sum in?&#10;&#10;">
              <a:extLst>
                <a:ext uri="{FF2B5EF4-FFF2-40B4-BE49-F238E27FC236}">
                  <a16:creationId xmlns:a16="http://schemas.microsoft.com/office/drawing/2014/main" id="{00000000-0008-0000-0500-00004B000000}"/>
                </a:ext>
              </a:extLst>
            </xdr:cNvPr>
            <xdr:cNvSpPr txBox="1">
              <a:spLocks noChangeArrowheads="1"/>
            </xdr:cNvSpPr>
          </xdr:nvSpPr>
          <xdr:spPr bwMode="auto">
            <a:xfrm>
              <a:off x="5353050" y="4524375"/>
              <a:ext cx="18478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For each match found, what range do you want to sum in?</a:t>
              </a:r>
            </a:p>
          </xdr:txBody>
        </xdr:sp>
      </xdr:grpSp>
      <xdr:grpSp>
        <xdr:nvGrpSpPr>
          <xdr:cNvPr id="71" name="Group 70">
            <a:extLst>
              <a:ext uri="{FF2B5EF4-FFF2-40B4-BE49-F238E27FC236}">
                <a16:creationId xmlns:a16="http://schemas.microsoft.com/office/drawing/2014/main" id="{00000000-0008-0000-0500-000047000000}"/>
              </a:ext>
            </a:extLst>
          </xdr:cNvPr>
          <xdr:cNvGrpSpPr/>
        </xdr:nvGrpSpPr>
        <xdr:grpSpPr>
          <a:xfrm>
            <a:off x="4486275" y="5610223"/>
            <a:ext cx="1838325" cy="838202"/>
            <a:chOff x="4486275" y="5610223"/>
            <a:chExt cx="1838325" cy="838202"/>
          </a:xfrm>
        </xdr:grpSpPr>
        <xdr:sp macro="" textlink="">
          <xdr:nvSpPr>
            <xdr:cNvPr id="72" name="FormulaBraceLower">
              <a:extLst>
                <a:ext uri="{FF2B5EF4-FFF2-40B4-BE49-F238E27FC236}">
                  <a16:creationId xmlns:a16="http://schemas.microsoft.com/office/drawing/2014/main" id="{00000000-0008-0000-0500-000048000000}"/>
                </a:ext>
              </a:extLst>
            </xdr:cNvPr>
            <xdr:cNvSpPr/>
          </xdr:nvSpPr>
          <xdr:spPr>
            <a:xfrm rot="16200000">
              <a:off x="5151038"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73" name="txt_FormulaCalloutLower" descr="What value (text or number) do you want to look for?&#10;&#10;">
              <a:extLst>
                <a:ext uri="{FF2B5EF4-FFF2-40B4-BE49-F238E27FC236}">
                  <a16:creationId xmlns:a16="http://schemas.microsoft.com/office/drawing/2014/main" id="{00000000-0008-0000-0500-000049000000}"/>
                </a:ext>
              </a:extLst>
            </xdr:cNvPr>
            <xdr:cNvSpPr txBox="1">
              <a:spLocks noChangeArrowheads="1"/>
            </xdr:cNvSpPr>
          </xdr:nvSpPr>
          <xdr:spPr bwMode="auto">
            <a:xfrm>
              <a:off x="4486275" y="5962650"/>
              <a:ext cx="1838325" cy="485775"/>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value (text or number) do you want to look for?</a:t>
              </a:r>
            </a:p>
          </xdr:txBody>
        </xdr:sp>
      </xdr:grpSp>
    </xdr:grpSp>
    <xdr:clientData/>
  </xdr:twoCellAnchor>
  <xdr:twoCellAnchor>
    <xdr:from>
      <xdr:col>0</xdr:col>
      <xdr:colOff>371475</xdr:colOff>
      <xdr:row>26</xdr:row>
      <xdr:rowOff>9525</xdr:rowOff>
    </xdr:from>
    <xdr:to>
      <xdr:col>1</xdr:col>
      <xdr:colOff>5162550</xdr:colOff>
      <xdr:row>40</xdr:row>
      <xdr:rowOff>47625</xdr:rowOff>
    </xdr:to>
    <xdr:grpSp>
      <xdr:nvGrpSpPr>
        <xdr:cNvPr id="78" name="Group 77">
          <a:extLst>
            <a:ext uri="{FF2B5EF4-FFF2-40B4-BE49-F238E27FC236}">
              <a16:creationId xmlns:a16="http://schemas.microsoft.com/office/drawing/2014/main" id="{00000000-0008-0000-0500-00004E000000}"/>
            </a:ext>
          </a:extLst>
        </xdr:cNvPr>
        <xdr:cNvGrpSpPr/>
      </xdr:nvGrpSpPr>
      <xdr:grpSpPr>
        <a:xfrm>
          <a:off x="371475" y="5534025"/>
          <a:ext cx="5667375" cy="2667000"/>
          <a:chOff x="3048000" y="2390775"/>
          <a:chExt cx="5762625" cy="2766074"/>
        </a:xfrm>
      </xdr:grpSpPr>
      <xdr:sp macro="" textlink="">
        <xdr:nvSpPr>
          <xdr:cNvPr id="79" name="FormulaBraceLower">
            <a:extLst>
              <a:ext uri="{FF2B5EF4-FFF2-40B4-BE49-F238E27FC236}">
                <a16:creationId xmlns:a16="http://schemas.microsoft.com/office/drawing/2014/main" id="{00000000-0008-0000-0500-00004F000000}"/>
              </a:ext>
            </a:extLst>
          </xdr:cNvPr>
          <xdr:cNvSpPr/>
        </xdr:nvSpPr>
        <xdr:spPr>
          <a:xfrm rot="16200000">
            <a:off x="7227007"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80" name="FormulaBraceLower">
            <a:extLst>
              <a:ext uri="{FF2B5EF4-FFF2-40B4-BE49-F238E27FC236}">
                <a16:creationId xmlns:a16="http://schemas.microsoft.com/office/drawing/2014/main" id="{00000000-0008-0000-0500-000050000000}"/>
              </a:ext>
            </a:extLst>
          </xdr:cNvPr>
          <xdr:cNvSpPr/>
        </xdr:nvSpPr>
        <xdr:spPr>
          <a:xfrm rot="16200000">
            <a:off x="5561406"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81" name="FormulaBraceUpper">
            <a:extLst>
              <a:ext uri="{FF2B5EF4-FFF2-40B4-BE49-F238E27FC236}">
                <a16:creationId xmlns:a16="http://schemas.microsoft.com/office/drawing/2014/main" id="{00000000-0008-0000-0500-000051000000}"/>
              </a:ext>
            </a:extLst>
          </xdr:cNvPr>
          <xdr:cNvSpPr/>
        </xdr:nvSpPr>
        <xdr:spPr>
          <a:xfrm rot="5400000">
            <a:off x="8183500" y="3159526"/>
            <a:ext cx="499277" cy="485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2" name="FormulaBraceUpper">
            <a:extLst>
              <a:ext uri="{FF2B5EF4-FFF2-40B4-BE49-F238E27FC236}">
                <a16:creationId xmlns:a16="http://schemas.microsoft.com/office/drawing/2014/main" id="{00000000-0008-0000-0500-000052000000}"/>
              </a:ext>
            </a:extLst>
          </xdr:cNvPr>
          <xdr:cNvSpPr/>
        </xdr:nvSpPr>
        <xdr:spPr>
          <a:xfrm rot="5400000">
            <a:off x="6458639" y="3154764"/>
            <a:ext cx="499277" cy="49529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3" name="FormulaBraceUpper">
            <a:extLst>
              <a:ext uri="{FF2B5EF4-FFF2-40B4-BE49-F238E27FC236}">
                <a16:creationId xmlns:a16="http://schemas.microsoft.com/office/drawing/2014/main" id="{00000000-0008-0000-0500-000053000000}"/>
              </a:ext>
            </a:extLst>
          </xdr:cNvPr>
          <xdr:cNvSpPr/>
        </xdr:nvSpPr>
        <xdr:spPr>
          <a:xfrm rot="5400000">
            <a:off x="4466031" y="29456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4" name="txt_Formula" descr="=SUMIFS(H3:H14,F3:F14,F17,G3:G14,G17)&#10;&#10;">
            <a:extLst>
              <a:ext uri="{FF2B5EF4-FFF2-40B4-BE49-F238E27FC236}">
                <a16:creationId xmlns:a16="http://schemas.microsoft.com/office/drawing/2014/main" id="{00000000-0008-0000-0500-000054000000}"/>
              </a:ext>
            </a:extLst>
          </xdr:cNvPr>
          <xdr:cNvSpPr txBox="1"/>
        </xdr:nvSpPr>
        <xdr:spPr>
          <a:xfrm>
            <a:off x="3048000" y="3619500"/>
            <a:ext cx="57626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=SUMIFS(H3:H14,F3:F14,F17,G3:G14,G17)</a:t>
            </a:r>
            <a:endParaRPr lang="en-US" sz="2000">
              <a:effectLst/>
              <a:latin typeface="Times New Roman" panose="02020603050405020304" pitchFamily="18" charset="0"/>
              <a:ea typeface="Times New Roman" panose="02020603050405020304" pitchFamily="18" charset="0"/>
            </a:endParaRPr>
          </a:p>
        </xdr:txBody>
      </xdr:sp>
      <xdr:sp macro="" textlink="">
        <xdr:nvSpPr>
          <xdr:cNvPr id="85" name="txt_FormulaCalloutUpper" descr="What range do you want to sum?&#10;&#10;">
            <a:extLst>
              <a:ext uri="{FF2B5EF4-FFF2-40B4-BE49-F238E27FC236}">
                <a16:creationId xmlns:a16="http://schemas.microsoft.com/office/drawing/2014/main" id="{00000000-0008-0000-0500-000055000000}"/>
              </a:ext>
            </a:extLst>
          </xdr:cNvPr>
          <xdr:cNvSpPr txBox="1">
            <a:spLocks noChangeArrowheads="1"/>
          </xdr:cNvSpPr>
        </xdr:nvSpPr>
        <xdr:spPr bwMode="auto">
          <a:xfrm>
            <a:off x="4229100"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sum?</a:t>
            </a:r>
          </a:p>
        </xdr:txBody>
      </xdr:sp>
      <xdr:sp macro="" textlink="">
        <xdr:nvSpPr>
          <xdr:cNvPr id="86" name="txt_FormulaCalloutUpper" descr="This is the criteria for the first match&#10;&#10;">
            <a:extLst>
              <a:ext uri="{FF2B5EF4-FFF2-40B4-BE49-F238E27FC236}">
                <a16:creationId xmlns:a16="http://schemas.microsoft.com/office/drawing/2014/main" id="{00000000-0008-0000-0500-000056000000}"/>
              </a:ext>
            </a:extLst>
          </xdr:cNvPr>
          <xdr:cNvSpPr txBox="1">
            <a:spLocks noChangeArrowheads="1"/>
          </xdr:cNvSpPr>
        </xdr:nvSpPr>
        <xdr:spPr bwMode="auto">
          <a:xfrm>
            <a:off x="6221707"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criteria for the first match</a:t>
            </a:r>
          </a:p>
        </xdr:txBody>
      </xdr:sp>
      <xdr:sp macro="" textlink="">
        <xdr:nvSpPr>
          <xdr:cNvPr id="87" name="txt_FormulaCalloutUpper" descr="This is the criteria for the second match&#10;">
            <a:extLst>
              <a:ext uri="{FF2B5EF4-FFF2-40B4-BE49-F238E27FC236}">
                <a16:creationId xmlns:a16="http://schemas.microsoft.com/office/drawing/2014/main" id="{00000000-0008-0000-0500-000057000000}"/>
              </a:ext>
            </a:extLst>
          </xdr:cNvPr>
          <xdr:cNvSpPr txBox="1">
            <a:spLocks noChangeArrowheads="1"/>
          </xdr:cNvSpPr>
        </xdr:nvSpPr>
        <xdr:spPr bwMode="auto">
          <a:xfrm>
            <a:off x="7820025"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criteria for the second match</a:t>
            </a:r>
          </a:p>
        </xdr:txBody>
      </xdr:sp>
      <xdr:sp macro="" textlink="">
        <xdr:nvSpPr>
          <xdr:cNvPr id="88" name="txt_FormulaCalloutLower" descr="This is the first range to look in for matches&#10;&#10;">
            <a:extLst>
              <a:ext uri="{FF2B5EF4-FFF2-40B4-BE49-F238E27FC236}">
                <a16:creationId xmlns:a16="http://schemas.microsoft.com/office/drawing/2014/main" id="{00000000-0008-0000-0500-000058000000}"/>
              </a:ext>
            </a:extLst>
          </xdr:cNvPr>
          <xdr:cNvSpPr txBox="1">
            <a:spLocks noChangeArrowheads="1"/>
          </xdr:cNvSpPr>
        </xdr:nvSpPr>
        <xdr:spPr bwMode="auto">
          <a:xfrm>
            <a:off x="5324475" y="4257675"/>
            <a:ext cx="973138" cy="899174"/>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first range to look in for matches</a:t>
            </a:r>
          </a:p>
        </xdr:txBody>
      </xdr:sp>
      <xdr:sp macro="" textlink="">
        <xdr:nvSpPr>
          <xdr:cNvPr id="89" name="txt_FormulaCalloutLower" descr="This is the second range to look in for matches&#10;">
            <a:extLst>
              <a:ext uri="{FF2B5EF4-FFF2-40B4-BE49-F238E27FC236}">
                <a16:creationId xmlns:a16="http://schemas.microsoft.com/office/drawing/2014/main" id="{00000000-0008-0000-0500-000059000000}"/>
              </a:ext>
            </a:extLst>
          </xdr:cNvPr>
          <xdr:cNvSpPr txBox="1">
            <a:spLocks noChangeArrowheads="1"/>
          </xdr:cNvSpPr>
        </xdr:nvSpPr>
        <xdr:spPr bwMode="auto">
          <a:xfrm>
            <a:off x="7019925" y="4257675"/>
            <a:ext cx="973138" cy="899174"/>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second range to look in for matches</a:t>
            </a:r>
          </a:p>
        </xdr:txBody>
      </xdr:sp>
    </xdr:grpSp>
    <xdr:clientData/>
  </xdr:twoCellAnchor>
  <xdr:twoCellAnchor>
    <xdr:from>
      <xdr:col>0</xdr:col>
      <xdr:colOff>581025</xdr:colOff>
      <xdr:row>41</xdr:row>
      <xdr:rowOff>133350</xdr:rowOff>
    </xdr:from>
    <xdr:to>
      <xdr:col>1</xdr:col>
      <xdr:colOff>2456367</xdr:colOff>
      <xdr:row>44</xdr:row>
      <xdr:rowOff>92774</xdr:rowOff>
    </xdr:to>
    <xdr:sp macro="" textlink="">
      <xdr:nvSpPr>
        <xdr:cNvPr id="90" name="More detail button" descr="Dive down for more detail">
          <a:hlinkClick xmlns:r="http://schemas.openxmlformats.org/officeDocument/2006/relationships" r:id="rId20"/>
          <a:extLst>
            <a:ext uri="{FF2B5EF4-FFF2-40B4-BE49-F238E27FC236}">
              <a16:creationId xmlns:a16="http://schemas.microsoft.com/office/drawing/2014/main" id="{00000000-0008-0000-0500-00005A000000}"/>
            </a:ext>
          </a:extLst>
        </xdr:cNvPr>
        <xdr:cNvSpPr/>
      </xdr:nvSpPr>
      <xdr:spPr>
        <a:xfrm>
          <a:off x="581025" y="7943850"/>
          <a:ext cx="598992"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361950</xdr:colOff>
      <xdr:row>87</xdr:row>
      <xdr:rowOff>76200</xdr:rowOff>
    </xdr:from>
    <xdr:to>
      <xdr:col>1</xdr:col>
      <xdr:colOff>5248275</xdr:colOff>
      <xdr:row>111</xdr:row>
      <xdr:rowOff>45951</xdr:rowOff>
    </xdr:to>
    <xdr:grpSp>
      <xdr:nvGrpSpPr>
        <xdr:cNvPr id="91" name="Group 90">
          <a:extLst>
            <a:ext uri="{FF2B5EF4-FFF2-40B4-BE49-F238E27FC236}">
              <a16:creationId xmlns:a16="http://schemas.microsoft.com/office/drawing/2014/main" id="{00000000-0008-0000-0500-00005B000000}"/>
            </a:ext>
          </a:extLst>
        </xdr:cNvPr>
        <xdr:cNvGrpSpPr/>
      </xdr:nvGrpSpPr>
      <xdr:grpSpPr>
        <a:xfrm>
          <a:off x="361950" y="16855440"/>
          <a:ext cx="5762625" cy="4457931"/>
          <a:chOff x="171450" y="17059274"/>
          <a:chExt cx="5734050" cy="4352925"/>
        </a:xfrm>
      </xdr:grpSpPr>
      <xdr:sp macro="" textlink="">
        <xdr:nvSpPr>
          <xdr:cNvPr id="92" name="txt_TourBackground" descr="Background">
            <a:extLst>
              <a:ext uri="{FF2B5EF4-FFF2-40B4-BE49-F238E27FC236}">
                <a16:creationId xmlns:a16="http://schemas.microsoft.com/office/drawing/2014/main" id="{00000000-0008-0000-0500-00005C000000}"/>
              </a:ext>
            </a:extLst>
          </xdr:cNvPr>
          <xdr:cNvSpPr/>
        </xdr:nvSpPr>
        <xdr:spPr>
          <a:xfrm>
            <a:off x="171450" y="17059274"/>
            <a:ext cx="5734050" cy="4352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3" name="txt_TourHeader" descr="More conditional functions">
            <a:extLst>
              <a:ext uri="{FF2B5EF4-FFF2-40B4-BE49-F238E27FC236}">
                <a16:creationId xmlns:a16="http://schemas.microsoft.com/office/drawing/2014/main" id="{00000000-0008-0000-0500-00005D000000}"/>
              </a:ext>
            </a:extLst>
          </xdr:cNvPr>
          <xdr:cNvSpPr txBox="1"/>
        </xdr:nvSpPr>
        <xdr:spPr>
          <a:xfrm>
            <a:off x="374653" y="17155402"/>
            <a:ext cx="5251444"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conditional functions</a:t>
            </a:r>
          </a:p>
        </xdr:txBody>
      </xdr:sp>
      <xdr:cxnSp macro="">
        <xdr:nvCxnSpPr>
          <xdr:cNvPr id="94" name="txt_TourLine1" descr="Decorative line">
            <a:extLst>
              <a:ext uri="{FF2B5EF4-FFF2-40B4-BE49-F238E27FC236}">
                <a16:creationId xmlns:a16="http://schemas.microsoft.com/office/drawing/2014/main" id="{00000000-0008-0000-0500-00005E000000}"/>
              </a:ext>
            </a:extLst>
          </xdr:cNvPr>
          <xdr:cNvCxnSpPr>
            <a:cxnSpLocks/>
          </xdr:cNvCxnSpPr>
        </xdr:nvCxnSpPr>
        <xdr:spPr>
          <a:xfrm>
            <a:off x="374653" y="1773217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95" name="txt_TourLine2" descr="Decorative line">
            <a:extLst>
              <a:ext uri="{FF2B5EF4-FFF2-40B4-BE49-F238E27FC236}">
                <a16:creationId xmlns:a16="http://schemas.microsoft.com/office/drawing/2014/main" id="{00000000-0008-0000-0500-00005F000000}"/>
              </a:ext>
            </a:extLst>
          </xdr:cNvPr>
          <xdr:cNvCxnSpPr>
            <a:cxnSpLocks/>
          </xdr:cNvCxnSpPr>
        </xdr:nvCxnSpPr>
        <xdr:spPr>
          <a:xfrm>
            <a:off x="374653" y="2077918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6" name="txt_TourIntro" descr="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10;&#10;SUMIF =SUMIF(C92:C103,C106,E92:E103) &#10;SUMIFS =SUMIFS(E92:E103,C92:C103,C106,D92:D103,D106) &#10;AVERAGEIF =AVERAGEIF(C92:C103,C106,E92:E103) &#10;AVERAGEIFS=AVERAGEIFS(E92:E103,C92:C103,C106,D92:D92,D106)&#10;COUNTIF =COUNTIF(C92:C103,C106)&#10;COUNTIFS =COUNTIFS(C92:C103,C106,D92:D103,D106) &#10;MAXIFS =MAXIFS(E92:E103,C92:C103,C10,D92:D103,D106)&#10;MINIFS =MINIFS(E92:E103,C92:C103,C106,D92:D103,D106)&#10;&#10;">
            <a:extLst>
              <a:ext uri="{FF2B5EF4-FFF2-40B4-BE49-F238E27FC236}">
                <a16:creationId xmlns:a16="http://schemas.microsoft.com/office/drawing/2014/main" id="{00000000-0008-0000-0500-000060000000}"/>
              </a:ext>
            </a:extLst>
          </xdr:cNvPr>
          <xdr:cNvSpPr txBox="1"/>
        </xdr:nvSpPr>
        <xdr:spPr>
          <a:xfrm>
            <a:off x="381163" y="17765894"/>
            <a:ext cx="5257638"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You've already seen SUMIF, SUMIFS, COUNTIF, and COUNTIFS. Now you can try on your own with the other functions, such as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AVERAGEIF/S</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MAXIFS</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MINIFS. </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They're all structured the same way, so once you get one formula written, you can just replace the function name with the one you want. We've written all the functions you'll need for cell E106, so you can copy/paste these, or try to type them yourself for practice.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SUMIF 	=SUMIF(C92:C103,C106,E92:E103)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SUMIFS 	=SUMIFS(E92:E103,C92:C103,C106,D92:D103,D106)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 	=AVERAGEIF(C92:C103,C106,E92:E103)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AVERAGEIFS	=AVERAGEIFS(E92:E103,C92:C103,C106,D92:D92,D106)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COUNTIF 	=COUNTIF(C92:C103,C106)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COUNTIFS 	=COUNTIFS(C92:C103,C106,D92:D103,D106)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MAXIFS 	=MAXIFS(E92:E103,C92:C103,C10,D92:D103,D106)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MINIFS 	=MINIFS(E92:E103,C92:C103,C106,D92:D103,D106)</a:t>
            </a: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absoluteAnchor>
    <xdr:pos x="4522836" y="21288375"/>
    <xdr:ext cx="1275170" cy="335449"/>
    <xdr:sp macro="" textlink="">
      <xdr:nvSpPr>
        <xdr:cNvPr id="97" name="NextButton" descr="Advance to the next sheet">
          <a:hlinkClick xmlns:r="http://schemas.openxmlformats.org/officeDocument/2006/relationships" r:id="rId3" tooltip="Click here to advance to the next sheet"/>
          <a:extLst>
            <a:ext uri="{FF2B5EF4-FFF2-40B4-BE49-F238E27FC236}">
              <a16:creationId xmlns:a16="http://schemas.microsoft.com/office/drawing/2014/main" id="{00000000-0008-0000-0500-000061000000}"/>
            </a:ext>
          </a:extLst>
        </xdr:cNvPr>
        <xdr:cNvSpPr/>
      </xdr:nvSpPr>
      <xdr:spPr>
        <a:xfrm>
          <a:off x="4522836" y="212883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absoluteAnchor>
    <xdr:pos x="361950" y="9277351"/>
    <xdr:ext cx="5734050" cy="7886700"/>
    <xdr:sp macro="" textlink="">
      <xdr:nvSpPr>
        <xdr:cNvPr id="98" name="Background" descr="Background">
          <a:extLst>
            <a:ext uri="{FF2B5EF4-FFF2-40B4-BE49-F238E27FC236}">
              <a16:creationId xmlns:a16="http://schemas.microsoft.com/office/drawing/2014/main" id="{00000000-0008-0000-0500-000062000000}"/>
            </a:ext>
          </a:extLst>
        </xdr:cNvPr>
        <xdr:cNvSpPr/>
      </xdr:nvSpPr>
      <xdr:spPr>
        <a:xfrm>
          <a:off x="361950" y="9277351"/>
          <a:ext cx="5734050" cy="788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absoluteAnchor>
  <xdr:absoluteAnchor>
    <xdr:pos x="547701" y="9944100"/>
    <xdr:ext cx="5248248" cy="0"/>
    <xdr:cxnSp macro="">
      <xdr:nvCxnSpPr>
        <xdr:cNvPr id="99" name="Bottom line" descr="Decorative line">
          <a:extLst>
            <a:ext uri="{FF2B5EF4-FFF2-40B4-BE49-F238E27FC236}">
              <a16:creationId xmlns:a16="http://schemas.microsoft.com/office/drawing/2014/main" id="{00000000-0008-0000-0500-000063000000}"/>
            </a:ext>
          </a:extLst>
        </xdr:cNvPr>
        <xdr:cNvCxnSpPr>
          <a:cxnSpLocks/>
        </xdr:cNvCxnSpPr>
      </xdr:nvCxnSpPr>
      <xdr:spPr>
        <a:xfrm>
          <a:off x="547701" y="9944100"/>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absoluteAnchor>
  <xdr:absoluteAnchor>
    <xdr:pos x="547701" y="9372600"/>
    <xdr:ext cx="5251444" cy="485842"/>
    <xdr:sp macro="" textlink="">
      <xdr:nvSpPr>
        <xdr:cNvPr id="100" name="Step" descr="Conditional functions - COUNTIF&#10;">
          <a:extLst>
            <a:ext uri="{FF2B5EF4-FFF2-40B4-BE49-F238E27FC236}">
              <a16:creationId xmlns:a16="http://schemas.microsoft.com/office/drawing/2014/main" id="{00000000-0008-0000-0500-000064000000}"/>
            </a:ext>
          </a:extLst>
        </xdr:cNvPr>
        <xdr:cNvSpPr txBox="1"/>
      </xdr:nvSpPr>
      <xdr:spPr>
        <a:xfrm>
          <a:off x="547701" y="9372600"/>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Conditional functions - COUNTIF</a:t>
          </a:r>
        </a:p>
      </xdr:txBody>
    </xdr:sp>
    <xdr:clientData/>
  </xdr:absoluteAnchor>
  <xdr:absoluteAnchor>
    <xdr:pos x="547701" y="16318442"/>
    <xdr:ext cx="5248248" cy="0"/>
    <xdr:cxnSp macro="">
      <xdr:nvCxnSpPr>
        <xdr:cNvPr id="101" name="Bottom line" descr="Decorative line">
          <a:extLst>
            <a:ext uri="{FF2B5EF4-FFF2-40B4-BE49-F238E27FC236}">
              <a16:creationId xmlns:a16="http://schemas.microsoft.com/office/drawing/2014/main" id="{00000000-0008-0000-0500-000065000000}"/>
            </a:ext>
          </a:extLst>
        </xdr:cNvPr>
        <xdr:cNvCxnSpPr>
          <a:cxnSpLocks/>
        </xdr:cNvCxnSpPr>
      </xdr:nvCxnSpPr>
      <xdr:spPr>
        <a:xfrm>
          <a:off x="547701" y="1631844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absoluteAnchor>
  <xdr:absoluteAnchor>
    <xdr:pos x="561975" y="9944100"/>
    <xdr:ext cx="5300938" cy="240647"/>
    <xdr:sp macro="" textlink="">
      <xdr:nvSpPr>
        <xdr:cNvPr id="102" name="Add numbers introduction" descr="COUNTIF and COUNTIFS let you count values in a range based on a criteria you specify. They're a bit different from the other IF and IFS functions, in that they only have a criteria range, and criteria. They don't evalute one range, then look in another to summarize.&#10;&#10;">
          <a:extLst>
            <a:ext uri="{FF2B5EF4-FFF2-40B4-BE49-F238E27FC236}">
              <a16:creationId xmlns:a16="http://schemas.microsoft.com/office/drawing/2014/main" id="{00000000-0008-0000-0500-000066000000}"/>
            </a:ext>
          </a:extLst>
        </xdr:cNvPr>
        <xdr:cNvSpPr txBox="1"/>
      </xdr:nvSpPr>
      <xdr:spPr>
        <a:xfrm>
          <a:off x="561975" y="9944100"/>
          <a:ext cx="5300938" cy="240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kern="1200">
              <a:solidFill>
                <a:schemeClr val="dk1"/>
              </a:solidFill>
              <a:latin typeface="Segoe UI" panose="020B0502040204020203" pitchFamily="34" charset="0"/>
              <a:ea typeface="+mn-ea"/>
              <a:cs typeface="Segoe UI" panose="020B0502040204020203" pitchFamily="34" charset="0"/>
            </a:rPr>
            <a:t>COUNTIF</a:t>
          </a:r>
          <a:r>
            <a:rPr lang="en-US" sz="1100" kern="1200">
              <a:solidFill>
                <a:schemeClr val="dk1"/>
              </a:solidFill>
              <a:latin typeface="Segoe UI" panose="020B0502040204020203" pitchFamily="34" charset="0"/>
              <a:ea typeface="+mn-ea"/>
              <a:cs typeface="Segoe UI" panose="020B0502040204020203" pitchFamily="34" charset="0"/>
            </a:rPr>
            <a:t> and</a:t>
          </a:r>
          <a:r>
            <a:rPr lang="en-US" sz="1100" kern="1200" baseline="0">
              <a:solidFill>
                <a:schemeClr val="dk1"/>
              </a:solidFill>
              <a:latin typeface="Segoe UI" panose="020B0502040204020203" pitchFamily="34" charset="0"/>
              <a:ea typeface="+mn-ea"/>
              <a:cs typeface="Segoe UI" panose="020B0502040204020203" pitchFamily="34" charset="0"/>
            </a:rPr>
            <a:t> </a:t>
          </a:r>
          <a:r>
            <a:rPr lang="en-US" sz="1100" b="1" kern="1200" baseline="0">
              <a:solidFill>
                <a:schemeClr val="dk1"/>
              </a:solidFill>
              <a:latin typeface="Segoe UI" panose="020B0502040204020203" pitchFamily="34" charset="0"/>
              <a:ea typeface="+mn-ea"/>
              <a:cs typeface="Segoe UI" panose="020B0502040204020203" pitchFamily="34" charset="0"/>
            </a:rPr>
            <a:t>COUNTIFS</a:t>
          </a:r>
          <a:r>
            <a:rPr lang="en-US" sz="1100" kern="1200" baseline="0">
              <a:solidFill>
                <a:schemeClr val="dk1"/>
              </a:solidFill>
              <a:latin typeface="Segoe UI" panose="020B0502040204020203" pitchFamily="34" charset="0"/>
              <a:ea typeface="+mn-ea"/>
              <a:cs typeface="Segoe UI" panose="020B0502040204020203" pitchFamily="34" charset="0"/>
            </a:rPr>
            <a:t> let you count values in a range based on a criteria you specify. They're </a:t>
          </a:r>
          <a:r>
            <a:rPr lang="en-US" sz="1100" kern="1200">
              <a:solidFill>
                <a:schemeClr val="dk1"/>
              </a:solidFill>
              <a:latin typeface="Segoe UI" panose="020B0502040204020203" pitchFamily="34" charset="0"/>
              <a:ea typeface="+mn-ea"/>
              <a:cs typeface="Segoe UI" panose="020B0502040204020203" pitchFamily="34" charset="0"/>
            </a:rPr>
            <a:t>a bit different</a:t>
          </a:r>
          <a:r>
            <a:rPr lang="en-US" sz="1100" kern="1200" baseline="0">
              <a:solidFill>
                <a:schemeClr val="dk1"/>
              </a:solidFill>
              <a:latin typeface="Segoe UI" panose="020B0502040204020203" pitchFamily="34" charset="0"/>
              <a:ea typeface="+mn-ea"/>
              <a:cs typeface="Segoe UI" panose="020B0502040204020203" pitchFamily="34" charset="0"/>
            </a:rPr>
            <a:t> from the other IF and IFS functions, in that they only have a criteria range, and criteria. They don't evalute one range, then look in another to summarize.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absoluteAnchor>
  <xdr:absoluteAnchor>
    <xdr:pos x="571500" y="10820400"/>
    <xdr:ext cx="5220101" cy="596207"/>
    <xdr:grpSp>
      <xdr:nvGrpSpPr>
        <xdr:cNvPr id="103" name="Group 102">
          <a:extLst>
            <a:ext uri="{FF2B5EF4-FFF2-40B4-BE49-F238E27FC236}">
              <a16:creationId xmlns:a16="http://schemas.microsoft.com/office/drawing/2014/main" id="{00000000-0008-0000-0500-000067000000}"/>
            </a:ext>
          </a:extLst>
        </xdr:cNvPr>
        <xdr:cNvGrpSpPr/>
      </xdr:nvGrpSpPr>
      <xdr:grpSpPr>
        <a:xfrm>
          <a:off x="571500" y="10820400"/>
          <a:ext cx="5220101" cy="596207"/>
          <a:chOff x="609600" y="10820400"/>
          <a:chExt cx="5220101" cy="596207"/>
        </a:xfrm>
      </xdr:grpSpPr>
      <xdr:sp macro="" textlink="">
        <xdr:nvSpPr>
          <xdr:cNvPr id="104" name="txt_Step" descr="Select cell D64 and type =COUNTIF(C50:C61,C64). COUNTIF is structured like this:&#10;&#10;">
            <a:extLst>
              <a:ext uri="{FF2B5EF4-FFF2-40B4-BE49-F238E27FC236}">
                <a16:creationId xmlns:a16="http://schemas.microsoft.com/office/drawing/2014/main" id="{00000000-0008-0000-0500-000068000000}"/>
              </a:ext>
            </a:extLst>
          </xdr:cNvPr>
          <xdr:cNvSpPr txBox="1"/>
        </xdr:nvSpPr>
        <xdr:spPr>
          <a:xfrm>
            <a:off x="981857" y="108623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D64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=COUNTIF(C50:C61,C64)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xdr:txBody>
      </xdr:sp>
      <xdr:sp macro="" textlink="">
        <xdr:nvSpPr>
          <xdr:cNvPr id="105" name="shp_Step" descr="1">
            <a:extLst>
              <a:ext uri="{FF2B5EF4-FFF2-40B4-BE49-F238E27FC236}">
                <a16:creationId xmlns:a16="http://schemas.microsoft.com/office/drawing/2014/main" id="{00000000-0008-0000-0500-000069000000}"/>
              </a:ext>
            </a:extLst>
          </xdr:cNvPr>
          <xdr:cNvSpPr/>
        </xdr:nvSpPr>
        <xdr:spPr>
          <a:xfrm>
            <a:off x="571500" y="108204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absoluteAnchor>
  <xdr:absoluteAnchor>
    <xdr:pos x="4581526" y="16499416"/>
    <xdr:ext cx="1144203" cy="348074"/>
    <xdr:sp macro="" textlink="">
      <xdr:nvSpPr>
        <xdr:cNvPr id="106" name="NextButton" descr="Advance to the next sheet">
          <a:hlinkClick xmlns:r="http://schemas.openxmlformats.org/officeDocument/2006/relationships" r:id="rId3" tooltip="Click here to advance to the next worksheet"/>
          <a:extLst>
            <a:ext uri="{FF2B5EF4-FFF2-40B4-BE49-F238E27FC236}">
              <a16:creationId xmlns:a16="http://schemas.microsoft.com/office/drawing/2014/main" id="{00000000-0008-0000-0500-00006A000000}"/>
            </a:ext>
          </a:extLst>
        </xdr:cNvPr>
        <xdr:cNvSpPr/>
      </xdr:nvSpPr>
      <xdr:spPr>
        <a:xfrm>
          <a:off x="4581526" y="16499416"/>
          <a:ext cx="1144203" cy="34807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absoluteAnchor>
  <xdr:absoluteAnchor>
    <xdr:pos x="571500" y="13230225"/>
    <xdr:ext cx="5220101" cy="596207"/>
    <xdr:grpSp>
      <xdr:nvGrpSpPr>
        <xdr:cNvPr id="107" name="Group 106">
          <a:extLst>
            <a:ext uri="{FF2B5EF4-FFF2-40B4-BE49-F238E27FC236}">
              <a16:creationId xmlns:a16="http://schemas.microsoft.com/office/drawing/2014/main" id="{00000000-0008-0000-0500-00006B000000}"/>
            </a:ext>
          </a:extLst>
        </xdr:cNvPr>
        <xdr:cNvGrpSpPr/>
      </xdr:nvGrpSpPr>
      <xdr:grpSpPr>
        <a:xfrm>
          <a:off x="571500" y="13230225"/>
          <a:ext cx="5220101" cy="596207"/>
          <a:chOff x="609600" y="13230225"/>
          <a:chExt cx="5220101" cy="596207"/>
        </a:xfrm>
      </xdr:grpSpPr>
      <xdr:sp macro="" textlink="">
        <xdr:nvSpPr>
          <xdr:cNvPr id="108" name="txt_Step" descr="COUNTIFS is the same as SUMIF, but it lets you use multiple criteria. So in this example, you can look for Fruit and Type, instead of just by Fruit. Select cell H17 and type =COUNTIFS(F50:F61,F64,G50:G61,G64). COUNTIFS is structured like this:&#10;&#10;&#10;">
            <a:extLst>
              <a:ext uri="{FF2B5EF4-FFF2-40B4-BE49-F238E27FC236}">
                <a16:creationId xmlns:a16="http://schemas.microsoft.com/office/drawing/2014/main" id="{00000000-0008-0000-0500-00006C000000}"/>
              </a:ext>
            </a:extLst>
          </xdr:cNvPr>
          <xdr:cNvSpPr txBox="1"/>
        </xdr:nvSpPr>
        <xdr:spPr>
          <a:xfrm>
            <a:off x="981857" y="1327218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 the same as SUMIF, but it lets you use multiple criteria. So in this example, you can look for Fruit and Type, instead of just by Fruit. Select cell H17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=COUNTIFS(F50:F61,F64,G50:G61,G64)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9" name="shp_Step" descr="2">
            <a:extLst>
              <a:ext uri="{FF2B5EF4-FFF2-40B4-BE49-F238E27FC236}">
                <a16:creationId xmlns:a16="http://schemas.microsoft.com/office/drawing/2014/main" id="{00000000-0008-0000-0500-00006D000000}"/>
              </a:ext>
            </a:extLst>
          </xdr:cNvPr>
          <xdr:cNvSpPr/>
        </xdr:nvSpPr>
        <xdr:spPr>
          <a:xfrm>
            <a:off x="571500" y="1323022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absoluteAnchor>
  <xdr:twoCellAnchor>
    <xdr:from>
      <xdr:col>1</xdr:col>
      <xdr:colOff>190500</xdr:colOff>
      <xdr:row>55</xdr:row>
      <xdr:rowOff>133350</xdr:rowOff>
    </xdr:from>
    <xdr:to>
      <xdr:col>1</xdr:col>
      <xdr:colOff>4162425</xdr:colOff>
      <xdr:row>65</xdr:row>
      <xdr:rowOff>152400</xdr:rowOff>
    </xdr:to>
    <xdr:grpSp>
      <xdr:nvGrpSpPr>
        <xdr:cNvPr id="110" name="Group 109">
          <a:extLst>
            <a:ext uri="{FF2B5EF4-FFF2-40B4-BE49-F238E27FC236}">
              <a16:creationId xmlns:a16="http://schemas.microsoft.com/office/drawing/2014/main" id="{00000000-0008-0000-0500-00006E000000}"/>
            </a:ext>
          </a:extLst>
        </xdr:cNvPr>
        <xdr:cNvGrpSpPr/>
      </xdr:nvGrpSpPr>
      <xdr:grpSpPr>
        <a:xfrm>
          <a:off x="1066800" y="11029950"/>
          <a:ext cx="3971925" cy="1878330"/>
          <a:chOff x="3048000" y="4524375"/>
          <a:chExt cx="3971925" cy="1924050"/>
        </a:xfrm>
      </xdr:grpSpPr>
      <xdr:sp macro="" textlink="">
        <xdr:nvSpPr>
          <xdr:cNvPr id="111" name="txt_Formula" descr="=COUNTIF(C50:C61,C64)&#10;">
            <a:extLst>
              <a:ext uri="{FF2B5EF4-FFF2-40B4-BE49-F238E27FC236}">
                <a16:creationId xmlns:a16="http://schemas.microsoft.com/office/drawing/2014/main" id="{00000000-0008-0000-0500-00006F000000}"/>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=COUNTIF(C50:C61,C64)</a:t>
            </a:r>
            <a:endParaRPr lang="en-US" sz="2000">
              <a:effectLst/>
              <a:latin typeface="Times New Roman" panose="02020603050405020304" pitchFamily="18" charset="0"/>
              <a:ea typeface="Times New Roman" panose="02020603050405020304" pitchFamily="18" charset="0"/>
            </a:endParaRPr>
          </a:p>
        </xdr:txBody>
      </xdr:sp>
      <xdr:grpSp>
        <xdr:nvGrpSpPr>
          <xdr:cNvPr id="112" name="Group 111">
            <a:extLst>
              <a:ext uri="{FF2B5EF4-FFF2-40B4-BE49-F238E27FC236}">
                <a16:creationId xmlns:a16="http://schemas.microsoft.com/office/drawing/2014/main" id="{00000000-0008-0000-0500-000070000000}"/>
              </a:ext>
            </a:extLst>
          </xdr:cNvPr>
          <xdr:cNvGrpSpPr/>
        </xdr:nvGrpSpPr>
        <xdr:grpSpPr>
          <a:xfrm>
            <a:off x="4248150" y="4524375"/>
            <a:ext cx="1352550" cy="861227"/>
            <a:chOff x="4248150" y="4524375"/>
            <a:chExt cx="1352550" cy="861227"/>
          </a:xfrm>
        </xdr:grpSpPr>
        <xdr:sp macro="" textlink="">
          <xdr:nvSpPr>
            <xdr:cNvPr id="116" name="FormulaBraceUpper">
              <a:extLst>
                <a:ext uri="{FF2B5EF4-FFF2-40B4-BE49-F238E27FC236}">
                  <a16:creationId xmlns:a16="http://schemas.microsoft.com/office/drawing/2014/main" id="{00000000-0008-0000-0500-000074000000}"/>
                </a:ext>
              </a:extLst>
            </xdr:cNvPr>
            <xdr:cNvSpPr/>
          </xdr:nvSpPr>
          <xdr:spPr>
            <a:xfrm rot="5400000">
              <a:off x="4674786" y="4602564"/>
              <a:ext cx="499277" cy="10668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7" name="txt_FormulaCalloutUpper" descr="What range do you want to look at?&#10;">
              <a:extLst>
                <a:ext uri="{FF2B5EF4-FFF2-40B4-BE49-F238E27FC236}">
                  <a16:creationId xmlns:a16="http://schemas.microsoft.com/office/drawing/2014/main" id="{00000000-0008-0000-0500-000075000000}"/>
                </a:ext>
              </a:extLst>
            </xdr:cNvPr>
            <xdr:cNvSpPr txBox="1">
              <a:spLocks noChangeArrowheads="1"/>
            </xdr:cNvSpPr>
          </xdr:nvSpPr>
          <xdr:spPr bwMode="auto">
            <a:xfrm>
              <a:off x="4248150"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look at?</a:t>
              </a:r>
            </a:p>
          </xdr:txBody>
        </xdr:sp>
      </xdr:grpSp>
      <xdr:grpSp>
        <xdr:nvGrpSpPr>
          <xdr:cNvPr id="113" name="Group 112">
            <a:extLst>
              <a:ext uri="{FF2B5EF4-FFF2-40B4-BE49-F238E27FC236}">
                <a16:creationId xmlns:a16="http://schemas.microsoft.com/office/drawing/2014/main" id="{00000000-0008-0000-0500-000071000000}"/>
              </a:ext>
            </a:extLst>
          </xdr:cNvPr>
          <xdr:cNvGrpSpPr/>
        </xdr:nvGrpSpPr>
        <xdr:grpSpPr>
          <a:xfrm>
            <a:off x="4972050" y="5610223"/>
            <a:ext cx="1838325" cy="838202"/>
            <a:chOff x="4972050" y="5610223"/>
            <a:chExt cx="1838325" cy="838202"/>
          </a:xfrm>
        </xdr:grpSpPr>
        <xdr:sp macro="" textlink="">
          <xdr:nvSpPr>
            <xdr:cNvPr id="114" name="FormulaBraceLower">
              <a:extLst>
                <a:ext uri="{FF2B5EF4-FFF2-40B4-BE49-F238E27FC236}">
                  <a16:creationId xmlns:a16="http://schemas.microsoft.com/office/drawing/2014/main" id="{00000000-0008-0000-0500-000072000000}"/>
                </a:ext>
              </a:extLst>
            </xdr:cNvPr>
            <xdr:cNvSpPr/>
          </xdr:nvSpPr>
          <xdr:spPr>
            <a:xfrm rot="16200000">
              <a:off x="5636813"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15" name="txt_FormulaCalloutLower" descr="What value (text or number) do you want to look for?&#10;">
              <a:extLst>
                <a:ext uri="{FF2B5EF4-FFF2-40B4-BE49-F238E27FC236}">
                  <a16:creationId xmlns:a16="http://schemas.microsoft.com/office/drawing/2014/main" id="{00000000-0008-0000-0500-000073000000}"/>
                </a:ext>
              </a:extLst>
            </xdr:cNvPr>
            <xdr:cNvSpPr txBox="1">
              <a:spLocks noChangeArrowheads="1"/>
            </xdr:cNvSpPr>
          </xdr:nvSpPr>
          <xdr:spPr bwMode="auto">
            <a:xfrm>
              <a:off x="4972050" y="5962650"/>
              <a:ext cx="1838325" cy="4857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value (text or number) do you want to look for?</a:t>
              </a:r>
            </a:p>
          </xdr:txBody>
        </xdr:sp>
      </xdr:grpSp>
    </xdr:grpSp>
    <xdr:clientData/>
  </xdr:twoCellAnchor>
  <xdr:twoCellAnchor>
    <xdr:from>
      <xdr:col>0</xdr:col>
      <xdr:colOff>619125</xdr:colOff>
      <xdr:row>71</xdr:row>
      <xdr:rowOff>47607</xdr:rowOff>
    </xdr:from>
    <xdr:to>
      <xdr:col>1</xdr:col>
      <xdr:colOff>5170898</xdr:colOff>
      <xdr:row>81</xdr:row>
      <xdr:rowOff>78269</xdr:rowOff>
    </xdr:to>
    <xdr:grpSp>
      <xdr:nvGrpSpPr>
        <xdr:cNvPr id="118" name="Group 117">
          <a:extLst>
            <a:ext uri="{FF2B5EF4-FFF2-40B4-BE49-F238E27FC236}">
              <a16:creationId xmlns:a16="http://schemas.microsoft.com/office/drawing/2014/main" id="{00000000-0008-0000-0500-000076000000}"/>
            </a:ext>
          </a:extLst>
        </xdr:cNvPr>
        <xdr:cNvGrpSpPr/>
      </xdr:nvGrpSpPr>
      <xdr:grpSpPr>
        <a:xfrm>
          <a:off x="619125" y="13900767"/>
          <a:ext cx="5428073" cy="1859462"/>
          <a:chOff x="638175" y="14144607"/>
          <a:chExt cx="5370923" cy="1964237"/>
        </a:xfrm>
      </xdr:grpSpPr>
      <xdr:sp macro="" textlink="">
        <xdr:nvSpPr>
          <xdr:cNvPr id="119" name="FormulaBraceLower">
            <a:extLst>
              <a:ext uri="{FF2B5EF4-FFF2-40B4-BE49-F238E27FC236}">
                <a16:creationId xmlns:a16="http://schemas.microsoft.com/office/drawing/2014/main" id="{00000000-0008-0000-0500-000077000000}"/>
              </a:ext>
            </a:extLst>
          </xdr:cNvPr>
          <xdr:cNvSpPr/>
        </xdr:nvSpPr>
        <xdr:spPr>
          <a:xfrm rot="16200000">
            <a:off x="5183956" y="15262849"/>
            <a:ext cx="495146" cy="4438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20" name="FormulaBraceLower">
            <a:extLst>
              <a:ext uri="{FF2B5EF4-FFF2-40B4-BE49-F238E27FC236}">
                <a16:creationId xmlns:a16="http://schemas.microsoft.com/office/drawing/2014/main" id="{00000000-0008-0000-0500-000078000000}"/>
              </a:ext>
            </a:extLst>
          </xdr:cNvPr>
          <xdr:cNvSpPr/>
        </xdr:nvSpPr>
        <xdr:spPr>
          <a:xfrm rot="16200000">
            <a:off x="3366813" y="15268661"/>
            <a:ext cx="495146" cy="43227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21" name="FormulaBraceUpper">
            <a:extLst>
              <a:ext uri="{FF2B5EF4-FFF2-40B4-BE49-F238E27FC236}">
                <a16:creationId xmlns:a16="http://schemas.microsoft.com/office/drawing/2014/main" id="{00000000-0008-0000-0500-000079000000}"/>
              </a:ext>
            </a:extLst>
          </xdr:cNvPr>
          <xdr:cNvSpPr/>
        </xdr:nvSpPr>
        <xdr:spPr>
          <a:xfrm rot="5400000">
            <a:off x="4239257" y="14236019"/>
            <a:ext cx="495146" cy="106173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22" name="FormulaBraceUpper">
            <a:extLst>
              <a:ext uri="{FF2B5EF4-FFF2-40B4-BE49-F238E27FC236}">
                <a16:creationId xmlns:a16="http://schemas.microsoft.com/office/drawing/2014/main" id="{00000000-0008-0000-0500-00007A000000}"/>
              </a:ext>
            </a:extLst>
          </xdr:cNvPr>
          <xdr:cNvSpPr/>
        </xdr:nvSpPr>
        <xdr:spPr>
          <a:xfrm rot="5400000">
            <a:off x="2413320" y="14268220"/>
            <a:ext cx="495146" cy="99732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23" name="txt_Formula" descr="=COUNTIFS(F50:F61,F64,G50:G61,G64)&#10;">
            <a:extLst>
              <a:ext uri="{FF2B5EF4-FFF2-40B4-BE49-F238E27FC236}">
                <a16:creationId xmlns:a16="http://schemas.microsoft.com/office/drawing/2014/main" id="{00000000-0008-0000-0500-00007B000000}"/>
              </a:ext>
            </a:extLst>
          </xdr:cNvPr>
          <xdr:cNvSpPr txBox="1"/>
        </xdr:nvSpPr>
        <xdr:spPr>
          <a:xfrm>
            <a:off x="638175" y="14982175"/>
            <a:ext cx="5267326" cy="526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=COUNTIFS(F50:F61,F64,G50:G61,G64)</a:t>
            </a:r>
            <a:endParaRPr lang="en-US" sz="2000">
              <a:effectLst/>
              <a:latin typeface="Times New Roman" panose="02020603050405020304" pitchFamily="18" charset="0"/>
              <a:ea typeface="Times New Roman" panose="02020603050405020304" pitchFamily="18" charset="0"/>
            </a:endParaRPr>
          </a:p>
        </xdr:txBody>
      </xdr:sp>
      <xdr:sp macro="" textlink="">
        <xdr:nvSpPr>
          <xdr:cNvPr id="124" name="txt_FormulaCalloutUpper" descr="This is the first range to count&#10;&#10;&#10;">
            <a:extLst>
              <a:ext uri="{FF2B5EF4-FFF2-40B4-BE49-F238E27FC236}">
                <a16:creationId xmlns:a16="http://schemas.microsoft.com/office/drawing/2014/main" id="{00000000-0008-0000-0500-00007C000000}"/>
              </a:ext>
            </a:extLst>
          </xdr:cNvPr>
          <xdr:cNvSpPr txBox="1">
            <a:spLocks noChangeArrowheads="1"/>
          </xdr:cNvSpPr>
        </xdr:nvSpPr>
        <xdr:spPr bwMode="auto">
          <a:xfrm>
            <a:off x="2105249" y="14144607"/>
            <a:ext cx="1111288"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first range to count</a:t>
            </a:r>
          </a:p>
        </xdr:txBody>
      </xdr:sp>
      <xdr:sp macro="" textlink="">
        <xdr:nvSpPr>
          <xdr:cNvPr id="125" name="txt_FormulaCalloutUpper" descr="This is the second range to count&#10;">
            <a:extLst>
              <a:ext uri="{FF2B5EF4-FFF2-40B4-BE49-F238E27FC236}">
                <a16:creationId xmlns:a16="http://schemas.microsoft.com/office/drawing/2014/main" id="{00000000-0008-0000-0500-00007D000000}"/>
              </a:ext>
            </a:extLst>
          </xdr:cNvPr>
          <xdr:cNvSpPr txBox="1">
            <a:spLocks noChangeArrowheads="1"/>
          </xdr:cNvSpPr>
        </xdr:nvSpPr>
        <xdr:spPr bwMode="auto">
          <a:xfrm>
            <a:off x="3877656" y="14144607"/>
            <a:ext cx="1218346"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r>
              <a:rPr lang="en-US" sz="1100">
                <a:effectLst/>
                <a:latin typeface="+mn-lt"/>
                <a:ea typeface="+mn-ea"/>
                <a:cs typeface="+mn-cs"/>
              </a:rPr>
              <a:t>This is the second range to count</a:t>
            </a:r>
            <a:endParaRPr lang="en-US">
              <a:effectLst/>
            </a:endParaRPr>
          </a:p>
        </xdr:txBody>
      </xdr:sp>
      <xdr:sp macro="" textlink="">
        <xdr:nvSpPr>
          <xdr:cNvPr id="126" name="txt_FormulaCalloutLower" descr="This is the criteria for the first match&#10;&#10;">
            <a:extLst>
              <a:ext uri="{FF2B5EF4-FFF2-40B4-BE49-F238E27FC236}">
                <a16:creationId xmlns:a16="http://schemas.microsoft.com/office/drawing/2014/main" id="{00000000-0008-0000-0500-00007E000000}"/>
              </a:ext>
            </a:extLst>
          </xdr:cNvPr>
          <xdr:cNvSpPr txBox="1">
            <a:spLocks noChangeArrowheads="1"/>
          </xdr:cNvSpPr>
        </xdr:nvSpPr>
        <xdr:spPr bwMode="auto">
          <a:xfrm>
            <a:off x="3006913"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r>
              <a:rPr lang="en-US" sz="1100">
                <a:effectLst/>
                <a:latin typeface="+mn-lt"/>
                <a:ea typeface="+mn-ea"/>
                <a:cs typeface="+mn-cs"/>
              </a:rPr>
              <a:t>This is the criteria for the first match</a:t>
            </a:r>
            <a:endParaRPr lang="en-US">
              <a:effectLst/>
            </a:endParaRPr>
          </a:p>
        </xdr:txBody>
      </xdr:sp>
      <xdr:sp macro="" textlink="">
        <xdr:nvSpPr>
          <xdr:cNvPr id="127" name="txt_FormulaCalloutLower" descr="This is criteria for the second match&#10;">
            <a:extLst>
              <a:ext uri="{FF2B5EF4-FFF2-40B4-BE49-F238E27FC236}">
                <a16:creationId xmlns:a16="http://schemas.microsoft.com/office/drawing/2014/main" id="{00000000-0008-0000-0500-00007F000000}"/>
              </a:ext>
            </a:extLst>
          </xdr:cNvPr>
          <xdr:cNvSpPr txBox="1">
            <a:spLocks noChangeArrowheads="1"/>
          </xdr:cNvSpPr>
        </xdr:nvSpPr>
        <xdr:spPr bwMode="auto">
          <a:xfrm>
            <a:off x="4822726"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criteria</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for the second match</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571500</xdr:colOff>
      <xdr:row>83</xdr:row>
      <xdr:rowOff>38100</xdr:rowOff>
    </xdr:from>
    <xdr:to>
      <xdr:col>1</xdr:col>
      <xdr:colOff>2446842</xdr:colOff>
      <xdr:row>85</xdr:row>
      <xdr:rowOff>188024</xdr:rowOff>
    </xdr:to>
    <xdr:sp macro="" textlink="">
      <xdr:nvSpPr>
        <xdr:cNvPr id="128" name="More detail button" descr="Dive down for more detail">
          <a:hlinkClick xmlns:r="http://schemas.openxmlformats.org/officeDocument/2006/relationships" r:id="rId21"/>
          <a:extLst>
            <a:ext uri="{FF2B5EF4-FFF2-40B4-BE49-F238E27FC236}">
              <a16:creationId xmlns:a16="http://schemas.microsoft.com/office/drawing/2014/main" id="{00000000-0008-0000-0500-000080000000}"/>
            </a:ext>
          </a:extLst>
        </xdr:cNvPr>
        <xdr:cNvSpPr/>
      </xdr:nvSpPr>
      <xdr:spPr>
        <a:xfrm>
          <a:off x="571500" y="15849600"/>
          <a:ext cx="60851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619125</xdr:colOff>
      <xdr:row>108</xdr:row>
      <xdr:rowOff>66675</xdr:rowOff>
    </xdr:from>
    <xdr:to>
      <xdr:col>1</xdr:col>
      <xdr:colOff>2494467</xdr:colOff>
      <xdr:row>111</xdr:row>
      <xdr:rowOff>26099</xdr:rowOff>
    </xdr:to>
    <xdr:sp macro="" textlink="">
      <xdr:nvSpPr>
        <xdr:cNvPr id="129" name="More detail button" descr="Dive down for more detail">
          <a:hlinkClick xmlns:r="http://schemas.openxmlformats.org/officeDocument/2006/relationships" r:id="rId22"/>
          <a:extLst>
            <a:ext uri="{FF2B5EF4-FFF2-40B4-BE49-F238E27FC236}">
              <a16:creationId xmlns:a16="http://schemas.microsoft.com/office/drawing/2014/main" id="{00000000-0008-0000-0500-000081000000}"/>
            </a:ext>
          </a:extLst>
        </xdr:cNvPr>
        <xdr:cNvSpPr/>
      </xdr:nvSpPr>
      <xdr:spPr>
        <a:xfrm>
          <a:off x="590550" y="20640675"/>
          <a:ext cx="5894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507180</xdr:colOff>
      <xdr:row>1</xdr:row>
      <xdr:rowOff>110785</xdr:rowOff>
    </xdr:from>
    <xdr:to>
      <xdr:col>1</xdr:col>
      <xdr:colOff>4855395</xdr:colOff>
      <xdr:row>1</xdr:row>
      <xdr:rowOff>110785</xdr:rowOff>
    </xdr:to>
    <xdr:cxnSp macro="">
      <xdr:nvCxnSpPr>
        <xdr:cNvPr id="2" name="Bottom line" descr="Decorative line">
          <a:extLst>
            <a:ext uri="{FF2B5EF4-FFF2-40B4-BE49-F238E27FC236}">
              <a16:creationId xmlns:a16="http://schemas.microsoft.com/office/drawing/2014/main" id="{00000000-0008-0000-0600-000002000000}"/>
            </a:ext>
          </a:extLst>
        </xdr:cNvPr>
        <xdr:cNvCxnSpPr>
          <a:cxnSpLocks/>
        </xdr:cNvCxnSpPr>
      </xdr:nvCxnSpPr>
      <xdr:spPr>
        <a:xfrm>
          <a:off x="507180"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361950</xdr:colOff>
      <xdr:row>0</xdr:row>
      <xdr:rowOff>352425</xdr:rowOff>
    </xdr:from>
    <xdr:to>
      <xdr:col>1</xdr:col>
      <xdr:colOff>5191125</xdr:colOff>
      <xdr:row>16</xdr:row>
      <xdr:rowOff>123825</xdr:rowOff>
    </xdr:to>
    <xdr:sp macro="" textlink="">
      <xdr:nvSpPr>
        <xdr:cNvPr id="3" name="Background" descr="Background">
          <a:extLst>
            <a:ext uri="{FF2B5EF4-FFF2-40B4-BE49-F238E27FC236}">
              <a16:creationId xmlns:a16="http://schemas.microsoft.com/office/drawing/2014/main" id="{00000000-0008-0000-0600-000003000000}"/>
            </a:ext>
          </a:extLst>
        </xdr:cNvPr>
        <xdr:cNvSpPr/>
      </xdr:nvSpPr>
      <xdr:spPr>
        <a:xfrm>
          <a:off x="361950" y="352425"/>
          <a:ext cx="5676900" cy="33909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554805</xdr:colOff>
      <xdr:row>0</xdr:row>
      <xdr:rowOff>383479</xdr:rowOff>
    </xdr:from>
    <xdr:to>
      <xdr:col>1</xdr:col>
      <xdr:colOff>4906184</xdr:colOff>
      <xdr:row>2</xdr:row>
      <xdr:rowOff>75226</xdr:rowOff>
    </xdr:to>
    <xdr:sp macro="" textlink="">
      <xdr:nvSpPr>
        <xdr:cNvPr id="4" name="Step" descr="MIN and MAX functions &#10;">
          <a:extLst>
            <a:ext uri="{FF2B5EF4-FFF2-40B4-BE49-F238E27FC236}">
              <a16:creationId xmlns:a16="http://schemas.microsoft.com/office/drawing/2014/main" id="{00000000-0008-0000-0600-000004000000}"/>
            </a:ext>
          </a:extLst>
        </xdr:cNvPr>
        <xdr:cNvSpPr txBox="1"/>
      </xdr:nvSpPr>
      <xdr:spPr>
        <a:xfrm>
          <a:off x="554805" y="383479"/>
          <a:ext cx="5199104"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i="0" u="none" strike="noStrike" kern="1200">
              <a:solidFill>
                <a:srgbClr val="3B3838"/>
              </a:solidFill>
              <a:effectLst/>
              <a:latin typeface="Segoe UI Light" panose="020B0502040204020203" pitchFamily="34" charset="0"/>
              <a:ea typeface="+mn-ea"/>
              <a:cs typeface="Segoe UI Light" panose="020B0502040204020203" pitchFamily="34" charset="0"/>
            </a:rPr>
            <a:t>MIN and MAX functions </a:t>
          </a:r>
          <a:endParaRPr kumimoji="0" lang="en-US" sz="2200" b="0" i="0" u="none" strike="noStrike" kern="0" cap="none" spc="0" normalizeH="0" baseline="0">
            <a:ln>
              <a:noFill/>
            </a:ln>
            <a:solidFill>
              <a:srgbClr val="3B3838"/>
            </a:solidFill>
            <a:effectLst/>
            <a:uLnTx/>
            <a:uFillTx/>
            <a:latin typeface="Courier New" panose="02070309020205020404" pitchFamily="49" charset="0"/>
            <a:ea typeface="Segoe UI" pitchFamily="34" charset="0"/>
            <a:cs typeface="Courier New" panose="02070309020205020404" pitchFamily="49" charset="0"/>
          </a:endParaRPr>
        </a:p>
      </xdr:txBody>
    </xdr:sp>
    <xdr:clientData/>
  </xdr:twoCellAnchor>
  <xdr:twoCellAnchor>
    <xdr:from>
      <xdr:col>0</xdr:col>
      <xdr:colOff>554805</xdr:colOff>
      <xdr:row>13</xdr:row>
      <xdr:rowOff>70137</xdr:rowOff>
    </xdr:from>
    <xdr:to>
      <xdr:col>1</xdr:col>
      <xdr:colOff>4903020</xdr:colOff>
      <xdr:row>13</xdr:row>
      <xdr:rowOff>70137</xdr:rowOff>
    </xdr:to>
    <xdr:cxnSp macro="">
      <xdr:nvCxnSpPr>
        <xdr:cNvPr id="5" name="Bottom line" descr="Decorative line">
          <a:extLst>
            <a:ext uri="{FF2B5EF4-FFF2-40B4-BE49-F238E27FC236}">
              <a16:creationId xmlns:a16="http://schemas.microsoft.com/office/drawing/2014/main" id="{00000000-0008-0000-0600-000005000000}"/>
            </a:ext>
          </a:extLst>
        </xdr:cNvPr>
        <xdr:cNvCxnSpPr>
          <a:cxnSpLocks/>
        </xdr:cNvCxnSpPr>
      </xdr:nvCxnSpPr>
      <xdr:spPr>
        <a:xfrm>
          <a:off x="554805" y="3118137"/>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571505</xdr:colOff>
      <xdr:row>4</xdr:row>
      <xdr:rowOff>109544</xdr:rowOff>
    </xdr:from>
    <xdr:to>
      <xdr:col>1</xdr:col>
      <xdr:colOff>4941642</xdr:colOff>
      <xdr:row>7</xdr:row>
      <xdr:rowOff>131066</xdr:rowOff>
    </xdr:to>
    <xdr:grpSp>
      <xdr:nvGrpSpPr>
        <xdr:cNvPr id="6" name="grp_Step">
          <a:extLst>
            <a:ext uri="{FF2B5EF4-FFF2-40B4-BE49-F238E27FC236}">
              <a16:creationId xmlns:a16="http://schemas.microsoft.com/office/drawing/2014/main" id="{00000000-0008-0000-0600-000006000000}"/>
            </a:ext>
          </a:extLst>
        </xdr:cNvPr>
        <xdr:cNvGrpSpPr/>
      </xdr:nvGrpSpPr>
      <xdr:grpSpPr>
        <a:xfrm>
          <a:off x="571505" y="1443044"/>
          <a:ext cx="5246437" cy="593022"/>
          <a:chOff x="425239" y="1752333"/>
          <a:chExt cx="5226084" cy="603875"/>
        </a:xfrm>
      </xdr:grpSpPr>
      <xdr:sp macro="" textlink="">
        <xdr:nvSpPr>
          <xdr:cNvPr id="7" name="Step" descr="Select cell D7, then use the AutoSum Wizard to add a MIN function.&#10;&#10;">
            <a:extLst>
              <a:ext uri="{FF2B5EF4-FFF2-40B4-BE49-F238E27FC236}">
                <a16:creationId xmlns:a16="http://schemas.microsoft.com/office/drawing/2014/main" id="{00000000-0008-0000-0600-000007000000}"/>
              </a:ext>
            </a:extLst>
          </xdr:cNvPr>
          <xdr:cNvSpPr txBox="1"/>
        </xdr:nvSpPr>
        <xdr:spPr>
          <a:xfrm>
            <a:off x="841807"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D7, then use the AutoSum Wizard to add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sp macro="" textlink="">
        <xdr:nvSpPr>
          <xdr:cNvPr id="8" name="1" descr="1">
            <a:extLst>
              <a:ext uri="{FF2B5EF4-FFF2-40B4-BE49-F238E27FC236}">
                <a16:creationId xmlns:a16="http://schemas.microsoft.com/office/drawing/2014/main" id="{00000000-0008-0000-0600-000008000000}"/>
              </a:ext>
            </a:extLst>
          </xdr:cNvPr>
          <xdr:cNvSpPr/>
        </xdr:nvSpPr>
        <xdr:spPr>
          <a:xfrm>
            <a:off x="42523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561980</xdr:colOff>
      <xdr:row>7</xdr:row>
      <xdr:rowOff>57164</xdr:rowOff>
    </xdr:from>
    <xdr:to>
      <xdr:col>1</xdr:col>
      <xdr:colOff>4932123</xdr:colOff>
      <xdr:row>10</xdr:row>
      <xdr:rowOff>40595</xdr:rowOff>
    </xdr:to>
    <xdr:grpSp>
      <xdr:nvGrpSpPr>
        <xdr:cNvPr id="9" name="grp_Step">
          <a:extLst>
            <a:ext uri="{FF2B5EF4-FFF2-40B4-BE49-F238E27FC236}">
              <a16:creationId xmlns:a16="http://schemas.microsoft.com/office/drawing/2014/main" id="{00000000-0008-0000-0600-000009000000}"/>
            </a:ext>
          </a:extLst>
        </xdr:cNvPr>
        <xdr:cNvGrpSpPr/>
      </xdr:nvGrpSpPr>
      <xdr:grpSpPr>
        <a:xfrm>
          <a:off x="561980" y="1962164"/>
          <a:ext cx="5246443" cy="554931"/>
          <a:chOff x="308069" y="1003336"/>
          <a:chExt cx="5226090" cy="565088"/>
        </a:xfrm>
      </xdr:grpSpPr>
      <xdr:sp macro="" textlink="">
        <xdr:nvSpPr>
          <xdr:cNvPr id="10" name="Step" descr="Now select cell G7, and enter a MAX function by typing =MAX(D3:D6).&#10;">
            <a:extLst>
              <a:ext uri="{FF2B5EF4-FFF2-40B4-BE49-F238E27FC236}">
                <a16:creationId xmlns:a16="http://schemas.microsoft.com/office/drawing/2014/main" id="{00000000-0008-0000-0600-00000A000000}"/>
              </a:ext>
            </a:extLst>
          </xdr:cNvPr>
          <xdr:cNvSpPr txBox="1"/>
        </xdr:nvSpPr>
        <xdr:spPr>
          <a:xfrm>
            <a:off x="724643" y="100703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select cell G7, and enter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by typing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=MAX(D3:D6)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11" name="1" descr="1">
            <a:extLst>
              <a:ext uri="{FF2B5EF4-FFF2-40B4-BE49-F238E27FC236}">
                <a16:creationId xmlns:a16="http://schemas.microsoft.com/office/drawing/2014/main" id="{00000000-0008-0000-0600-00000B000000}"/>
              </a:ext>
            </a:extLst>
          </xdr:cNvPr>
          <xdr:cNvSpPr/>
        </xdr:nvSpPr>
        <xdr:spPr>
          <a:xfrm>
            <a:off x="30806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xdr:from>
      <xdr:col>0</xdr:col>
      <xdr:colOff>571500</xdr:colOff>
      <xdr:row>1</xdr:row>
      <xdr:rowOff>133349</xdr:rowOff>
    </xdr:from>
    <xdr:to>
      <xdr:col>1</xdr:col>
      <xdr:colOff>5024713</xdr:colOff>
      <xdr:row>3</xdr:row>
      <xdr:rowOff>2521</xdr:rowOff>
    </xdr:to>
    <xdr:sp macro="" textlink="">
      <xdr:nvSpPr>
        <xdr:cNvPr id="12" name="Add numbers introduction" descr="Use the MIN function to get the smallest number in a range of cells.&#10;Use the MAX function to get the largest number in a range of cells.&#10;">
          <a:extLst>
            <a:ext uri="{FF2B5EF4-FFF2-40B4-BE49-F238E27FC236}">
              <a16:creationId xmlns:a16="http://schemas.microsoft.com/office/drawing/2014/main" id="{00000000-0008-0000-0600-00000C000000}"/>
            </a:ext>
          </a:extLst>
        </xdr:cNvPr>
        <xdr:cNvSpPr txBox="1"/>
      </xdr:nvSpPr>
      <xdr:spPr>
        <a:xfrm>
          <a:off x="57150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Use the </a:t>
          </a:r>
          <a:r>
            <a:rPr lang="en-US" sz="1100" b="1" kern="1200">
              <a:solidFill>
                <a:schemeClr val="dk1"/>
              </a:solidFill>
              <a:latin typeface="Segoe UI" panose="020B0502040204020203" pitchFamily="34" charset="0"/>
              <a:ea typeface="+mn-ea"/>
              <a:cs typeface="Segoe UI" panose="020B0502040204020203" pitchFamily="34" charset="0"/>
            </a:rPr>
            <a:t>MIN</a:t>
          </a:r>
          <a:r>
            <a:rPr lang="en-US" sz="1100" kern="1200">
              <a:solidFill>
                <a:schemeClr val="dk1"/>
              </a:solidFill>
              <a:latin typeface="Segoe UI" panose="020B0502040204020203" pitchFamily="34" charset="0"/>
              <a:ea typeface="+mn-ea"/>
              <a:cs typeface="Segoe UI" panose="020B0502040204020203" pitchFamily="34" charset="0"/>
            </a:rPr>
            <a:t> function to get the smallest number in a range of cells.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Use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to get the largest number in a range of cells.</a:t>
          </a:r>
        </a:p>
      </xdr:txBody>
    </xdr:sp>
    <xdr:clientData/>
  </xdr:twoCellAnchor>
  <xdr:twoCellAnchor>
    <xdr:from>
      <xdr:col>0</xdr:col>
      <xdr:colOff>561975</xdr:colOff>
      <xdr:row>9</xdr:row>
      <xdr:rowOff>190499</xdr:rowOff>
    </xdr:from>
    <xdr:to>
      <xdr:col>1</xdr:col>
      <xdr:colOff>4982917</xdr:colOff>
      <xdr:row>13</xdr:row>
      <xdr:rowOff>24706</xdr:rowOff>
    </xdr:to>
    <xdr:grpSp>
      <xdr:nvGrpSpPr>
        <xdr:cNvPr id="13" name="grp_Step">
          <a:extLst>
            <a:ext uri="{FF2B5EF4-FFF2-40B4-BE49-F238E27FC236}">
              <a16:creationId xmlns:a16="http://schemas.microsoft.com/office/drawing/2014/main" id="{00000000-0008-0000-0600-00000D000000}"/>
            </a:ext>
          </a:extLst>
        </xdr:cNvPr>
        <xdr:cNvGrpSpPr/>
      </xdr:nvGrpSpPr>
      <xdr:grpSpPr>
        <a:xfrm>
          <a:off x="561975" y="2476499"/>
          <a:ext cx="5297242" cy="596207"/>
          <a:chOff x="307333" y="1003336"/>
          <a:chExt cx="5225997" cy="603885"/>
        </a:xfrm>
      </xdr:grpSpPr>
      <xdr:sp macro="" textlink="">
        <xdr:nvSpPr>
          <xdr:cNvPr id="14" name="Step" descr="In cell D15, you can use either the AutoSum Wizard, or type to enter a MIN or MAX function. &#10;&#10;">
            <a:extLst>
              <a:ext uri="{FF2B5EF4-FFF2-40B4-BE49-F238E27FC236}">
                <a16:creationId xmlns:a16="http://schemas.microsoft.com/office/drawing/2014/main" id="{00000000-0008-0000-0600-00000E000000}"/>
              </a:ext>
            </a:extLst>
          </xdr:cNvPr>
          <xdr:cNvSpPr txBox="1"/>
        </xdr:nvSpPr>
        <xdr:spPr>
          <a:xfrm>
            <a:off x="723814"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D15, you can use either the AutoSum Wizard, or type to enter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or</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MAX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t>
            </a:r>
          </a:p>
        </xdr:txBody>
      </xdr:sp>
      <xdr:sp macro="" textlink="">
        <xdr:nvSpPr>
          <xdr:cNvPr id="15" name="1" descr="1">
            <a:extLst>
              <a:ext uri="{FF2B5EF4-FFF2-40B4-BE49-F238E27FC236}">
                <a16:creationId xmlns:a16="http://schemas.microsoft.com/office/drawing/2014/main" id="{00000000-0008-0000-0600-00000F000000}"/>
              </a:ext>
            </a:extLst>
          </xdr:cNvPr>
          <xdr:cNvSpPr/>
        </xdr:nvSpPr>
        <xdr:spPr>
          <a:xfrm>
            <a:off x="307333"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xdr:from>
      <xdr:col>0</xdr:col>
      <xdr:colOff>361950</xdr:colOff>
      <xdr:row>17</xdr:row>
      <xdr:rowOff>19051</xdr:rowOff>
    </xdr:from>
    <xdr:to>
      <xdr:col>1</xdr:col>
      <xdr:colOff>5210175</xdr:colOff>
      <xdr:row>28</xdr:row>
      <xdr:rowOff>1</xdr:rowOff>
    </xdr:to>
    <xdr:grpSp>
      <xdr:nvGrpSpPr>
        <xdr:cNvPr id="16" name="Group 15">
          <a:extLst>
            <a:ext uri="{FF2B5EF4-FFF2-40B4-BE49-F238E27FC236}">
              <a16:creationId xmlns:a16="http://schemas.microsoft.com/office/drawing/2014/main" id="{00000000-0008-0000-0600-000010000000}"/>
            </a:ext>
          </a:extLst>
        </xdr:cNvPr>
        <xdr:cNvGrpSpPr/>
      </xdr:nvGrpSpPr>
      <xdr:grpSpPr>
        <a:xfrm>
          <a:off x="361950" y="3829051"/>
          <a:ext cx="5724525" cy="2068830"/>
          <a:chOff x="361950" y="4257676"/>
          <a:chExt cx="5695950" cy="2076450"/>
        </a:xfrm>
      </xdr:grpSpPr>
      <xdr:sp macro="" textlink="">
        <xdr:nvSpPr>
          <xdr:cNvPr id="17" name="Rectangle 16">
            <a:extLst>
              <a:ext uri="{FF2B5EF4-FFF2-40B4-BE49-F238E27FC236}">
                <a16:creationId xmlns:a16="http://schemas.microsoft.com/office/drawing/2014/main" id="{00000000-0008-0000-0600-000011000000}"/>
              </a:ext>
            </a:extLst>
          </xdr:cNvPr>
          <xdr:cNvSpPr/>
        </xdr:nvSpPr>
        <xdr:spPr>
          <a:xfrm>
            <a:off x="361950" y="4257676"/>
            <a:ext cx="5695950" cy="20764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 name="Step" descr="More information on the web&#10;">
            <a:extLst>
              <a:ext uri="{FF2B5EF4-FFF2-40B4-BE49-F238E27FC236}">
                <a16:creationId xmlns:a16="http://schemas.microsoft.com/office/drawing/2014/main" id="{00000000-0008-0000-0600-000012000000}"/>
              </a:ext>
            </a:extLst>
          </xdr:cNvPr>
          <xdr:cNvSpPr txBox="1"/>
        </xdr:nvSpPr>
        <xdr:spPr>
          <a:xfrm>
            <a:off x="553932" y="4356929"/>
            <a:ext cx="5008668"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9" name="Straight Connector 18" descr="Decorative line">
            <a:extLst>
              <a:ext uri="{FF2B5EF4-FFF2-40B4-BE49-F238E27FC236}">
                <a16:creationId xmlns:a16="http://schemas.microsoft.com/office/drawing/2014/main" id="{00000000-0008-0000-0600-000013000000}"/>
              </a:ext>
            </a:extLst>
          </xdr:cNvPr>
          <xdr:cNvCxnSpPr>
            <a:cxnSpLocks/>
          </xdr:cNvCxnSpPr>
        </xdr:nvCxnSpPr>
        <xdr:spPr>
          <a:xfrm>
            <a:off x="553932" y="476529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0" name="Straight Connector 19" descr="Decorative line">
            <a:extLst>
              <a:ext uri="{FF2B5EF4-FFF2-40B4-BE49-F238E27FC236}">
                <a16:creationId xmlns:a16="http://schemas.microsoft.com/office/drawing/2014/main" id="{00000000-0008-0000-0600-000014000000}"/>
              </a:ext>
            </a:extLst>
          </xdr:cNvPr>
          <xdr:cNvCxnSpPr>
            <a:cxnSpLocks/>
          </xdr:cNvCxnSpPr>
        </xdr:nvCxnSpPr>
        <xdr:spPr>
          <a:xfrm>
            <a:off x="553932" y="606448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571931</xdr:colOff>
      <xdr:row>20</xdr:row>
      <xdr:rowOff>16594</xdr:rowOff>
    </xdr:from>
    <xdr:to>
      <xdr:col>1</xdr:col>
      <xdr:colOff>2590800</xdr:colOff>
      <xdr:row>21</xdr:row>
      <xdr:rowOff>185173</xdr:rowOff>
    </xdr:to>
    <xdr:grpSp>
      <xdr:nvGrpSpPr>
        <xdr:cNvPr id="21" name="Group 20">
          <a:extLst>
            <a:ext uri="{FF2B5EF4-FFF2-40B4-BE49-F238E27FC236}">
              <a16:creationId xmlns:a16="http://schemas.microsoft.com/office/drawing/2014/main" id="{00000000-0008-0000-0600-000015000000}"/>
            </a:ext>
          </a:extLst>
        </xdr:cNvPr>
        <xdr:cNvGrpSpPr/>
      </xdr:nvGrpSpPr>
      <xdr:grpSpPr>
        <a:xfrm>
          <a:off x="571931" y="4398094"/>
          <a:ext cx="2895169" cy="359079"/>
          <a:chOff x="571931" y="4826719"/>
          <a:chExt cx="2866594" cy="359079"/>
        </a:xfrm>
      </xdr:grpSpPr>
      <xdr:sp macro="" textlink="">
        <xdr:nvSpPr>
          <xdr:cNvPr id="22" name="Step" descr="All about the MIN function, Hyperlinked to web&#10;&#10;">
            <a:hlinkClick xmlns:r="http://schemas.openxmlformats.org/officeDocument/2006/relationships" r:id="rId1" tooltip="Select to learn all about the MIN function on the web"/>
            <a:extLst>
              <a:ext uri="{FF2B5EF4-FFF2-40B4-BE49-F238E27FC236}">
                <a16:creationId xmlns:a16="http://schemas.microsoft.com/office/drawing/2014/main" id="{00000000-0008-0000-0600-000016000000}"/>
              </a:ext>
            </a:extLst>
          </xdr:cNvPr>
          <xdr:cNvSpPr txBox="1"/>
        </xdr:nvSpPr>
        <xdr:spPr>
          <a:xfrm>
            <a:off x="1037116" y="49010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23" name="Graphic 22" descr="Arrow">
            <a:hlinkClick xmlns:r="http://schemas.openxmlformats.org/officeDocument/2006/relationships" r:id="rId1" tooltip="Select to learn more from the web"/>
            <a:extLst>
              <a:ext uri="{FF2B5EF4-FFF2-40B4-BE49-F238E27FC236}">
                <a16:creationId xmlns:a16="http://schemas.microsoft.com/office/drawing/2014/main" id="{00000000-0008-0000-0600-000017000000}"/>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4826719"/>
            <a:ext cx="492262" cy="359079"/>
          </a:xfrm>
          <a:prstGeom prst="rect">
            <a:avLst/>
          </a:prstGeom>
        </xdr:spPr>
      </xdr:pic>
    </xdr:grpSp>
    <xdr:clientData/>
  </xdr:twoCellAnchor>
  <xdr:twoCellAnchor>
    <xdr:from>
      <xdr:col>0</xdr:col>
      <xdr:colOff>571931</xdr:colOff>
      <xdr:row>22</xdr:row>
      <xdr:rowOff>2521</xdr:rowOff>
    </xdr:from>
    <xdr:to>
      <xdr:col>1</xdr:col>
      <xdr:colOff>2619375</xdr:colOff>
      <xdr:row>23</xdr:row>
      <xdr:rowOff>176410</xdr:rowOff>
    </xdr:to>
    <xdr:grpSp>
      <xdr:nvGrpSpPr>
        <xdr:cNvPr id="24" name="Group 23">
          <a:extLst>
            <a:ext uri="{FF2B5EF4-FFF2-40B4-BE49-F238E27FC236}">
              <a16:creationId xmlns:a16="http://schemas.microsoft.com/office/drawing/2014/main" id="{00000000-0008-0000-0600-000018000000}"/>
            </a:ext>
          </a:extLst>
        </xdr:cNvPr>
        <xdr:cNvGrpSpPr/>
      </xdr:nvGrpSpPr>
      <xdr:grpSpPr>
        <a:xfrm>
          <a:off x="571931" y="4765021"/>
          <a:ext cx="2923744" cy="364389"/>
          <a:chOff x="571931" y="5193646"/>
          <a:chExt cx="2895169" cy="364389"/>
        </a:xfrm>
      </xdr:grpSpPr>
      <xdr:sp macro="" textlink="">
        <xdr:nvSpPr>
          <xdr:cNvPr id="25" name="Step" descr="All about the MAX function, hyperlinked to web&#10;">
            <a:hlinkClick xmlns:r="http://schemas.openxmlformats.org/officeDocument/2006/relationships" r:id="rId4" tooltip="Select to learn all about the MAX function on the web"/>
            <a:extLst>
              <a:ext uri="{FF2B5EF4-FFF2-40B4-BE49-F238E27FC236}">
                <a16:creationId xmlns:a16="http://schemas.microsoft.com/office/drawing/2014/main" id="{00000000-0008-0000-0600-000019000000}"/>
              </a:ext>
            </a:extLst>
          </xdr:cNvPr>
          <xdr:cNvSpPr txBox="1"/>
        </xdr:nvSpPr>
        <xdr:spPr>
          <a:xfrm>
            <a:off x="1037116" y="52789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26" name="Graphic 22" descr="Arrow">
            <a:hlinkClick xmlns:r="http://schemas.openxmlformats.org/officeDocument/2006/relationships" r:id="rId4" tooltip="Select to learn more from the web"/>
            <a:extLst>
              <a:ext uri="{FF2B5EF4-FFF2-40B4-BE49-F238E27FC236}">
                <a16:creationId xmlns:a16="http://schemas.microsoft.com/office/drawing/2014/main" id="{00000000-0008-0000-0600-00001A000000}"/>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5193646"/>
            <a:ext cx="492262" cy="364389"/>
          </a:xfrm>
          <a:prstGeom prst="rect">
            <a:avLst/>
          </a:prstGeom>
        </xdr:spPr>
      </xdr:pic>
    </xdr:grpSp>
    <xdr:clientData/>
  </xdr:twoCellAnchor>
  <xdr:twoCellAnchor>
    <xdr:from>
      <xdr:col>0</xdr:col>
      <xdr:colOff>584540</xdr:colOff>
      <xdr:row>24</xdr:row>
      <xdr:rowOff>41578</xdr:rowOff>
    </xdr:from>
    <xdr:to>
      <xdr:col>1</xdr:col>
      <xdr:colOff>2240842</xdr:colOff>
      <xdr:row>26</xdr:row>
      <xdr:rowOff>24967</xdr:rowOff>
    </xdr:to>
    <xdr:grpSp>
      <xdr:nvGrpSpPr>
        <xdr:cNvPr id="27" name="Group 26">
          <a:extLst>
            <a:ext uri="{FF2B5EF4-FFF2-40B4-BE49-F238E27FC236}">
              <a16:creationId xmlns:a16="http://schemas.microsoft.com/office/drawing/2014/main" id="{00000000-0008-0000-0600-00001B000000}"/>
            </a:ext>
          </a:extLst>
        </xdr:cNvPr>
        <xdr:cNvGrpSpPr/>
      </xdr:nvGrpSpPr>
      <xdr:grpSpPr>
        <a:xfrm>
          <a:off x="584540" y="5185078"/>
          <a:ext cx="2532602" cy="356769"/>
          <a:chOff x="584540" y="5613703"/>
          <a:chExt cx="2504027" cy="364389"/>
        </a:xfrm>
      </xdr:grpSpPr>
      <xdr:sp macro="" textlink="">
        <xdr:nvSpPr>
          <xdr:cNvPr id="28" name="Step" descr="Free Excel training online, hyperlinked to web&#10;">
            <a:hlinkClick xmlns:r="http://schemas.openxmlformats.org/officeDocument/2006/relationships" r:id="rId5" tooltip="Select to learn about free Excel training on the web"/>
            <a:extLst>
              <a:ext uri="{FF2B5EF4-FFF2-40B4-BE49-F238E27FC236}">
                <a16:creationId xmlns:a16="http://schemas.microsoft.com/office/drawing/2014/main" id="{00000000-0008-0000-0600-00001C000000}"/>
              </a:ext>
            </a:extLst>
          </xdr:cNvPr>
          <xdr:cNvSpPr txBox="1"/>
        </xdr:nvSpPr>
        <xdr:spPr>
          <a:xfrm>
            <a:off x="1049724" y="563623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29" name="Graphic 22" descr="Arrow">
            <a:hlinkClick xmlns:r="http://schemas.openxmlformats.org/officeDocument/2006/relationships" r:id="rId5" tooltip="Select to learn more from the web"/>
            <a:extLst>
              <a:ext uri="{FF2B5EF4-FFF2-40B4-BE49-F238E27FC236}">
                <a16:creationId xmlns:a16="http://schemas.microsoft.com/office/drawing/2014/main" id="{00000000-0008-0000-0600-00001D000000}"/>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84540" y="5613703"/>
            <a:ext cx="492262" cy="364389"/>
          </a:xfrm>
          <a:prstGeom prst="rect">
            <a:avLst/>
          </a:prstGeom>
        </xdr:spPr>
      </xdr:pic>
    </xdr:grpSp>
    <xdr:clientData/>
  </xdr:twoCellAnchor>
  <xdr:twoCellAnchor editAs="oneCell">
    <xdr:from>
      <xdr:col>2</xdr:col>
      <xdr:colOff>762000</xdr:colOff>
      <xdr:row>15</xdr:row>
      <xdr:rowOff>152400</xdr:rowOff>
    </xdr:from>
    <xdr:to>
      <xdr:col>7</xdr:col>
      <xdr:colOff>276225</xdr:colOff>
      <xdr:row>25</xdr:row>
      <xdr:rowOff>96710</xdr:rowOff>
    </xdr:to>
    <xdr:grpSp>
      <xdr:nvGrpSpPr>
        <xdr:cNvPr id="30" name="GOOD TO KNOW" descr="GOOD TO KNOW&#10;&#10;">
          <a:extLst>
            <a:ext uri="{FF2B5EF4-FFF2-40B4-BE49-F238E27FC236}">
              <a16:creationId xmlns:a16="http://schemas.microsoft.com/office/drawing/2014/main" id="{00000000-0008-0000-0600-00001E000000}"/>
            </a:ext>
          </a:extLst>
        </xdr:cNvPr>
        <xdr:cNvGrpSpPr/>
      </xdr:nvGrpSpPr>
      <xdr:grpSpPr>
        <a:xfrm>
          <a:off x="7322820" y="3581400"/>
          <a:ext cx="3293745" cy="1849310"/>
          <a:chOff x="6778625" y="15514765"/>
          <a:chExt cx="3312054" cy="1776285"/>
        </a:xfrm>
      </xdr:grpSpPr>
      <xdr:sp macro="" textlink="">
        <xdr:nvSpPr>
          <xdr:cNvPr id="31" name="Step" descr="GOOD TO KNOW&#10;You can use either MIN or MAX with multiple ranges, or values to show the greater or lesser of those values, like =MIN(A1:A10,B1:B10), or =MAX(A1:A10,B1), where B1 contains a threshold value, like 10, in which case the formula would never return a result less than 10.&#10;&#10;">
            <a:extLst>
              <a:ext uri="{FF2B5EF4-FFF2-40B4-BE49-F238E27FC236}">
                <a16:creationId xmlns:a16="http://schemas.microsoft.com/office/drawing/2014/main" id="{00000000-0008-0000-0600-00001F000000}"/>
              </a:ext>
            </a:extLst>
          </xdr:cNvPr>
          <xdr:cNvSpPr txBox="1"/>
        </xdr:nvSpPr>
        <xdr:spPr>
          <a:xfrm>
            <a:off x="7042958" y="15665450"/>
            <a:ext cx="3047721"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use either </a:t>
            </a:r>
            <a:r>
              <a:rPr lang="en-US" sz="1100" b="1" i="0" kern="1200" baseline="0">
                <a:solidFill>
                  <a:schemeClr val="dk1"/>
                </a:solidFill>
                <a:effectLst/>
                <a:latin typeface="+mn-lt"/>
                <a:ea typeface="+mn-ea"/>
                <a:cs typeface="+mn-cs"/>
              </a:rPr>
              <a:t>MIN</a:t>
            </a:r>
            <a:r>
              <a:rPr lang="en-US" sz="1100" b="0" i="0" kern="1200" baseline="0">
                <a:solidFill>
                  <a:schemeClr val="dk1"/>
                </a:solidFill>
                <a:effectLst/>
                <a:latin typeface="+mn-lt"/>
                <a:ea typeface="+mn-ea"/>
                <a:cs typeface="+mn-cs"/>
              </a:rPr>
              <a:t> or </a:t>
            </a:r>
            <a:r>
              <a:rPr lang="en-US" sz="1100" b="1" i="0" kern="1200" baseline="0">
                <a:solidFill>
                  <a:schemeClr val="dk1"/>
                </a:solidFill>
                <a:effectLst/>
                <a:latin typeface="+mn-lt"/>
                <a:ea typeface="+mn-ea"/>
                <a:cs typeface="+mn-cs"/>
              </a:rPr>
              <a:t>MAX</a:t>
            </a:r>
            <a:r>
              <a:rPr lang="en-US" sz="1100" b="0" i="0" kern="1200" baseline="0">
                <a:solidFill>
                  <a:schemeClr val="dk1"/>
                </a:solidFill>
                <a:effectLst/>
                <a:latin typeface="+mn-lt"/>
                <a:ea typeface="+mn-ea"/>
                <a:cs typeface="+mn-cs"/>
              </a:rPr>
              <a:t> with multiple ranges, or values to show the greater or lesser of those values, like =MIN(A1:A10,B1:B10), or =MAX(A1:A10,B1), where B1 contains a threshold value, like 10, in which case the formula would never return a result less than 10.</a:t>
            </a:r>
            <a:endParaRPr lang="en-US" sz="1100">
              <a:effectLst/>
              <a:latin typeface="+mn-lt"/>
            </a:endParaRPr>
          </a:p>
        </xdr:txBody>
      </xdr:sp>
      <xdr:pic>
        <xdr:nvPicPr>
          <xdr:cNvPr id="32" name="Graphic 147" descr="Glasses">
            <a:extLst>
              <a:ext uri="{FF2B5EF4-FFF2-40B4-BE49-F238E27FC236}">
                <a16:creationId xmlns:a16="http://schemas.microsoft.com/office/drawing/2014/main" id="{00000000-0008-0000-0600-000020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778625" y="15628855"/>
            <a:ext cx="323347" cy="349115"/>
          </a:xfrm>
          <a:prstGeom prst="rect">
            <a:avLst/>
          </a:prstGeom>
        </xdr:spPr>
      </xdr:pic>
      <xdr:sp macro="" textlink="">
        <xdr:nvSpPr>
          <xdr:cNvPr id="33" name="Freeform: Shape 32" descr="Arrrow">
            <a:extLst>
              <a:ext uri="{FF2B5EF4-FFF2-40B4-BE49-F238E27FC236}">
                <a16:creationId xmlns:a16="http://schemas.microsoft.com/office/drawing/2014/main" id="{00000000-0008-0000-0600-000021000000}"/>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absoluteAnchor>
    <xdr:pos x="561975" y="3267075"/>
    <xdr:ext cx="1275170" cy="335449"/>
    <xdr:sp macro="" textlink="">
      <xdr:nvSpPr>
        <xdr:cNvPr id="34" name="PreviousButton" descr="Return to the previous sheet">
          <a:hlinkClick xmlns:r="http://schemas.openxmlformats.org/officeDocument/2006/relationships" r:id="rId8" tooltip="Click here to go back to the previous sheet"/>
          <a:extLst>
            <a:ext uri="{FF2B5EF4-FFF2-40B4-BE49-F238E27FC236}">
              <a16:creationId xmlns:a16="http://schemas.microsoft.com/office/drawing/2014/main" id="{00000000-0008-0000-0600-000022000000}"/>
            </a:ext>
          </a:extLst>
        </xdr:cNvPr>
        <xdr:cNvSpPr/>
      </xdr:nvSpPr>
      <xdr:spPr>
        <a:xfrm flipH="1">
          <a:off x="561975"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absoluteAnchor>
  <xdr:absoluteAnchor>
    <xdr:pos x="4484736" y="3267075"/>
    <xdr:ext cx="1275170" cy="335449"/>
    <xdr:sp macro="" textlink="">
      <xdr:nvSpPr>
        <xdr:cNvPr id="35" name="NextButton" descr="Advance to the next sheet">
          <a:hlinkClick xmlns:r="http://schemas.openxmlformats.org/officeDocument/2006/relationships" r:id="rId9" tooltip="Click here to advance to the next sheet"/>
          <a:extLst>
            <a:ext uri="{FF2B5EF4-FFF2-40B4-BE49-F238E27FC236}">
              <a16:creationId xmlns:a16="http://schemas.microsoft.com/office/drawing/2014/main" id="{00000000-0008-0000-0600-000023000000}"/>
            </a:ext>
          </a:extLst>
        </xdr:cNvPr>
        <xdr:cNvSpPr/>
      </xdr:nvSpPr>
      <xdr:spPr>
        <a:xfrm>
          <a:off x="4484736"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twoCellAnchor>
    <xdr:from>
      <xdr:col>0</xdr:col>
      <xdr:colOff>554805</xdr:colOff>
      <xdr:row>1</xdr:row>
      <xdr:rowOff>85725</xdr:rowOff>
    </xdr:from>
    <xdr:to>
      <xdr:col>1</xdr:col>
      <xdr:colOff>4903020</xdr:colOff>
      <xdr:row>1</xdr:row>
      <xdr:rowOff>85725</xdr:rowOff>
    </xdr:to>
    <xdr:cxnSp macro="">
      <xdr:nvCxnSpPr>
        <xdr:cNvPr id="36" name="Bottom line" descr="Decorative line">
          <a:extLst>
            <a:ext uri="{FF2B5EF4-FFF2-40B4-BE49-F238E27FC236}">
              <a16:creationId xmlns:a16="http://schemas.microsoft.com/office/drawing/2014/main" id="{00000000-0008-0000-0600-000024000000}"/>
            </a:ext>
          </a:extLst>
        </xdr:cNvPr>
        <xdr:cNvCxnSpPr>
          <a:cxnSpLocks/>
        </xdr:cNvCxnSpPr>
      </xdr:nvCxnSpPr>
      <xdr:spPr>
        <a:xfrm>
          <a:off x="554805" y="84772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1104900</xdr:colOff>
      <xdr:row>4</xdr:row>
      <xdr:rowOff>323850</xdr:rowOff>
    </xdr:from>
    <xdr:to>
      <xdr:col>3</xdr:col>
      <xdr:colOff>361950</xdr:colOff>
      <xdr:row>4</xdr:row>
      <xdr:rowOff>323850</xdr:rowOff>
    </xdr:to>
    <xdr:cxnSp macro="">
      <xdr:nvCxnSpPr>
        <xdr:cNvPr id="3" name="Straight Arrow Connector 2">
          <a:extLst>
            <a:ext uri="{FF2B5EF4-FFF2-40B4-BE49-F238E27FC236}">
              <a16:creationId xmlns:a16="http://schemas.microsoft.com/office/drawing/2014/main" id="{00000000-0008-0000-1000-000003000000}"/>
            </a:ext>
          </a:extLst>
        </xdr:cNvPr>
        <xdr:cNvCxnSpPr/>
      </xdr:nvCxnSpPr>
      <xdr:spPr>
        <a:xfrm flipV="1">
          <a:off x="1104900" y="1085850"/>
          <a:ext cx="1828800" cy="0"/>
        </a:xfrm>
        <a:prstGeom prst="straightConnector1">
          <a:avLst/>
        </a:prstGeom>
        <a:ln>
          <a:solidFill>
            <a:sysClr val="windowText" lastClr="000000"/>
          </a:solidFill>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0</xdr:col>
      <xdr:colOff>1076325</xdr:colOff>
      <xdr:row>19</xdr:row>
      <xdr:rowOff>361950</xdr:rowOff>
    </xdr:from>
    <xdr:to>
      <xdr:col>3</xdr:col>
      <xdr:colOff>516255</xdr:colOff>
      <xdr:row>19</xdr:row>
      <xdr:rowOff>371475</xdr:rowOff>
    </xdr:to>
    <xdr:cxnSp macro="">
      <xdr:nvCxnSpPr>
        <xdr:cNvPr id="8" name="Straight Arrow Connector 7">
          <a:extLst>
            <a:ext uri="{FF2B5EF4-FFF2-40B4-BE49-F238E27FC236}">
              <a16:creationId xmlns:a16="http://schemas.microsoft.com/office/drawing/2014/main" id="{00000000-0008-0000-1000-000008000000}"/>
            </a:ext>
          </a:extLst>
        </xdr:cNvPr>
        <xdr:cNvCxnSpPr/>
      </xdr:nvCxnSpPr>
      <xdr:spPr>
        <a:xfrm>
          <a:off x="1076325" y="4476750"/>
          <a:ext cx="2011680" cy="9525"/>
        </a:xfrm>
        <a:prstGeom prst="straightConnector1">
          <a:avLst/>
        </a:prstGeom>
        <a:ln>
          <a:solidFill>
            <a:sysClr val="windowText" lastClr="000000"/>
          </a:solidFill>
          <a:tailEnd type="triangle"/>
        </a:ln>
      </xdr:spPr>
      <xdr:style>
        <a:lnRef idx="3">
          <a:schemeClr val="accent2"/>
        </a:lnRef>
        <a:fillRef idx="0">
          <a:schemeClr val="accent2"/>
        </a:fillRef>
        <a:effectRef idx="2">
          <a:schemeClr val="accent2"/>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19</xdr:col>
          <xdr:colOff>514350</xdr:colOff>
          <xdr:row>1</xdr:row>
          <xdr:rowOff>190500</xdr:rowOff>
        </xdr:from>
        <xdr:to>
          <xdr:col>28</xdr:col>
          <xdr:colOff>466725</xdr:colOff>
          <xdr:row>9</xdr:row>
          <xdr:rowOff>133350</xdr:rowOff>
        </xdr:to>
        <xdr:sp macro="" textlink="">
          <xdr:nvSpPr>
            <xdr:cNvPr id="33793" name="Object 1" hidden="1">
              <a:extLst>
                <a:ext uri="{63B3BB69-23CF-44E3-9099-C40C66FF867C}">
                  <a14:compatExt spid="_x0000_s33793"/>
                </a:ext>
                <a:ext uri="{FF2B5EF4-FFF2-40B4-BE49-F238E27FC236}">
                  <a16:creationId xmlns:a16="http://schemas.microsoft.com/office/drawing/2014/main" id="{00000000-0008-0000-1C00-0000018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6</xdr:col>
      <xdr:colOff>171450</xdr:colOff>
      <xdr:row>29</xdr:row>
      <xdr:rowOff>190500</xdr:rowOff>
    </xdr:from>
    <xdr:to>
      <xdr:col>13</xdr:col>
      <xdr:colOff>476250</xdr:colOff>
      <xdr:row>40</xdr:row>
      <xdr:rowOff>104775</xdr:rowOff>
    </xdr:to>
    <xdr:graphicFrame macro="">
      <xdr:nvGraphicFramePr>
        <xdr:cNvPr id="2" name="Chart 1">
          <a:extLst>
            <a:ext uri="{FF2B5EF4-FFF2-40B4-BE49-F238E27FC236}">
              <a16:creationId xmlns:a16="http://schemas.microsoft.com/office/drawing/2014/main" id="{00000000-0008-0000-1C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485775</xdr:colOff>
      <xdr:row>29</xdr:row>
      <xdr:rowOff>200025</xdr:rowOff>
    </xdr:from>
    <xdr:to>
      <xdr:col>21</xdr:col>
      <xdr:colOff>180975</xdr:colOff>
      <xdr:row>40</xdr:row>
      <xdr:rowOff>114300</xdr:rowOff>
    </xdr:to>
    <xdr:graphicFrame macro="">
      <xdr:nvGraphicFramePr>
        <xdr:cNvPr id="3" name="Chart 2">
          <a:extLst>
            <a:ext uri="{FF2B5EF4-FFF2-40B4-BE49-F238E27FC236}">
              <a16:creationId xmlns:a16="http://schemas.microsoft.com/office/drawing/2014/main" id="{00000000-0008-0000-1C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10</xdr:col>
      <xdr:colOff>209550</xdr:colOff>
      <xdr:row>5</xdr:row>
      <xdr:rowOff>57150</xdr:rowOff>
    </xdr:from>
    <xdr:to>
      <xdr:col>11</xdr:col>
      <xdr:colOff>530733</xdr:colOff>
      <xdr:row>5</xdr:row>
      <xdr:rowOff>240030</xdr:rowOff>
    </xdr:to>
    <xdr:sp macro="" textlink="">
      <xdr:nvSpPr>
        <xdr:cNvPr id="2" name="Arrow: Right 1">
          <a:extLst>
            <a:ext uri="{FF2B5EF4-FFF2-40B4-BE49-F238E27FC236}">
              <a16:creationId xmlns:a16="http://schemas.microsoft.com/office/drawing/2014/main" id="{00000000-0008-0000-1E00-000002000000}"/>
            </a:ext>
          </a:extLst>
        </xdr:cNvPr>
        <xdr:cNvSpPr/>
      </xdr:nvSpPr>
      <xdr:spPr>
        <a:xfrm>
          <a:off x="13992225" y="1343025"/>
          <a:ext cx="978408" cy="18288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152400</xdr:colOff>
      <xdr:row>13</xdr:row>
      <xdr:rowOff>28575</xdr:rowOff>
    </xdr:from>
    <xdr:to>
      <xdr:col>16</xdr:col>
      <xdr:colOff>435483</xdr:colOff>
      <xdr:row>13</xdr:row>
      <xdr:rowOff>211455</xdr:rowOff>
    </xdr:to>
    <xdr:sp macro="" textlink="">
      <xdr:nvSpPr>
        <xdr:cNvPr id="3" name="Arrow: Right 2">
          <a:extLst>
            <a:ext uri="{FF2B5EF4-FFF2-40B4-BE49-F238E27FC236}">
              <a16:creationId xmlns:a16="http://schemas.microsoft.com/office/drawing/2014/main" id="{00000000-0008-0000-1E00-000003000000}"/>
            </a:ext>
          </a:extLst>
        </xdr:cNvPr>
        <xdr:cNvSpPr/>
      </xdr:nvSpPr>
      <xdr:spPr>
        <a:xfrm>
          <a:off x="18278475" y="3371850"/>
          <a:ext cx="978408" cy="18288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10</xdr:col>
      <xdr:colOff>266700</xdr:colOff>
      <xdr:row>1</xdr:row>
      <xdr:rowOff>0</xdr:rowOff>
    </xdr:from>
    <xdr:to>
      <xdr:col>15</xdr:col>
      <xdr:colOff>286178</xdr:colOff>
      <xdr:row>11</xdr:row>
      <xdr:rowOff>76477</xdr:rowOff>
    </xdr:to>
    <xdr:pic>
      <xdr:nvPicPr>
        <xdr:cNvPr id="3" name="Picture 2">
          <a:extLst>
            <a:ext uri="{FF2B5EF4-FFF2-40B4-BE49-F238E27FC236}">
              <a16:creationId xmlns:a16="http://schemas.microsoft.com/office/drawing/2014/main" id="{00000000-0008-0000-3A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62700" y="190500"/>
          <a:ext cx="3067478" cy="1981477"/>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5</xdr:col>
      <xdr:colOff>0</xdr:colOff>
      <xdr:row>0</xdr:row>
      <xdr:rowOff>76200</xdr:rowOff>
    </xdr:from>
    <xdr:to>
      <xdr:col>9</xdr:col>
      <xdr:colOff>209550</xdr:colOff>
      <xdr:row>0</xdr:row>
      <xdr:rowOff>438152</xdr:rowOff>
    </xdr:to>
    <xdr:sp macro="" textlink="">
      <xdr:nvSpPr>
        <xdr:cNvPr id="4" name="Rounded Rectangle 10">
          <a:hlinkClick xmlns:r="http://schemas.openxmlformats.org/officeDocument/2006/relationships" r:id="rId1"/>
          <a:extLst>
            <a:ext uri="{FF2B5EF4-FFF2-40B4-BE49-F238E27FC236}">
              <a16:creationId xmlns:a16="http://schemas.microsoft.com/office/drawing/2014/main" id="{00000000-0008-0000-3C00-000004000000}"/>
            </a:ext>
          </a:extLst>
        </xdr:cNvPr>
        <xdr:cNvSpPr/>
      </xdr:nvSpPr>
      <xdr:spPr>
        <a:xfrm>
          <a:off x="3000375" y="76200"/>
          <a:ext cx="2781300" cy="361952"/>
        </a:xfrm>
        <a:prstGeom prst="roundRect">
          <a:avLst/>
        </a:prstGeom>
      </xdr:spPr>
      <xdr:style>
        <a:lnRef idx="1">
          <a:schemeClr val="accent4"/>
        </a:lnRef>
        <a:fillRef idx="3">
          <a:schemeClr val="accent4"/>
        </a:fillRef>
        <a:effectRef idx="2">
          <a:schemeClr val="accent4"/>
        </a:effectRef>
        <a:fontRef idx="minor">
          <a:schemeClr val="lt1"/>
        </a:fontRef>
      </xdr:style>
      <xdr:txBody>
        <a:bodyPr vertOverflow="clip" horzOverflow="clip" rtlCol="0" anchor="ctr"/>
        <a:lstStyle/>
        <a:p>
          <a:pPr algn="ctr"/>
          <a:r>
            <a:rPr lang="en-US" sz="1400">
              <a:solidFill>
                <a:schemeClr val="tx1"/>
              </a:solidFill>
              <a:effectLst>
                <a:outerShdw blurRad="50800" dist="38100" dir="5400000" algn="t" rotWithShape="0">
                  <a:schemeClr val="bg1">
                    <a:lumMod val="95000"/>
                    <a:alpha val="40000"/>
                  </a:schemeClr>
                </a:outerShdw>
              </a:effectLst>
              <a:latin typeface="Segoe UI Semibold" panose="020B0702040204020203" pitchFamily="34" charset="0"/>
            </a:rPr>
            <a:t>Visit Lead-Leapconsult.com</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bl_Fruit" displayName="tbl_Fruit" ref="Z2:Z6" totalsRowShown="0" headerRowDxfId="14" dataDxfId="13" headerRowCellStyle="Heading 3 2">
  <autoFilter ref="Z2:Z6" xr:uid="{00000000-0009-0000-0100-000002000000}"/>
  <tableColumns count="1">
    <tableColumn id="1" xr3:uid="{00000000-0010-0000-0000-000001000000}" name="Fruit" dataDxfId="1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bl_FruitType" displayName="tbl_FruitType" ref="AB2:AB4" totalsRowShown="0" headerRowDxfId="11" dataDxfId="10" headerRowCellStyle="Heading 3 2">
  <autoFilter ref="AB2:AB4" xr:uid="{00000000-0009-0000-0100-000003000000}"/>
  <tableColumns count="1">
    <tableColumn id="1" xr3:uid="{00000000-0010-0000-0100-000001000000}" name="Apples"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bl_FruitType4" displayName="tbl_FruitType4" ref="AD2:AD4" totalsRowShown="0" headerRowDxfId="8" dataDxfId="7" headerRowCellStyle="Heading 3 2">
  <autoFilter ref="AD2:AD4" xr:uid="{00000000-0009-0000-0100-000004000000}"/>
  <tableColumns count="1">
    <tableColumn id="1" xr3:uid="{00000000-0010-0000-0200-000001000000}" name="Oranges" dataDxfId="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bl_FruitType5" displayName="tbl_FruitType5" ref="AH2:AH4" totalsRowShown="0" headerRowDxfId="5" dataDxfId="4" headerRowCellStyle="Heading 3 2">
  <autoFilter ref="AH2:AH4" xr:uid="{00000000-0009-0000-0100-000005000000}"/>
  <tableColumns count="1">
    <tableColumn id="1" xr3:uid="{00000000-0010-0000-0300-000001000000}" name="Lemons" dataDxfId="3"/>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tbl_FruitType6" displayName="tbl_FruitType6" ref="AF2:AF4" totalsRowShown="0" headerRowDxfId="2" dataDxfId="1" headerRowCellStyle="Heading 3 2">
  <autoFilter ref="AF2:AF4" xr:uid="{00000000-0009-0000-0100-000006000000}"/>
  <tableColumns count="1">
    <tableColumn id="1" xr3:uid="{00000000-0010-0000-0400-000001000000}" name="Banana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9.bin"/><Relationship Id="rId1" Type="http://schemas.openxmlformats.org/officeDocument/2006/relationships/printerSettings" Target="../printerSettings/printerSettings18.bin"/><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3.bin"/><Relationship Id="rId1" Type="http://schemas.openxmlformats.org/officeDocument/2006/relationships/printerSettings" Target="../printerSettings/printerSettings2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28.bin"/><Relationship Id="rId5" Type="http://schemas.openxmlformats.org/officeDocument/2006/relationships/image" Target="../media/image16.emf"/><Relationship Id="rId4" Type="http://schemas.openxmlformats.org/officeDocument/2006/relationships/package" Target="../embeddings/Microsoft_Word_Document.docx"/></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0.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8.bin"/><Relationship Id="rId1" Type="http://schemas.openxmlformats.org/officeDocument/2006/relationships/hyperlink" Target="https://go.microsoft.com/fwlink/?linkid=844737" TargetMode="External"/></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3.xml"/><Relationship Id="rId1" Type="http://schemas.openxmlformats.org/officeDocument/2006/relationships/printerSettings" Target="../printerSettings/printerSettings9.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67.xml.rels><?xml version="1.0" encoding="UTF-8" standalone="yes"?>
<Relationships xmlns="http://schemas.openxmlformats.org/package/2006/relationships"><Relationship Id="rId1" Type="http://schemas.openxmlformats.org/officeDocument/2006/relationships/hyperlink" Target="https://www.bing.com/search?q=https%3A%2F%2Fexceljet.net%2Fkeyboard-shortcuts&amp;form=PRUSEN&amp;mkt=en-us&amp;httpsmsn=1&amp;refig=be398e63e70a4175adfb3f0d64afdfee"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249977111117893"/>
  </sheetPr>
  <dimension ref="A1"/>
  <sheetViews>
    <sheetView showGridLines="0" topLeftCell="A3" workbookViewId="0">
      <selection activeCell="B11" sqref="B11"/>
    </sheetView>
  </sheetViews>
  <sheetFormatPr defaultRowHeight="15"/>
  <sheetData/>
  <pageMargins left="0.7" right="0.7" top="0.75" bottom="0.75" header="0.3" footer="0.3"/>
  <pageSetup orientation="portrait" horizontalDpi="300" verticalDpi="3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1" tint="0.14999847407452621"/>
    <pageSetUpPr autoPageBreaks="0"/>
  </sheetPr>
  <dimension ref="A1:T1048576"/>
  <sheetViews>
    <sheetView tabSelected="1" zoomScaleNormal="100" workbookViewId="0">
      <selection activeCell="M5" sqref="M5"/>
    </sheetView>
  </sheetViews>
  <sheetFormatPr defaultRowHeight="15"/>
  <cols>
    <col min="1" max="1" width="19.5703125" customWidth="1"/>
    <col min="2" max="2" width="27.28515625" customWidth="1"/>
    <col min="3" max="3" width="9.7109375" customWidth="1"/>
    <col min="4" max="4" width="26.5703125" bestFit="1" customWidth="1"/>
    <col min="5" max="5" width="5.85546875" bestFit="1" customWidth="1"/>
    <col min="6" max="6" width="8" customWidth="1"/>
    <col min="7" max="7" width="10" bestFit="1" customWidth="1"/>
    <col min="8" max="9" width="10" customWidth="1"/>
    <col min="10" max="10" width="12.28515625" bestFit="1" customWidth="1"/>
    <col min="11" max="11" width="6.42578125" bestFit="1" customWidth="1"/>
    <col min="13" max="13" width="20.5703125" bestFit="1" customWidth="1"/>
    <col min="14" max="14" width="20.28515625" bestFit="1" customWidth="1"/>
  </cols>
  <sheetData>
    <row r="1" spans="1:20">
      <c r="A1" s="105" t="s">
        <v>102</v>
      </c>
      <c r="B1" s="105" t="s">
        <v>103</v>
      </c>
      <c r="C1" s="105" t="s">
        <v>104</v>
      </c>
      <c r="D1" s="105" t="s">
        <v>105</v>
      </c>
      <c r="E1" s="105" t="s">
        <v>687</v>
      </c>
      <c r="F1" s="105" t="s">
        <v>638</v>
      </c>
      <c r="G1" s="105" t="s">
        <v>753</v>
      </c>
      <c r="H1" s="105"/>
      <c r="I1" s="105"/>
      <c r="J1" s="105" t="s">
        <v>754</v>
      </c>
      <c r="K1" s="105" t="s">
        <v>683</v>
      </c>
      <c r="L1" s="110"/>
      <c r="M1" s="105"/>
      <c r="N1" s="106"/>
      <c r="O1" s="106"/>
      <c r="P1" s="107"/>
      <c r="Q1" s="108"/>
      <c r="R1" s="89"/>
      <c r="S1" s="109"/>
      <c r="T1" s="110"/>
    </row>
    <row r="2" spans="1:20">
      <c r="A2" s="554" t="s">
        <v>922</v>
      </c>
      <c r="B2" s="554" t="s">
        <v>119</v>
      </c>
      <c r="C2" s="554" t="s">
        <v>108</v>
      </c>
      <c r="D2" s="566">
        <v>36526</v>
      </c>
      <c r="E2" s="556">
        <f ca="1">DATEDIF(D2,TODAY(),"Y")</f>
        <v>23</v>
      </c>
      <c r="F2" s="555">
        <v>29260</v>
      </c>
      <c r="G2" s="554">
        <v>4</v>
      </c>
      <c r="H2" s="554"/>
      <c r="I2" s="554"/>
      <c r="J2" s="557">
        <f>$K$2*F2+F2</f>
        <v>29260</v>
      </c>
      <c r="K2" s="558"/>
      <c r="P2" s="153"/>
      <c r="Q2" s="154"/>
      <c r="R2" s="155"/>
      <c r="S2" s="156"/>
      <c r="T2" s="157"/>
    </row>
    <row r="3" spans="1:20">
      <c r="A3" s="554" t="s">
        <v>521</v>
      </c>
      <c r="B3" s="554" t="s">
        <v>119</v>
      </c>
      <c r="C3" s="554" t="s">
        <v>108</v>
      </c>
      <c r="D3" s="566">
        <v>39137</v>
      </c>
      <c r="E3" s="556">
        <f ca="1">DATEDIF(D3,TODAY(),"Y")</f>
        <v>16</v>
      </c>
      <c r="F3" s="555">
        <v>39000</v>
      </c>
      <c r="G3" s="554">
        <v>5</v>
      </c>
      <c r="H3" s="554"/>
      <c r="I3" s="554"/>
      <c r="J3" s="557">
        <f t="shared" ref="J3:J66" si="0">$K$2*F3+F3</f>
        <v>39000</v>
      </c>
      <c r="K3" s="558"/>
      <c r="P3" s="159"/>
      <c r="Q3" s="160"/>
      <c r="R3" s="161"/>
      <c r="S3" s="162"/>
      <c r="T3" s="163"/>
    </row>
    <row r="4" spans="1:20">
      <c r="A4" s="554" t="s">
        <v>349</v>
      </c>
      <c r="B4" s="554" t="s">
        <v>113</v>
      </c>
      <c r="C4" s="554" t="s">
        <v>108</v>
      </c>
      <c r="D4" s="566">
        <v>40198</v>
      </c>
      <c r="E4" s="556">
        <f ca="1">DATEDIF(D4,TODAY(),"Y")</f>
        <v>13</v>
      </c>
      <c r="F4" s="555">
        <v>49260</v>
      </c>
      <c r="G4" s="554">
        <v>3</v>
      </c>
      <c r="H4" s="554"/>
      <c r="I4" s="554"/>
      <c r="J4" s="557">
        <f t="shared" si="0"/>
        <v>49260</v>
      </c>
      <c r="K4" s="558"/>
      <c r="M4" t="s">
        <v>2122</v>
      </c>
      <c r="N4" s="158"/>
      <c r="O4" s="158"/>
      <c r="P4" s="159"/>
      <c r="Q4" s="160"/>
      <c r="R4" s="161"/>
      <c r="S4" s="162"/>
      <c r="T4" s="163"/>
    </row>
    <row r="5" spans="1:20">
      <c r="A5" s="554" t="s">
        <v>240</v>
      </c>
      <c r="B5" s="554" t="s">
        <v>119</v>
      </c>
      <c r="C5" s="554" t="s">
        <v>108</v>
      </c>
      <c r="D5" s="566">
        <v>40574</v>
      </c>
      <c r="E5" s="556">
        <f ca="1">DATEDIF(D5,TODAY(),"Y")</f>
        <v>12</v>
      </c>
      <c r="F5" s="555">
        <v>24840</v>
      </c>
      <c r="G5" s="554">
        <v>1</v>
      </c>
      <c r="H5" s="554"/>
      <c r="I5" s="554"/>
      <c r="J5" s="557">
        <f t="shared" si="0"/>
        <v>24840</v>
      </c>
      <c r="K5" s="558"/>
      <c r="N5" s="158"/>
      <c r="O5" s="158"/>
      <c r="P5" s="159"/>
      <c r="Q5" s="160"/>
      <c r="R5" s="161"/>
      <c r="S5" s="162"/>
      <c r="T5" s="163"/>
    </row>
    <row r="6" spans="1:20">
      <c r="A6" s="554" t="s">
        <v>935</v>
      </c>
      <c r="B6" s="554" t="s">
        <v>119</v>
      </c>
      <c r="C6" s="554" t="s">
        <v>108</v>
      </c>
      <c r="D6" s="566">
        <v>36290</v>
      </c>
      <c r="E6" s="556">
        <f ca="1">DATEDIF(D6,TODAY(),"Y")</f>
        <v>23</v>
      </c>
      <c r="F6" s="555">
        <v>39000</v>
      </c>
      <c r="G6" s="554">
        <v>3</v>
      </c>
      <c r="H6" s="554"/>
      <c r="I6" s="554"/>
      <c r="J6" s="557">
        <f t="shared" si="0"/>
        <v>39000</v>
      </c>
      <c r="K6" s="558"/>
      <c r="N6" s="158"/>
      <c r="O6" s="158"/>
      <c r="P6" s="159"/>
      <c r="Q6" s="160"/>
      <c r="R6" s="161"/>
      <c r="S6" s="162"/>
      <c r="T6" s="163"/>
    </row>
    <row r="7" spans="1:20">
      <c r="A7" s="554" t="s">
        <v>860</v>
      </c>
      <c r="B7" s="554" t="s">
        <v>709</v>
      </c>
      <c r="C7" s="554" t="s">
        <v>111</v>
      </c>
      <c r="D7" s="566">
        <v>36765</v>
      </c>
      <c r="E7" s="556">
        <f ca="1">DATEDIF(D7,TODAY(),"Y")</f>
        <v>22</v>
      </c>
      <c r="F7" s="555">
        <v>74500</v>
      </c>
      <c r="G7" s="554">
        <v>4</v>
      </c>
      <c r="H7" s="554"/>
      <c r="I7" s="554"/>
      <c r="J7" s="557">
        <f t="shared" si="0"/>
        <v>74500</v>
      </c>
      <c r="K7" s="558"/>
      <c r="M7">
        <f>SUM(J2:J742)</f>
        <v>37867107</v>
      </c>
      <c r="N7" s="158"/>
      <c r="O7" s="158"/>
      <c r="P7" s="159"/>
      <c r="Q7" s="160"/>
      <c r="R7" s="161"/>
      <c r="S7" s="162"/>
      <c r="T7" s="163"/>
    </row>
    <row r="8" spans="1:20">
      <c r="A8" s="554" t="s">
        <v>584</v>
      </c>
      <c r="B8" s="554" t="s">
        <v>140</v>
      </c>
      <c r="C8" s="554" t="s">
        <v>108</v>
      </c>
      <c r="D8" s="566">
        <v>38807</v>
      </c>
      <c r="E8" s="556">
        <f ca="1">DATEDIF(D8,TODAY(),"Y")</f>
        <v>17</v>
      </c>
      <c r="F8" s="555">
        <v>79730</v>
      </c>
      <c r="G8" s="554">
        <v>2</v>
      </c>
      <c r="H8" s="554"/>
      <c r="I8" s="554"/>
      <c r="J8" s="557">
        <f t="shared" si="0"/>
        <v>79730</v>
      </c>
      <c r="K8" s="558"/>
      <c r="M8" s="557"/>
      <c r="N8" s="158"/>
      <c r="O8" s="158"/>
      <c r="P8" s="159"/>
      <c r="Q8" s="160"/>
      <c r="R8" s="161"/>
      <c r="S8" s="162"/>
      <c r="T8" s="163"/>
    </row>
    <row r="9" spans="1:20">
      <c r="A9" s="554" t="s">
        <v>172</v>
      </c>
      <c r="B9" s="554" t="s">
        <v>137</v>
      </c>
      <c r="C9" s="554" t="s">
        <v>108</v>
      </c>
      <c r="D9" s="566">
        <v>40918</v>
      </c>
      <c r="E9" s="556">
        <f ca="1">DATEDIF(D9,TODAY(),"Y")</f>
        <v>11</v>
      </c>
      <c r="F9" s="555">
        <v>82500</v>
      </c>
      <c r="G9" s="554">
        <v>5</v>
      </c>
      <c r="H9" s="554"/>
      <c r="I9" s="554"/>
      <c r="J9" s="557">
        <f t="shared" si="0"/>
        <v>82500</v>
      </c>
      <c r="K9" s="558"/>
      <c r="N9" s="158"/>
      <c r="O9" s="158"/>
      <c r="P9" s="159"/>
      <c r="Q9" s="160"/>
      <c r="R9" s="161"/>
      <c r="S9" s="162"/>
      <c r="T9" s="163"/>
    </row>
    <row r="10" spans="1:20">
      <c r="A10" s="554" t="s">
        <v>192</v>
      </c>
      <c r="B10" s="554" t="s">
        <v>115</v>
      </c>
      <c r="C10" s="554" t="s">
        <v>125</v>
      </c>
      <c r="D10" s="566">
        <v>40807</v>
      </c>
      <c r="E10" s="556">
        <f ca="1">DATEDIF(D10,TODAY(),"Y")</f>
        <v>11</v>
      </c>
      <c r="F10" s="555">
        <v>35045</v>
      </c>
      <c r="G10" s="554">
        <v>4</v>
      </c>
      <c r="H10" s="554"/>
      <c r="I10" s="554"/>
      <c r="J10" s="557">
        <f t="shared" si="0"/>
        <v>35045</v>
      </c>
      <c r="K10" s="558"/>
      <c r="N10" s="158"/>
      <c r="O10" s="158"/>
      <c r="P10" s="159"/>
      <c r="Q10" s="160"/>
      <c r="R10" s="161"/>
      <c r="S10" s="162"/>
      <c r="T10" s="163"/>
    </row>
    <row r="11" spans="1:20">
      <c r="A11" s="554" t="s">
        <v>233</v>
      </c>
      <c r="B11" s="554" t="s">
        <v>119</v>
      </c>
      <c r="C11" s="554" t="s">
        <v>111</v>
      </c>
      <c r="D11" s="566">
        <v>40587</v>
      </c>
      <c r="E11" s="556">
        <f ca="1">DATEDIF(D11,TODAY(),"Y")</f>
        <v>12</v>
      </c>
      <c r="F11" s="555">
        <v>89450</v>
      </c>
      <c r="G11" s="554">
        <v>2</v>
      </c>
      <c r="H11" s="554"/>
      <c r="I11" s="554"/>
      <c r="J11" s="557">
        <f t="shared" si="0"/>
        <v>89450</v>
      </c>
      <c r="K11" s="558"/>
      <c r="N11" s="158"/>
      <c r="O11" s="158"/>
      <c r="P11" s="159"/>
      <c r="Q11" s="160"/>
      <c r="R11" s="161"/>
      <c r="S11" s="162"/>
      <c r="T11" s="163"/>
    </row>
    <row r="12" spans="1:20">
      <c r="A12" s="554" t="s">
        <v>908</v>
      </c>
      <c r="B12" s="554" t="s">
        <v>110</v>
      </c>
      <c r="C12" s="554" t="s">
        <v>111</v>
      </c>
      <c r="D12" s="566">
        <v>36375</v>
      </c>
      <c r="E12" s="556">
        <f ca="1">DATEDIF(D12,TODAY(),"Y")</f>
        <v>23</v>
      </c>
      <c r="F12" s="555">
        <v>71300</v>
      </c>
      <c r="G12" s="554">
        <v>5</v>
      </c>
      <c r="H12" s="554"/>
      <c r="I12" s="554"/>
      <c r="J12" s="557">
        <f t="shared" si="0"/>
        <v>71300</v>
      </c>
      <c r="K12" s="558"/>
      <c r="M12">
        <v>958959</v>
      </c>
      <c r="N12" s="158"/>
      <c r="O12" s="158"/>
      <c r="P12" s="159"/>
      <c r="Q12" s="160"/>
      <c r="R12" s="161"/>
      <c r="S12" s="162"/>
      <c r="T12" s="163"/>
    </row>
    <row r="13" spans="1:20">
      <c r="A13" s="554" t="s">
        <v>907</v>
      </c>
      <c r="B13" s="554" t="s">
        <v>110</v>
      </c>
      <c r="C13" s="554" t="s">
        <v>131</v>
      </c>
      <c r="D13" s="566">
        <v>36028</v>
      </c>
      <c r="E13" s="556">
        <f ca="1">DATEDIF(D13,TODAY(),"Y")</f>
        <v>24</v>
      </c>
      <c r="F13" s="555">
        <v>16688</v>
      </c>
      <c r="G13" s="554">
        <v>3</v>
      </c>
      <c r="H13" s="554"/>
      <c r="I13" s="554"/>
      <c r="J13" s="557">
        <f t="shared" si="0"/>
        <v>16688</v>
      </c>
      <c r="K13" s="558"/>
      <c r="N13" s="158"/>
      <c r="O13" s="158"/>
      <c r="P13" s="159"/>
      <c r="Q13" s="160"/>
      <c r="R13" s="161"/>
      <c r="S13" s="162"/>
      <c r="T13" s="163"/>
    </row>
    <row r="14" spans="1:20">
      <c r="A14" s="554" t="s">
        <v>297</v>
      </c>
      <c r="B14" s="554" t="s">
        <v>115</v>
      </c>
      <c r="C14" s="554" t="s">
        <v>125</v>
      </c>
      <c r="D14" s="567">
        <v>40393</v>
      </c>
      <c r="E14" s="556">
        <f ca="1">DATEDIF(D14,TODAY(),"Y")</f>
        <v>12</v>
      </c>
      <c r="F14" s="555">
        <v>16925</v>
      </c>
      <c r="G14" s="554">
        <v>1</v>
      </c>
      <c r="H14" s="554"/>
      <c r="I14" s="554"/>
      <c r="J14" s="557">
        <f t="shared" si="0"/>
        <v>16925</v>
      </c>
      <c r="K14" s="558"/>
      <c r="M14" s="158"/>
      <c r="N14" s="158"/>
      <c r="O14" s="158"/>
      <c r="P14" s="164"/>
      <c r="Q14" s="160"/>
      <c r="R14" s="161"/>
      <c r="S14" s="162"/>
      <c r="T14" s="163"/>
    </row>
    <row r="15" spans="1:20">
      <c r="A15" s="554" t="s">
        <v>951</v>
      </c>
      <c r="B15" s="554" t="s">
        <v>107</v>
      </c>
      <c r="C15" s="554" t="s">
        <v>111</v>
      </c>
      <c r="D15" s="566">
        <v>35826</v>
      </c>
      <c r="E15" s="556">
        <f ca="1">DATEDIF(D15,TODAY(),"Y")</f>
        <v>25</v>
      </c>
      <c r="F15" s="555">
        <v>45030</v>
      </c>
      <c r="G15" s="554">
        <v>3</v>
      </c>
      <c r="H15" s="554"/>
      <c r="I15" s="554"/>
      <c r="J15" s="557">
        <f t="shared" si="0"/>
        <v>45030</v>
      </c>
      <c r="K15" s="558"/>
      <c r="M15" s="158">
        <f>COUNT(J2:J742)</f>
        <v>741</v>
      </c>
      <c r="N15" s="158"/>
      <c r="O15" s="158"/>
      <c r="P15" s="159"/>
      <c r="Q15" s="160"/>
      <c r="R15" s="161"/>
      <c r="S15" s="162"/>
      <c r="T15" s="163"/>
    </row>
    <row r="16" spans="1:20">
      <c r="A16" s="554" t="s">
        <v>343</v>
      </c>
      <c r="B16" s="554" t="s">
        <v>121</v>
      </c>
      <c r="C16" s="554" t="s">
        <v>108</v>
      </c>
      <c r="D16" s="566">
        <v>40235</v>
      </c>
      <c r="E16" s="556">
        <f ca="1">DATEDIF(D16,TODAY(),"Y")</f>
        <v>13</v>
      </c>
      <c r="F16" s="555">
        <v>22860</v>
      </c>
      <c r="G16" s="554">
        <v>5</v>
      </c>
      <c r="H16" s="554"/>
      <c r="I16" s="554"/>
      <c r="J16" s="557">
        <f t="shared" si="0"/>
        <v>22860</v>
      </c>
      <c r="K16" s="558"/>
      <c r="M16" s="158"/>
      <c r="N16" s="158"/>
      <c r="O16" s="158"/>
      <c r="P16" s="159"/>
      <c r="Q16" s="160"/>
      <c r="R16" s="161"/>
      <c r="S16" s="162"/>
      <c r="T16" s="163"/>
    </row>
    <row r="17" spans="1:20">
      <c r="A17" s="554" t="s">
        <v>266</v>
      </c>
      <c r="B17" s="554" t="s">
        <v>110</v>
      </c>
      <c r="C17" s="554" t="s">
        <v>108</v>
      </c>
      <c r="D17" s="566">
        <v>40477</v>
      </c>
      <c r="E17" s="556">
        <f ca="1">DATEDIF(D17,TODAY(),"Y")</f>
        <v>12</v>
      </c>
      <c r="F17" s="555">
        <v>63206</v>
      </c>
      <c r="G17" s="554">
        <v>1</v>
      </c>
      <c r="H17" s="554"/>
      <c r="I17" s="554"/>
      <c r="J17" s="557">
        <f t="shared" si="0"/>
        <v>63206</v>
      </c>
      <c r="K17" s="558"/>
      <c r="M17" s="158"/>
      <c r="N17" s="158"/>
      <c r="O17" s="158"/>
      <c r="P17" s="159"/>
      <c r="Q17" s="160"/>
      <c r="R17" s="161"/>
      <c r="S17" s="162"/>
      <c r="T17" s="163"/>
    </row>
    <row r="18" spans="1:20">
      <c r="A18" s="554" t="s">
        <v>831</v>
      </c>
      <c r="B18" s="554" t="s">
        <v>140</v>
      </c>
      <c r="C18" s="554" t="s">
        <v>131</v>
      </c>
      <c r="D18" s="566">
        <v>35982</v>
      </c>
      <c r="E18" s="556">
        <f ca="1">DATEDIF(D18,TODAY(),"Y")</f>
        <v>24</v>
      </c>
      <c r="F18" s="555">
        <v>8904</v>
      </c>
      <c r="G18" s="554">
        <v>3</v>
      </c>
      <c r="H18" s="554"/>
      <c r="I18" s="554"/>
      <c r="J18" s="557">
        <f t="shared" si="0"/>
        <v>8904</v>
      </c>
      <c r="K18" s="558"/>
      <c r="M18" s="158"/>
      <c r="N18" s="158"/>
      <c r="O18" s="158"/>
      <c r="P18" s="159"/>
      <c r="Q18" s="160"/>
      <c r="R18" s="161"/>
      <c r="S18" s="162"/>
      <c r="T18" s="163"/>
    </row>
    <row r="19" spans="1:20">
      <c r="A19" s="554" t="s">
        <v>898</v>
      </c>
      <c r="B19" s="554" t="s">
        <v>110</v>
      </c>
      <c r="C19" s="554" t="s">
        <v>108</v>
      </c>
      <c r="D19" s="566">
        <v>37701</v>
      </c>
      <c r="E19" s="556">
        <f ca="1">DATEDIF(D19,TODAY(),"Y")</f>
        <v>20</v>
      </c>
      <c r="F19" s="555">
        <v>23560</v>
      </c>
      <c r="G19" s="554">
        <v>3</v>
      </c>
      <c r="H19" s="554"/>
      <c r="I19" s="554"/>
      <c r="J19" s="557">
        <f t="shared" si="0"/>
        <v>23560</v>
      </c>
      <c r="K19" s="558"/>
      <c r="M19" s="158"/>
      <c r="N19" s="158"/>
      <c r="O19" s="158"/>
      <c r="P19" s="159"/>
      <c r="Q19" s="160"/>
      <c r="R19" s="161"/>
      <c r="S19" s="162"/>
      <c r="T19" s="163"/>
    </row>
    <row r="20" spans="1:20">
      <c r="A20" s="554" t="s">
        <v>467</v>
      </c>
      <c r="B20" s="554" t="s">
        <v>110</v>
      </c>
      <c r="C20" s="554" t="s">
        <v>108</v>
      </c>
      <c r="D20" s="566">
        <v>39335</v>
      </c>
      <c r="E20" s="556">
        <f ca="1">DATEDIF(D20,TODAY(),"Y")</f>
        <v>15</v>
      </c>
      <c r="F20" s="555">
        <v>62688</v>
      </c>
      <c r="G20" s="554">
        <v>2</v>
      </c>
      <c r="H20" s="554"/>
      <c r="I20" s="554"/>
      <c r="J20" s="557">
        <f t="shared" si="0"/>
        <v>62688</v>
      </c>
      <c r="K20" s="558"/>
      <c r="M20" s="158"/>
      <c r="N20" s="158"/>
      <c r="O20" s="158"/>
      <c r="P20" s="159"/>
      <c r="Q20" s="160"/>
      <c r="R20" s="161"/>
      <c r="S20" s="162"/>
      <c r="T20" s="163"/>
    </row>
    <row r="21" spans="1:20">
      <c r="A21" s="554" t="s">
        <v>257</v>
      </c>
      <c r="B21" s="554" t="s">
        <v>119</v>
      </c>
      <c r="C21" s="554" t="s">
        <v>131</v>
      </c>
      <c r="D21" s="566">
        <v>40515</v>
      </c>
      <c r="E21" s="556">
        <f ca="1">DATEDIF(D21,TODAY(),"Y")</f>
        <v>12</v>
      </c>
      <c r="F21" s="555">
        <v>33508</v>
      </c>
      <c r="G21" s="554">
        <v>4</v>
      </c>
      <c r="H21" s="554"/>
      <c r="I21" s="554"/>
      <c r="J21" s="557">
        <f t="shared" si="0"/>
        <v>33508</v>
      </c>
      <c r="K21" s="558"/>
      <c r="M21" s="158"/>
      <c r="N21" s="158"/>
      <c r="O21" s="158"/>
      <c r="P21" s="159"/>
      <c r="Q21" s="160"/>
      <c r="R21" s="161"/>
      <c r="S21" s="162"/>
      <c r="T21" s="163"/>
    </row>
    <row r="22" spans="1:20">
      <c r="A22" s="554" t="s">
        <v>506</v>
      </c>
      <c r="B22" s="554" t="s">
        <v>110</v>
      </c>
      <c r="C22" s="554" t="s">
        <v>108</v>
      </c>
      <c r="D22" s="566">
        <v>39174</v>
      </c>
      <c r="E22" s="556">
        <f ca="1">DATEDIF(D22,TODAY(),"Y")</f>
        <v>16</v>
      </c>
      <c r="F22" s="555">
        <v>23320</v>
      </c>
      <c r="G22" s="554">
        <v>4</v>
      </c>
      <c r="H22" s="554"/>
      <c r="I22" s="554"/>
      <c r="J22" s="557">
        <f t="shared" si="0"/>
        <v>23320</v>
      </c>
      <c r="K22" s="558"/>
      <c r="M22" s="158"/>
      <c r="N22" s="158"/>
      <c r="O22" s="158"/>
      <c r="P22" s="159"/>
      <c r="Q22" s="160"/>
      <c r="R22" s="161"/>
      <c r="S22" s="162"/>
      <c r="T22" s="163"/>
    </row>
    <row r="23" spans="1:20">
      <c r="A23" s="554" t="s">
        <v>275</v>
      </c>
      <c r="B23" s="554" t="s">
        <v>140</v>
      </c>
      <c r="C23" s="554" t="s">
        <v>111</v>
      </c>
      <c r="D23" s="566">
        <v>40462</v>
      </c>
      <c r="E23" s="556">
        <f ca="1">DATEDIF(D23,TODAY(),"Y")</f>
        <v>12</v>
      </c>
      <c r="F23" s="555">
        <v>52940</v>
      </c>
      <c r="G23" s="554">
        <v>4</v>
      </c>
      <c r="H23" s="554"/>
      <c r="I23" s="554"/>
      <c r="J23" s="557">
        <f t="shared" si="0"/>
        <v>52940</v>
      </c>
      <c r="K23" s="558"/>
      <c r="M23" s="158"/>
      <c r="N23" s="158"/>
      <c r="O23" s="158"/>
      <c r="P23" s="159"/>
      <c r="Q23" s="160"/>
      <c r="R23" s="161"/>
      <c r="S23" s="162"/>
      <c r="T23" s="163"/>
    </row>
    <row r="24" spans="1:20">
      <c r="A24" s="554" t="s">
        <v>975</v>
      </c>
      <c r="B24" s="554" t="s">
        <v>206</v>
      </c>
      <c r="C24" s="554" t="s">
        <v>108</v>
      </c>
      <c r="D24" s="566">
        <v>37684</v>
      </c>
      <c r="E24" s="556">
        <f ca="1">DATEDIF(D24,TODAY(),"Y")</f>
        <v>20</v>
      </c>
      <c r="F24" s="555">
        <v>42800</v>
      </c>
      <c r="G24" s="554">
        <v>5</v>
      </c>
      <c r="H24" s="554"/>
      <c r="I24" s="554"/>
      <c r="J24" s="557">
        <f t="shared" si="0"/>
        <v>42800</v>
      </c>
      <c r="K24" s="558"/>
      <c r="M24" s="158"/>
      <c r="N24" s="158"/>
      <c r="O24" s="158"/>
      <c r="P24" s="159"/>
      <c r="Q24" s="160"/>
      <c r="R24" s="161"/>
      <c r="S24" s="162"/>
      <c r="T24" s="163"/>
    </row>
    <row r="25" spans="1:20">
      <c r="A25" s="554" t="s">
        <v>248</v>
      </c>
      <c r="B25" s="554" t="s">
        <v>137</v>
      </c>
      <c r="C25" s="554" t="s">
        <v>111</v>
      </c>
      <c r="D25" s="566">
        <v>40550</v>
      </c>
      <c r="E25" s="556">
        <f ca="1">DATEDIF(D25,TODAY(),"Y")</f>
        <v>12</v>
      </c>
      <c r="F25" s="555">
        <v>80050</v>
      </c>
      <c r="G25" s="554">
        <v>2</v>
      </c>
      <c r="H25" s="554"/>
      <c r="I25" s="554"/>
      <c r="J25" s="557">
        <f t="shared" si="0"/>
        <v>80050</v>
      </c>
      <c r="K25" s="558"/>
      <c r="M25" s="158"/>
      <c r="N25" s="158"/>
      <c r="O25" s="158"/>
      <c r="P25" s="159"/>
      <c r="Q25" s="160"/>
      <c r="R25" s="161"/>
      <c r="S25" s="162"/>
      <c r="T25" s="163"/>
    </row>
    <row r="26" spans="1:20">
      <c r="A26" s="554" t="s">
        <v>950</v>
      </c>
      <c r="B26" s="554" t="s">
        <v>119</v>
      </c>
      <c r="C26" s="554" t="s">
        <v>108</v>
      </c>
      <c r="D26" s="566">
        <v>36514</v>
      </c>
      <c r="E26" s="556">
        <f ca="1">DATEDIF(D26,TODAY(),"Y")</f>
        <v>23</v>
      </c>
      <c r="F26" s="555">
        <v>48250</v>
      </c>
      <c r="G26" s="554">
        <v>3</v>
      </c>
      <c r="H26" s="554"/>
      <c r="I26" s="554"/>
      <c r="J26" s="557">
        <f t="shared" si="0"/>
        <v>48250</v>
      </c>
      <c r="K26" s="558"/>
      <c r="M26" s="158"/>
      <c r="N26" s="158"/>
      <c r="O26" s="158"/>
      <c r="P26" s="159"/>
      <c r="Q26" s="160"/>
      <c r="R26" s="161"/>
      <c r="S26" s="162"/>
      <c r="T26" s="163"/>
    </row>
    <row r="27" spans="1:20">
      <c r="A27" s="554" t="s">
        <v>120</v>
      </c>
      <c r="B27" s="554" t="s">
        <v>121</v>
      </c>
      <c r="C27" s="554" t="s">
        <v>108</v>
      </c>
      <c r="D27" s="566">
        <v>41209</v>
      </c>
      <c r="E27" s="556">
        <f ca="1">DATEDIF(D27,TODAY(),"Y")</f>
        <v>10</v>
      </c>
      <c r="F27" s="555">
        <v>87980</v>
      </c>
      <c r="G27" s="554">
        <v>1</v>
      </c>
      <c r="H27" s="554"/>
      <c r="I27" s="554"/>
      <c r="J27" s="557">
        <f t="shared" si="0"/>
        <v>87980</v>
      </c>
      <c r="K27" s="558"/>
      <c r="M27" s="158"/>
      <c r="N27" s="158"/>
      <c r="O27" s="158"/>
      <c r="P27" s="159"/>
      <c r="Q27" s="160"/>
      <c r="R27" s="161"/>
      <c r="S27" s="162"/>
      <c r="T27" s="163"/>
    </row>
    <row r="28" spans="1:20">
      <c r="A28" s="554" t="s">
        <v>539</v>
      </c>
      <c r="B28" s="554" t="s">
        <v>115</v>
      </c>
      <c r="C28" s="554" t="s">
        <v>108</v>
      </c>
      <c r="D28" s="566">
        <v>39085</v>
      </c>
      <c r="E28" s="556">
        <f ca="1">DATEDIF(D28,TODAY(),"Y")</f>
        <v>16</v>
      </c>
      <c r="F28" s="555">
        <v>87030</v>
      </c>
      <c r="G28" s="554">
        <v>3</v>
      </c>
      <c r="H28" s="554"/>
      <c r="I28" s="554"/>
      <c r="J28" s="557">
        <f t="shared" si="0"/>
        <v>87030</v>
      </c>
      <c r="K28" s="558"/>
      <c r="M28" s="158"/>
      <c r="N28" s="158"/>
      <c r="O28" s="158"/>
      <c r="P28" s="159"/>
      <c r="Q28" s="160"/>
      <c r="R28" s="161"/>
      <c r="S28" s="162"/>
      <c r="T28" s="163"/>
    </row>
    <row r="29" spans="1:20">
      <c r="A29" s="554" t="s">
        <v>885</v>
      </c>
      <c r="B29" s="554" t="s">
        <v>115</v>
      </c>
      <c r="C29" s="554" t="s">
        <v>131</v>
      </c>
      <c r="D29" s="566">
        <v>37711</v>
      </c>
      <c r="E29" s="556">
        <f ca="1">DATEDIF(D29,TODAY(),"Y")</f>
        <v>20</v>
      </c>
      <c r="F29" s="555">
        <v>21648</v>
      </c>
      <c r="G29" s="554">
        <v>2</v>
      </c>
      <c r="H29" s="554"/>
      <c r="I29" s="554"/>
      <c r="J29" s="557">
        <f t="shared" si="0"/>
        <v>21648</v>
      </c>
      <c r="K29" s="558"/>
      <c r="M29" s="158"/>
      <c r="N29" s="158"/>
      <c r="O29" s="158"/>
      <c r="P29" s="159"/>
      <c r="Q29" s="160"/>
      <c r="R29" s="161"/>
      <c r="S29" s="162"/>
      <c r="T29" s="163"/>
    </row>
    <row r="30" spans="1:20">
      <c r="A30" s="554" t="s">
        <v>825</v>
      </c>
      <c r="B30" s="554" t="s">
        <v>140</v>
      </c>
      <c r="C30" s="554" t="s">
        <v>108</v>
      </c>
      <c r="D30" s="566">
        <v>36332</v>
      </c>
      <c r="E30" s="556">
        <f ca="1">DATEDIF(D30,TODAY(),"Y")</f>
        <v>23</v>
      </c>
      <c r="F30" s="555">
        <v>37760</v>
      </c>
      <c r="G30" s="554">
        <v>2</v>
      </c>
      <c r="H30" s="554"/>
      <c r="I30" s="554"/>
      <c r="J30" s="557">
        <f t="shared" si="0"/>
        <v>37760</v>
      </c>
      <c r="K30" s="558"/>
      <c r="M30" s="158"/>
      <c r="N30" s="158"/>
      <c r="O30" s="158"/>
      <c r="P30" s="159"/>
      <c r="Q30" s="160"/>
      <c r="R30" s="161"/>
      <c r="S30" s="162"/>
      <c r="T30" s="163"/>
    </row>
    <row r="31" spans="1:20">
      <c r="A31" s="554" t="s">
        <v>331</v>
      </c>
      <c r="B31" s="554" t="s">
        <v>110</v>
      </c>
      <c r="C31" s="554" t="s">
        <v>108</v>
      </c>
      <c r="D31" s="566">
        <v>40264</v>
      </c>
      <c r="E31" s="556">
        <f ca="1">DATEDIF(D31,TODAY(),"Y")</f>
        <v>13</v>
      </c>
      <c r="F31" s="555">
        <v>29760</v>
      </c>
      <c r="G31" s="554">
        <v>2</v>
      </c>
      <c r="H31" s="554"/>
      <c r="I31" s="554"/>
      <c r="J31" s="557">
        <f t="shared" si="0"/>
        <v>29760</v>
      </c>
      <c r="K31" s="558"/>
      <c r="M31" s="158"/>
      <c r="N31" s="158"/>
      <c r="O31" s="158"/>
      <c r="P31" s="159"/>
      <c r="Q31" s="160"/>
      <c r="R31" s="161"/>
      <c r="S31" s="162"/>
      <c r="T31" s="163"/>
    </row>
    <row r="32" spans="1:20">
      <c r="A32" s="554" t="s">
        <v>930</v>
      </c>
      <c r="B32" s="554" t="s">
        <v>119</v>
      </c>
      <c r="C32" s="554" t="s">
        <v>131</v>
      </c>
      <c r="D32" s="566">
        <v>35861</v>
      </c>
      <c r="E32" s="556">
        <f ca="1">DATEDIF(D32,TODAY(),"Y")</f>
        <v>25</v>
      </c>
      <c r="F32" s="555">
        <v>12836</v>
      </c>
      <c r="G32" s="554">
        <v>5</v>
      </c>
      <c r="H32" s="554"/>
      <c r="I32" s="554"/>
      <c r="J32" s="557">
        <f t="shared" si="0"/>
        <v>12836</v>
      </c>
      <c r="K32" s="558"/>
      <c r="M32" s="158"/>
      <c r="N32" s="158"/>
      <c r="O32" s="158"/>
      <c r="P32" s="159"/>
      <c r="Q32" s="160"/>
      <c r="R32" s="161"/>
      <c r="S32" s="162"/>
      <c r="T32" s="163"/>
    </row>
    <row r="33" spans="1:20">
      <c r="A33" s="554" t="s">
        <v>409</v>
      </c>
      <c r="B33" s="554" t="s">
        <v>283</v>
      </c>
      <c r="C33" s="554" t="s">
        <v>108</v>
      </c>
      <c r="D33" s="566">
        <v>39683</v>
      </c>
      <c r="E33" s="556">
        <f ca="1">DATEDIF(D33,TODAY(),"Y")</f>
        <v>14</v>
      </c>
      <c r="F33" s="555">
        <v>47350</v>
      </c>
      <c r="G33" s="554">
        <v>5</v>
      </c>
      <c r="H33" s="554"/>
      <c r="I33" s="554"/>
      <c r="J33" s="557">
        <f t="shared" si="0"/>
        <v>47350</v>
      </c>
      <c r="K33" s="558"/>
      <c r="M33" s="158"/>
      <c r="N33" s="158"/>
      <c r="O33" s="158"/>
      <c r="P33" s="159"/>
      <c r="Q33" s="160"/>
      <c r="R33" s="161"/>
      <c r="S33" s="162"/>
      <c r="T33" s="163"/>
    </row>
    <row r="34" spans="1:20">
      <c r="A34" s="554" t="s">
        <v>878</v>
      </c>
      <c r="B34" s="554" t="s">
        <v>147</v>
      </c>
      <c r="C34" s="554" t="s">
        <v>108</v>
      </c>
      <c r="D34" s="566">
        <v>36116</v>
      </c>
      <c r="E34" s="556">
        <f ca="1">DATEDIF(D34,TODAY(),"Y")</f>
        <v>24</v>
      </c>
      <c r="F34" s="555">
        <v>49770</v>
      </c>
      <c r="G34" s="554">
        <v>1</v>
      </c>
      <c r="H34" s="554"/>
      <c r="I34" s="554"/>
      <c r="J34" s="557">
        <f t="shared" si="0"/>
        <v>49770</v>
      </c>
      <c r="K34" s="558"/>
      <c r="M34" s="158"/>
      <c r="N34" s="158"/>
      <c r="O34" s="158"/>
      <c r="P34" s="159"/>
      <c r="Q34" s="160"/>
      <c r="R34" s="161"/>
      <c r="S34" s="162"/>
      <c r="T34" s="163"/>
    </row>
    <row r="35" spans="1:20">
      <c r="A35" s="554" t="s">
        <v>952</v>
      </c>
      <c r="B35" s="554" t="s">
        <v>107</v>
      </c>
      <c r="C35" s="554" t="s">
        <v>108</v>
      </c>
      <c r="D35" s="566">
        <v>36549</v>
      </c>
      <c r="E35" s="556">
        <f ca="1">DATEDIF(D35,TODAY(),"Y")</f>
        <v>23</v>
      </c>
      <c r="F35" s="555">
        <v>35460</v>
      </c>
      <c r="G35" s="554">
        <v>1</v>
      </c>
      <c r="H35" s="554"/>
      <c r="I35" s="554"/>
      <c r="J35" s="557">
        <f t="shared" si="0"/>
        <v>35460</v>
      </c>
      <c r="K35" s="558"/>
      <c r="M35" s="158"/>
      <c r="N35" s="158"/>
      <c r="O35" s="158"/>
      <c r="P35" s="159"/>
      <c r="Q35" s="160"/>
      <c r="R35" s="161"/>
      <c r="S35" s="162"/>
      <c r="T35" s="163"/>
    </row>
    <row r="36" spans="1:20">
      <c r="A36" s="554" t="s">
        <v>415</v>
      </c>
      <c r="B36" s="554" t="s">
        <v>140</v>
      </c>
      <c r="C36" s="554" t="s">
        <v>108</v>
      </c>
      <c r="D36" s="566">
        <v>39655</v>
      </c>
      <c r="E36" s="556">
        <f ca="1">DATEDIF(D36,TODAY(),"Y")</f>
        <v>14</v>
      </c>
      <c r="F36" s="555">
        <v>34480</v>
      </c>
      <c r="G36" s="554">
        <v>3</v>
      </c>
      <c r="H36" s="554"/>
      <c r="I36" s="554"/>
      <c r="J36" s="557">
        <f t="shared" si="0"/>
        <v>34480</v>
      </c>
      <c r="K36" s="558"/>
      <c r="M36" s="158"/>
      <c r="N36" s="158"/>
      <c r="O36" s="158"/>
      <c r="P36" s="159"/>
      <c r="Q36" s="160"/>
      <c r="R36" s="161"/>
      <c r="S36" s="162"/>
      <c r="T36" s="163"/>
    </row>
    <row r="37" spans="1:20">
      <c r="A37" s="554" t="s">
        <v>189</v>
      </c>
      <c r="B37" s="554" t="s">
        <v>177</v>
      </c>
      <c r="C37" s="554" t="s">
        <v>108</v>
      </c>
      <c r="D37" s="566">
        <v>40818</v>
      </c>
      <c r="E37" s="556">
        <f ca="1">DATEDIF(D37,TODAY(),"Y")</f>
        <v>11</v>
      </c>
      <c r="F37" s="555">
        <v>44560</v>
      </c>
      <c r="G37" s="554">
        <v>2</v>
      </c>
      <c r="H37" s="554"/>
      <c r="I37" s="554"/>
      <c r="J37" s="557">
        <f t="shared" si="0"/>
        <v>44560</v>
      </c>
      <c r="K37" s="558"/>
      <c r="M37" s="158"/>
      <c r="N37" s="158"/>
      <c r="O37" s="158"/>
      <c r="P37" s="159"/>
      <c r="Q37" s="160"/>
      <c r="R37" s="161"/>
      <c r="S37" s="162"/>
      <c r="T37" s="163"/>
    </row>
    <row r="38" spans="1:20">
      <c r="A38" s="554" t="s">
        <v>247</v>
      </c>
      <c r="B38" s="554" t="s">
        <v>177</v>
      </c>
      <c r="C38" s="554" t="s">
        <v>108</v>
      </c>
      <c r="D38" s="566">
        <v>40551</v>
      </c>
      <c r="E38" s="556">
        <f ca="1">DATEDIF(D38,TODAY(),"Y")</f>
        <v>12</v>
      </c>
      <c r="F38" s="555">
        <v>71730</v>
      </c>
      <c r="G38" s="554">
        <v>1</v>
      </c>
      <c r="H38" s="554"/>
      <c r="I38" s="554"/>
      <c r="J38" s="557">
        <f t="shared" si="0"/>
        <v>71730</v>
      </c>
      <c r="K38" s="558"/>
      <c r="M38" s="158"/>
      <c r="N38" s="158"/>
      <c r="O38" s="158"/>
      <c r="P38" s="159"/>
      <c r="Q38" s="160"/>
      <c r="R38" s="161"/>
      <c r="S38" s="162"/>
      <c r="T38" s="163"/>
    </row>
    <row r="39" spans="1:20">
      <c r="A39" s="554" t="s">
        <v>787</v>
      </c>
      <c r="B39" s="554" t="s">
        <v>113</v>
      </c>
      <c r="C39" s="554" t="s">
        <v>111</v>
      </c>
      <c r="D39" s="566">
        <v>37641</v>
      </c>
      <c r="E39" s="556">
        <f ca="1">DATEDIF(D39,TODAY(),"Y")</f>
        <v>20</v>
      </c>
      <c r="F39" s="555">
        <v>31970</v>
      </c>
      <c r="G39" s="554">
        <v>5</v>
      </c>
      <c r="H39" s="554"/>
      <c r="I39" s="554"/>
      <c r="J39" s="557">
        <f t="shared" si="0"/>
        <v>31970</v>
      </c>
      <c r="K39" s="558"/>
      <c r="M39" s="158"/>
      <c r="N39" s="158"/>
      <c r="O39" s="158"/>
      <c r="P39" s="159"/>
      <c r="Q39" s="160"/>
      <c r="R39" s="161"/>
      <c r="S39" s="162"/>
      <c r="T39" s="163"/>
    </row>
    <row r="40" spans="1:20">
      <c r="A40" s="554" t="s">
        <v>829</v>
      </c>
      <c r="B40" s="554" t="s">
        <v>140</v>
      </c>
      <c r="C40" s="554" t="s">
        <v>108</v>
      </c>
      <c r="D40" s="566">
        <v>37068</v>
      </c>
      <c r="E40" s="556">
        <f ca="1">DATEDIF(D40,TODAY(),"Y")</f>
        <v>21</v>
      </c>
      <c r="F40" s="555">
        <v>66010</v>
      </c>
      <c r="G40" s="554">
        <v>5</v>
      </c>
      <c r="H40" s="554"/>
      <c r="I40" s="554"/>
      <c r="J40" s="557">
        <f t="shared" si="0"/>
        <v>66010</v>
      </c>
      <c r="K40" s="558"/>
      <c r="M40" s="158"/>
      <c r="N40" s="158"/>
      <c r="O40" s="158"/>
      <c r="P40" s="159"/>
      <c r="Q40" s="160"/>
      <c r="R40" s="161"/>
      <c r="S40" s="162"/>
      <c r="T40" s="163"/>
    </row>
    <row r="41" spans="1:20">
      <c r="A41" s="554" t="s">
        <v>892</v>
      </c>
      <c r="B41" s="554" t="s">
        <v>115</v>
      </c>
      <c r="C41" s="554" t="s">
        <v>125</v>
      </c>
      <c r="D41" s="566">
        <v>37470</v>
      </c>
      <c r="E41" s="556">
        <f ca="1">DATEDIF(D41,TODAY(),"Y")</f>
        <v>20</v>
      </c>
      <c r="F41" s="555">
        <v>33810</v>
      </c>
      <c r="G41" s="554">
        <v>5</v>
      </c>
      <c r="H41" s="554"/>
      <c r="I41" s="554"/>
      <c r="J41" s="557">
        <f t="shared" si="0"/>
        <v>33810</v>
      </c>
      <c r="K41" s="558"/>
      <c r="M41" s="158"/>
      <c r="N41" s="158"/>
      <c r="O41" s="158"/>
      <c r="P41" s="159"/>
      <c r="Q41" s="160"/>
      <c r="R41" s="161"/>
      <c r="S41" s="162"/>
      <c r="T41" s="163"/>
    </row>
    <row r="42" spans="1:20">
      <c r="A42" s="554" t="s">
        <v>801</v>
      </c>
      <c r="B42" s="554" t="s">
        <v>140</v>
      </c>
      <c r="C42" s="554" t="s">
        <v>125</v>
      </c>
      <c r="D42" s="566">
        <v>35807</v>
      </c>
      <c r="E42" s="556">
        <f ca="1">DATEDIF(D42,TODAY(),"Y")</f>
        <v>25</v>
      </c>
      <c r="F42" s="555">
        <v>48835</v>
      </c>
      <c r="G42" s="554">
        <v>5</v>
      </c>
      <c r="H42" s="554"/>
      <c r="I42" s="554"/>
      <c r="J42" s="557">
        <f t="shared" si="0"/>
        <v>48835</v>
      </c>
      <c r="K42" s="558"/>
      <c r="M42" s="158"/>
      <c r="N42" s="158"/>
      <c r="O42" s="158"/>
      <c r="P42" s="159"/>
      <c r="Q42" s="160"/>
      <c r="R42" s="161"/>
      <c r="S42" s="162"/>
      <c r="T42" s="163"/>
    </row>
    <row r="43" spans="1:20">
      <c r="A43" s="554" t="s">
        <v>313</v>
      </c>
      <c r="B43" s="554" t="s">
        <v>110</v>
      </c>
      <c r="C43" s="554" t="s">
        <v>108</v>
      </c>
      <c r="D43" s="566">
        <v>40332</v>
      </c>
      <c r="E43" s="556">
        <f ca="1">DATEDIF(D43,TODAY(),"Y")</f>
        <v>12</v>
      </c>
      <c r="F43" s="555">
        <v>47340</v>
      </c>
      <c r="G43" s="554">
        <v>2</v>
      </c>
      <c r="H43" s="554"/>
      <c r="I43" s="554"/>
      <c r="J43" s="557">
        <f t="shared" si="0"/>
        <v>47340</v>
      </c>
      <c r="K43" s="558"/>
      <c r="M43" s="158"/>
      <c r="N43" s="158"/>
      <c r="O43" s="158"/>
      <c r="P43" s="159"/>
      <c r="Q43" s="160"/>
      <c r="R43" s="161"/>
      <c r="S43" s="162"/>
      <c r="T43" s="163"/>
    </row>
    <row r="44" spans="1:20">
      <c r="A44" s="554" t="s">
        <v>290</v>
      </c>
      <c r="B44" s="554" t="s">
        <v>107</v>
      </c>
      <c r="C44" s="554" t="s">
        <v>125</v>
      </c>
      <c r="D44" s="566">
        <v>40410</v>
      </c>
      <c r="E44" s="556">
        <f ca="1">DATEDIF(D44,TODAY(),"Y")</f>
        <v>12</v>
      </c>
      <c r="F44" s="555">
        <v>38105</v>
      </c>
      <c r="G44" s="554">
        <v>2</v>
      </c>
      <c r="H44" s="554"/>
      <c r="I44" s="554"/>
      <c r="J44" s="557">
        <f t="shared" si="0"/>
        <v>38105</v>
      </c>
      <c r="K44" s="558"/>
      <c r="M44" s="158"/>
      <c r="N44" s="158"/>
      <c r="O44" s="158"/>
      <c r="P44" s="159"/>
      <c r="Q44" s="160"/>
      <c r="R44" s="161"/>
      <c r="S44" s="162"/>
      <c r="T44" s="163"/>
    </row>
    <row r="45" spans="1:20">
      <c r="A45" s="554" t="s">
        <v>960</v>
      </c>
      <c r="B45" s="554" t="s">
        <v>107</v>
      </c>
      <c r="C45" s="554" t="s">
        <v>108</v>
      </c>
      <c r="D45" s="566">
        <v>36672</v>
      </c>
      <c r="E45" s="556">
        <f ca="1">DATEDIF(D45,TODAY(),"Y")</f>
        <v>22</v>
      </c>
      <c r="F45" s="555">
        <v>65320</v>
      </c>
      <c r="G45" s="554">
        <v>5</v>
      </c>
      <c r="H45" s="554"/>
      <c r="I45" s="554"/>
      <c r="J45" s="557">
        <f t="shared" si="0"/>
        <v>65320</v>
      </c>
      <c r="K45" s="558"/>
      <c r="M45" s="158"/>
      <c r="N45" s="158"/>
      <c r="O45" s="158"/>
      <c r="P45" s="159"/>
      <c r="Q45" s="160"/>
      <c r="R45" s="161"/>
      <c r="S45" s="162"/>
      <c r="T45" s="163"/>
    </row>
    <row r="46" spans="1:20">
      <c r="A46" s="554" t="s">
        <v>153</v>
      </c>
      <c r="B46" s="554" t="s">
        <v>154</v>
      </c>
      <c r="C46" s="554" t="s">
        <v>108</v>
      </c>
      <c r="D46" s="566">
        <v>41018</v>
      </c>
      <c r="E46" s="556">
        <f ca="1">DATEDIF(D46,TODAY(),"Y")</f>
        <v>10</v>
      </c>
      <c r="F46" s="555">
        <v>46220</v>
      </c>
      <c r="G46" s="554">
        <v>3</v>
      </c>
      <c r="H46" s="554"/>
      <c r="I46" s="554"/>
      <c r="J46" s="557">
        <f t="shared" si="0"/>
        <v>46220</v>
      </c>
      <c r="K46" s="558"/>
      <c r="M46" s="158"/>
      <c r="N46" s="158"/>
      <c r="O46" s="158"/>
      <c r="P46" s="159"/>
      <c r="Q46" s="160"/>
      <c r="R46" s="161"/>
      <c r="S46" s="162"/>
      <c r="T46" s="163"/>
    </row>
    <row r="47" spans="1:20">
      <c r="A47" s="554" t="s">
        <v>773</v>
      </c>
      <c r="B47" s="554" t="s">
        <v>123</v>
      </c>
      <c r="C47" s="554" t="s">
        <v>108</v>
      </c>
      <c r="D47" s="566">
        <v>37960</v>
      </c>
      <c r="E47" s="556">
        <f ca="1">DATEDIF(D47,TODAY(),"Y")</f>
        <v>19</v>
      </c>
      <c r="F47" s="555">
        <v>66890</v>
      </c>
      <c r="G47" s="554">
        <v>5</v>
      </c>
      <c r="H47" s="554"/>
      <c r="I47" s="554"/>
      <c r="J47" s="557">
        <f t="shared" si="0"/>
        <v>66890</v>
      </c>
      <c r="K47" s="558"/>
      <c r="M47" s="158"/>
      <c r="N47" s="158"/>
      <c r="O47" s="158"/>
      <c r="P47" s="159"/>
      <c r="Q47" s="160"/>
      <c r="R47" s="161"/>
      <c r="S47" s="162"/>
      <c r="T47" s="163"/>
    </row>
    <row r="48" spans="1:20">
      <c r="A48" s="554" t="s">
        <v>461</v>
      </c>
      <c r="B48" s="554" t="s">
        <v>140</v>
      </c>
      <c r="C48" s="554" t="s">
        <v>111</v>
      </c>
      <c r="D48" s="566">
        <v>39378</v>
      </c>
      <c r="E48" s="556">
        <f ca="1">DATEDIF(D48,TODAY(),"Y")</f>
        <v>15</v>
      </c>
      <c r="F48" s="555">
        <v>35460</v>
      </c>
      <c r="G48" s="554">
        <v>3</v>
      </c>
      <c r="H48" s="554"/>
      <c r="I48" s="554"/>
      <c r="J48" s="557">
        <f t="shared" si="0"/>
        <v>35460</v>
      </c>
      <c r="K48" s="558"/>
      <c r="M48" s="158"/>
      <c r="N48" s="158"/>
      <c r="O48" s="158"/>
      <c r="P48" s="159"/>
      <c r="Q48" s="160"/>
      <c r="R48" s="161"/>
      <c r="S48" s="162"/>
      <c r="T48" s="163"/>
    </row>
    <row r="49" spans="1:20">
      <c r="A49" s="554" t="s">
        <v>302</v>
      </c>
      <c r="B49" s="554" t="s">
        <v>115</v>
      </c>
      <c r="C49" s="554" t="s">
        <v>108</v>
      </c>
      <c r="D49" s="566">
        <v>40370</v>
      </c>
      <c r="E49" s="556">
        <f ca="1">DATEDIF(D49,TODAY(),"Y")</f>
        <v>12</v>
      </c>
      <c r="F49" s="555">
        <v>66840</v>
      </c>
      <c r="G49" s="554">
        <v>4</v>
      </c>
      <c r="H49" s="554"/>
      <c r="I49" s="554"/>
      <c r="J49" s="557">
        <f t="shared" si="0"/>
        <v>66840</v>
      </c>
      <c r="K49" s="558"/>
      <c r="M49" s="158"/>
      <c r="N49" s="158"/>
      <c r="O49" s="158"/>
      <c r="P49" s="159"/>
      <c r="Q49" s="160"/>
      <c r="R49" s="161"/>
      <c r="S49" s="162"/>
      <c r="T49" s="163"/>
    </row>
    <row r="50" spans="1:20">
      <c r="A50" s="554" t="s">
        <v>269</v>
      </c>
      <c r="B50" s="554" t="s">
        <v>140</v>
      </c>
      <c r="C50" s="554" t="s">
        <v>111</v>
      </c>
      <c r="D50" s="566">
        <v>40473</v>
      </c>
      <c r="E50" s="556">
        <f ca="1">DATEDIF(D50,TODAY(),"Y")</f>
        <v>12</v>
      </c>
      <c r="F50" s="555">
        <v>28260</v>
      </c>
      <c r="G50" s="554">
        <v>5</v>
      </c>
      <c r="H50" s="554"/>
      <c r="I50" s="554"/>
      <c r="J50" s="557">
        <f t="shared" si="0"/>
        <v>28260</v>
      </c>
      <c r="K50" s="558"/>
      <c r="M50" s="158"/>
      <c r="N50" s="158"/>
      <c r="O50" s="158"/>
      <c r="P50" s="159"/>
      <c r="Q50" s="160"/>
      <c r="R50" s="161"/>
      <c r="S50" s="162"/>
      <c r="T50" s="163"/>
    </row>
    <row r="51" spans="1:20">
      <c r="A51" s="554" t="s">
        <v>517</v>
      </c>
      <c r="B51" s="554" t="s">
        <v>140</v>
      </c>
      <c r="C51" s="554" t="s">
        <v>111</v>
      </c>
      <c r="D51" s="566">
        <v>39144</v>
      </c>
      <c r="E51" s="556">
        <f ca="1">DATEDIF(D51,TODAY(),"Y")</f>
        <v>16</v>
      </c>
      <c r="F51" s="555">
        <v>64430</v>
      </c>
      <c r="G51" s="554">
        <v>4</v>
      </c>
      <c r="H51" s="554"/>
      <c r="I51" s="554"/>
      <c r="J51" s="557">
        <f t="shared" si="0"/>
        <v>64430</v>
      </c>
      <c r="K51" s="558"/>
      <c r="M51" s="158"/>
      <c r="N51" s="158"/>
      <c r="O51" s="158"/>
      <c r="P51" s="159"/>
      <c r="Q51" s="160"/>
      <c r="R51" s="161"/>
      <c r="S51" s="162"/>
      <c r="T51" s="163"/>
    </row>
    <row r="52" spans="1:20">
      <c r="A52" s="554" t="s">
        <v>614</v>
      </c>
      <c r="B52" s="554" t="s">
        <v>115</v>
      </c>
      <c r="C52" s="554" t="s">
        <v>108</v>
      </c>
      <c r="D52" s="566">
        <v>38227</v>
      </c>
      <c r="E52" s="556">
        <f ca="1">DATEDIF(D52,TODAY(),"Y")</f>
        <v>18</v>
      </c>
      <c r="F52" s="555">
        <v>86200</v>
      </c>
      <c r="G52" s="554">
        <v>3</v>
      </c>
      <c r="H52" s="554"/>
      <c r="I52" s="554"/>
      <c r="J52" s="557">
        <f t="shared" si="0"/>
        <v>86200</v>
      </c>
      <c r="K52" s="558"/>
      <c r="M52" s="158"/>
      <c r="N52" s="158"/>
      <c r="O52" s="158"/>
      <c r="P52" s="159"/>
      <c r="Q52" s="160"/>
      <c r="R52" s="161"/>
      <c r="S52" s="162"/>
      <c r="T52" s="163"/>
    </row>
    <row r="53" spans="1:20">
      <c r="A53" s="554" t="s">
        <v>444</v>
      </c>
      <c r="B53" s="554" t="s">
        <v>147</v>
      </c>
      <c r="C53" s="554" t="s">
        <v>125</v>
      </c>
      <c r="D53" s="566">
        <v>39457</v>
      </c>
      <c r="E53" s="556">
        <f ca="1">DATEDIF(D53,TODAY(),"Y")</f>
        <v>15</v>
      </c>
      <c r="F53" s="555">
        <v>31255</v>
      </c>
      <c r="G53" s="554">
        <v>5</v>
      </c>
      <c r="H53" s="554"/>
      <c r="I53" s="554"/>
      <c r="J53" s="557">
        <f t="shared" si="0"/>
        <v>31255</v>
      </c>
      <c r="K53" s="558"/>
      <c r="M53" s="158"/>
      <c r="N53" s="158"/>
      <c r="O53" s="158"/>
      <c r="P53" s="159"/>
      <c r="Q53" s="160"/>
      <c r="R53" s="161"/>
      <c r="S53" s="162"/>
      <c r="T53" s="163"/>
    </row>
    <row r="54" spans="1:20">
      <c r="A54" s="554" t="s">
        <v>924</v>
      </c>
      <c r="B54" s="554" t="s">
        <v>119</v>
      </c>
      <c r="C54" s="554" t="s">
        <v>108</v>
      </c>
      <c r="D54" s="566">
        <v>37625</v>
      </c>
      <c r="E54" s="556">
        <f ca="1">DATEDIF(D54,TODAY(),"Y")</f>
        <v>20</v>
      </c>
      <c r="F54" s="555">
        <v>82490</v>
      </c>
      <c r="G54" s="554">
        <v>5</v>
      </c>
      <c r="H54" s="554"/>
      <c r="I54" s="554"/>
      <c r="J54" s="557">
        <f t="shared" si="0"/>
        <v>82490</v>
      </c>
      <c r="K54" s="558"/>
      <c r="M54" s="158"/>
      <c r="N54" s="158"/>
      <c r="O54" s="158"/>
      <c r="P54" s="159"/>
      <c r="Q54" s="160"/>
      <c r="R54" s="161"/>
      <c r="S54" s="162"/>
      <c r="T54" s="163"/>
    </row>
    <row r="55" spans="1:20">
      <c r="A55" s="554" t="s">
        <v>432</v>
      </c>
      <c r="B55" s="554" t="s">
        <v>140</v>
      </c>
      <c r="C55" s="554" t="s">
        <v>111</v>
      </c>
      <c r="D55" s="566">
        <v>39538</v>
      </c>
      <c r="E55" s="556">
        <f ca="1">DATEDIF(D55,TODAY(),"Y")</f>
        <v>15</v>
      </c>
      <c r="F55" s="555">
        <v>62780</v>
      </c>
      <c r="G55" s="554">
        <v>4</v>
      </c>
      <c r="H55" s="554"/>
      <c r="I55" s="554"/>
      <c r="J55" s="557">
        <f t="shared" si="0"/>
        <v>62780</v>
      </c>
      <c r="K55" s="558"/>
      <c r="M55" s="158"/>
      <c r="N55" s="158"/>
      <c r="O55" s="158"/>
      <c r="P55" s="159"/>
      <c r="Q55" s="160"/>
      <c r="R55" s="161"/>
      <c r="S55" s="162"/>
      <c r="T55" s="163"/>
    </row>
    <row r="56" spans="1:20">
      <c r="A56" s="554" t="s">
        <v>954</v>
      </c>
      <c r="B56" s="554" t="s">
        <v>107</v>
      </c>
      <c r="C56" s="554" t="s">
        <v>111</v>
      </c>
      <c r="D56" s="566">
        <v>36193</v>
      </c>
      <c r="E56" s="556">
        <f ca="1">DATEDIF(D56,TODAY(),"Y")</f>
        <v>24</v>
      </c>
      <c r="F56" s="555">
        <v>58250</v>
      </c>
      <c r="G56" s="554">
        <v>2</v>
      </c>
      <c r="H56" s="554"/>
      <c r="I56" s="554"/>
      <c r="J56" s="557">
        <f t="shared" si="0"/>
        <v>58250</v>
      </c>
      <c r="K56" s="558"/>
      <c r="M56" s="158"/>
      <c r="N56" s="158"/>
      <c r="O56" s="158"/>
      <c r="P56" s="159"/>
      <c r="Q56" s="160"/>
      <c r="R56" s="161"/>
      <c r="S56" s="162"/>
      <c r="T56" s="163"/>
    </row>
    <row r="57" spans="1:20">
      <c r="A57" s="554" t="s">
        <v>356</v>
      </c>
      <c r="B57" s="554" t="s">
        <v>154</v>
      </c>
      <c r="C57" s="554" t="s">
        <v>108</v>
      </c>
      <c r="D57" s="566">
        <v>40106</v>
      </c>
      <c r="E57" s="556">
        <f ca="1">DATEDIF(D57,TODAY(),"Y")</f>
        <v>13</v>
      </c>
      <c r="F57" s="555">
        <v>51180</v>
      </c>
      <c r="G57" s="554">
        <v>3</v>
      </c>
      <c r="H57" s="554"/>
      <c r="I57" s="554"/>
      <c r="J57" s="557">
        <f t="shared" si="0"/>
        <v>51180</v>
      </c>
      <c r="K57" s="558"/>
      <c r="M57" s="158"/>
      <c r="N57" s="158"/>
      <c r="O57" s="158"/>
      <c r="P57" s="159"/>
      <c r="Q57" s="160"/>
      <c r="R57" s="161"/>
      <c r="S57" s="162"/>
      <c r="T57" s="163"/>
    </row>
    <row r="58" spans="1:20">
      <c r="A58" s="554" t="s">
        <v>485</v>
      </c>
      <c r="B58" s="554" t="s">
        <v>107</v>
      </c>
      <c r="C58" s="554" t="s">
        <v>111</v>
      </c>
      <c r="D58" s="566">
        <v>39272</v>
      </c>
      <c r="E58" s="556">
        <f ca="1">DATEDIF(D58,TODAY(),"Y")</f>
        <v>15</v>
      </c>
      <c r="F58" s="555">
        <v>35240</v>
      </c>
      <c r="G58" s="554">
        <v>3</v>
      </c>
      <c r="H58" s="554"/>
      <c r="I58" s="554"/>
      <c r="J58" s="557">
        <f t="shared" si="0"/>
        <v>35240</v>
      </c>
      <c r="K58" s="558"/>
      <c r="M58" s="158"/>
      <c r="N58" s="158"/>
      <c r="O58" s="158"/>
      <c r="P58" s="159"/>
      <c r="Q58" s="160"/>
      <c r="R58" s="161"/>
      <c r="S58" s="162"/>
      <c r="T58" s="163"/>
    </row>
    <row r="59" spans="1:20">
      <c r="A59" s="554" t="s">
        <v>594</v>
      </c>
      <c r="B59" s="554" t="s">
        <v>119</v>
      </c>
      <c r="C59" s="554" t="s">
        <v>108</v>
      </c>
      <c r="D59" s="566">
        <v>38784</v>
      </c>
      <c r="E59" s="556">
        <f ca="1">DATEDIF(D59,TODAY(),"Y")</f>
        <v>17</v>
      </c>
      <c r="F59" s="555">
        <v>78710</v>
      </c>
      <c r="G59" s="554">
        <v>4</v>
      </c>
      <c r="H59" s="554"/>
      <c r="I59" s="554"/>
      <c r="J59" s="557">
        <f t="shared" si="0"/>
        <v>78710</v>
      </c>
      <c r="K59" s="558"/>
      <c r="M59" s="158"/>
      <c r="N59" s="158"/>
      <c r="O59" s="158"/>
      <c r="P59" s="159"/>
      <c r="Q59" s="160"/>
      <c r="R59" s="161"/>
      <c r="S59" s="162"/>
      <c r="T59" s="163"/>
    </row>
    <row r="60" spans="1:20">
      <c r="A60" s="554" t="s">
        <v>296</v>
      </c>
      <c r="B60" s="554" t="s">
        <v>147</v>
      </c>
      <c r="C60" s="554" t="s">
        <v>108</v>
      </c>
      <c r="D60" s="566">
        <v>40395</v>
      </c>
      <c r="E60" s="556">
        <f ca="1">DATEDIF(D60,TODAY(),"Y")</f>
        <v>12</v>
      </c>
      <c r="F60" s="555">
        <v>57560</v>
      </c>
      <c r="G60" s="554">
        <v>4</v>
      </c>
      <c r="H60" s="554"/>
      <c r="I60" s="554"/>
      <c r="J60" s="557">
        <f t="shared" si="0"/>
        <v>57560</v>
      </c>
      <c r="K60" s="558"/>
      <c r="M60" s="158"/>
      <c r="N60" s="158"/>
      <c r="O60" s="158"/>
      <c r="P60" s="159"/>
      <c r="Q60" s="160"/>
      <c r="R60" s="161"/>
      <c r="S60" s="162"/>
      <c r="T60" s="163"/>
    </row>
    <row r="61" spans="1:20">
      <c r="A61" s="554" t="s">
        <v>450</v>
      </c>
      <c r="B61" s="554" t="s">
        <v>154</v>
      </c>
      <c r="C61" s="554" t="s">
        <v>125</v>
      </c>
      <c r="D61" s="566">
        <v>39417</v>
      </c>
      <c r="E61" s="556">
        <f ca="1">DATEDIF(D61,TODAY(),"Y")</f>
        <v>15</v>
      </c>
      <c r="F61" s="555">
        <v>46095</v>
      </c>
      <c r="G61" s="554">
        <v>3</v>
      </c>
      <c r="H61" s="554"/>
      <c r="I61" s="554"/>
      <c r="J61" s="557">
        <f t="shared" si="0"/>
        <v>46095</v>
      </c>
      <c r="K61" s="558"/>
      <c r="M61" s="158"/>
      <c r="N61" s="158"/>
      <c r="O61" s="158"/>
      <c r="P61" s="159"/>
      <c r="Q61" s="160"/>
      <c r="R61" s="161"/>
      <c r="S61" s="162"/>
      <c r="T61" s="163"/>
    </row>
    <row r="62" spans="1:20">
      <c r="A62" s="554" t="s">
        <v>544</v>
      </c>
      <c r="B62" s="554" t="s">
        <v>123</v>
      </c>
      <c r="C62" s="554" t="s">
        <v>111</v>
      </c>
      <c r="D62" s="566">
        <v>39040</v>
      </c>
      <c r="E62" s="556">
        <f ca="1">DATEDIF(D62,TODAY(),"Y")</f>
        <v>16</v>
      </c>
      <c r="F62" s="555">
        <v>62150</v>
      </c>
      <c r="G62" s="554">
        <v>4</v>
      </c>
      <c r="H62" s="554"/>
      <c r="I62" s="554"/>
      <c r="J62" s="557">
        <f t="shared" si="0"/>
        <v>62150</v>
      </c>
      <c r="K62" s="558"/>
      <c r="M62" s="158"/>
      <c r="N62" s="158"/>
      <c r="O62" s="158"/>
      <c r="P62" s="159"/>
      <c r="Q62" s="160"/>
      <c r="R62" s="161"/>
      <c r="S62" s="162"/>
      <c r="T62" s="163"/>
    </row>
    <row r="63" spans="1:20">
      <c r="A63" s="554" t="s">
        <v>333</v>
      </c>
      <c r="B63" s="554" t="s">
        <v>215</v>
      </c>
      <c r="C63" s="554" t="s">
        <v>111</v>
      </c>
      <c r="D63" s="566">
        <v>40263</v>
      </c>
      <c r="E63" s="556">
        <f ca="1">DATEDIF(D63,TODAY(),"Y")</f>
        <v>13</v>
      </c>
      <c r="F63" s="555">
        <v>71190</v>
      </c>
      <c r="G63" s="554">
        <v>4</v>
      </c>
      <c r="H63" s="554"/>
      <c r="I63" s="554"/>
      <c r="J63" s="557">
        <f t="shared" si="0"/>
        <v>71190</v>
      </c>
      <c r="K63" s="558"/>
      <c r="M63" s="158"/>
      <c r="N63" s="158"/>
      <c r="O63" s="158"/>
      <c r="P63" s="159"/>
      <c r="Q63" s="160"/>
      <c r="R63" s="161"/>
      <c r="S63" s="162"/>
      <c r="T63" s="163"/>
    </row>
    <row r="64" spans="1:20">
      <c r="A64" s="554" t="s">
        <v>900</v>
      </c>
      <c r="B64" s="554" t="s">
        <v>110</v>
      </c>
      <c r="C64" s="554" t="s">
        <v>131</v>
      </c>
      <c r="D64" s="566">
        <v>35946</v>
      </c>
      <c r="E64" s="556">
        <f ca="1">DATEDIF(D64,TODAY(),"Y")</f>
        <v>24</v>
      </c>
      <c r="F64" s="555">
        <v>14332</v>
      </c>
      <c r="G64" s="554">
        <v>5</v>
      </c>
      <c r="H64" s="554"/>
      <c r="I64" s="554"/>
      <c r="J64" s="557">
        <f t="shared" si="0"/>
        <v>14332</v>
      </c>
      <c r="K64" s="558"/>
      <c r="M64" s="158"/>
      <c r="N64" s="158"/>
      <c r="O64" s="158"/>
      <c r="P64" s="159"/>
      <c r="Q64" s="160"/>
      <c r="R64" s="161"/>
      <c r="S64" s="162"/>
      <c r="T64" s="163"/>
    </row>
    <row r="65" spans="1:20">
      <c r="A65" s="554" t="s">
        <v>143</v>
      </c>
      <c r="B65" s="554" t="s">
        <v>107</v>
      </c>
      <c r="C65" s="554" t="s">
        <v>111</v>
      </c>
      <c r="D65" s="566">
        <v>41094</v>
      </c>
      <c r="E65" s="556">
        <f ca="1">DATEDIF(D65,TODAY(),"Y")</f>
        <v>10</v>
      </c>
      <c r="F65" s="555">
        <v>59128</v>
      </c>
      <c r="G65" s="554">
        <v>4</v>
      </c>
      <c r="H65" s="554"/>
      <c r="I65" s="554"/>
      <c r="J65" s="557">
        <f t="shared" si="0"/>
        <v>59128</v>
      </c>
      <c r="K65" s="558"/>
      <c r="M65" s="158"/>
      <c r="N65" s="158"/>
      <c r="O65" s="158"/>
      <c r="P65" s="159"/>
      <c r="Q65" s="160"/>
      <c r="R65" s="161"/>
      <c r="S65" s="162"/>
      <c r="T65" s="163"/>
    </row>
    <row r="66" spans="1:20">
      <c r="A66" s="554" t="s">
        <v>334</v>
      </c>
      <c r="B66" s="554" t="s">
        <v>121</v>
      </c>
      <c r="C66" s="554" t="s">
        <v>125</v>
      </c>
      <c r="D66" s="566">
        <v>40263</v>
      </c>
      <c r="E66" s="556">
        <f ca="1">DATEDIF(D66,TODAY(),"Y")</f>
        <v>13</v>
      </c>
      <c r="F66" s="555">
        <v>49405</v>
      </c>
      <c r="G66" s="554">
        <v>4</v>
      </c>
      <c r="H66" s="554"/>
      <c r="I66" s="554"/>
      <c r="J66" s="557">
        <f t="shared" si="0"/>
        <v>49405</v>
      </c>
      <c r="K66" s="558"/>
      <c r="M66" s="158"/>
      <c r="N66" s="158"/>
      <c r="O66" s="158"/>
      <c r="P66" s="159"/>
      <c r="Q66" s="160"/>
      <c r="R66" s="161"/>
      <c r="S66" s="162"/>
      <c r="T66" s="163"/>
    </row>
    <row r="67" spans="1:20">
      <c r="A67" s="554" t="s">
        <v>916</v>
      </c>
      <c r="B67" s="554" t="s">
        <v>110</v>
      </c>
      <c r="C67" s="554" t="s">
        <v>111</v>
      </c>
      <c r="D67" s="566">
        <v>36086</v>
      </c>
      <c r="E67" s="556">
        <f ca="1">DATEDIF(D67,TODAY(),"Y")</f>
        <v>24</v>
      </c>
      <c r="F67" s="555">
        <v>47520</v>
      </c>
      <c r="G67" s="554">
        <v>1</v>
      </c>
      <c r="H67" s="554"/>
      <c r="I67" s="554"/>
      <c r="J67" s="557">
        <f t="shared" ref="J67:J130" si="1">$K$2*F67+F67</f>
        <v>47520</v>
      </c>
      <c r="K67" s="558"/>
      <c r="M67" s="158"/>
      <c r="N67" s="158"/>
      <c r="O67" s="158"/>
      <c r="P67" s="159"/>
      <c r="Q67" s="160"/>
      <c r="R67" s="161"/>
      <c r="S67" s="162"/>
      <c r="T67" s="163"/>
    </row>
    <row r="68" spans="1:20">
      <c r="A68" s="554" t="s">
        <v>809</v>
      </c>
      <c r="B68" s="554" t="s">
        <v>140</v>
      </c>
      <c r="C68" s="554" t="s">
        <v>125</v>
      </c>
      <c r="D68" s="566">
        <v>36604</v>
      </c>
      <c r="E68" s="556">
        <f ca="1">DATEDIF(D68,TODAY(),"Y")</f>
        <v>23</v>
      </c>
      <c r="F68" s="555">
        <v>46710</v>
      </c>
      <c r="G68" s="554">
        <v>3</v>
      </c>
      <c r="H68" s="554"/>
      <c r="I68" s="554"/>
      <c r="J68" s="557">
        <f t="shared" si="1"/>
        <v>46710</v>
      </c>
      <c r="K68" s="558"/>
      <c r="M68" s="158"/>
      <c r="N68" s="158"/>
      <c r="O68" s="158"/>
      <c r="P68" s="159"/>
      <c r="Q68" s="160"/>
      <c r="R68" s="161"/>
      <c r="S68" s="162"/>
      <c r="T68" s="163"/>
    </row>
    <row r="69" spans="1:20">
      <c r="A69" s="554" t="s">
        <v>589</v>
      </c>
      <c r="B69" s="554" t="s">
        <v>140</v>
      </c>
      <c r="C69" s="554" t="s">
        <v>108</v>
      </c>
      <c r="D69" s="566">
        <v>38798</v>
      </c>
      <c r="E69" s="556">
        <f ca="1">DATEDIF(D69,TODAY(),"Y")</f>
        <v>17</v>
      </c>
      <c r="F69" s="555">
        <v>73144</v>
      </c>
      <c r="G69" s="554">
        <v>5</v>
      </c>
      <c r="H69" s="554"/>
      <c r="I69" s="554"/>
      <c r="J69" s="557">
        <f t="shared" si="1"/>
        <v>73144</v>
      </c>
      <c r="K69" s="558"/>
      <c r="M69" s="158"/>
      <c r="N69" s="158"/>
      <c r="O69" s="158"/>
      <c r="P69" s="159"/>
      <c r="Q69" s="160"/>
      <c r="R69" s="161"/>
      <c r="S69" s="162"/>
      <c r="T69" s="163"/>
    </row>
    <row r="70" spans="1:20">
      <c r="A70" s="554" t="s">
        <v>823</v>
      </c>
      <c r="B70" s="554" t="s">
        <v>140</v>
      </c>
      <c r="C70" s="554" t="s">
        <v>111</v>
      </c>
      <c r="D70" s="566">
        <v>35972</v>
      </c>
      <c r="E70" s="556">
        <f ca="1">DATEDIF(D70,TODAY(),"Y")</f>
        <v>24</v>
      </c>
      <c r="F70" s="555">
        <v>71710</v>
      </c>
      <c r="G70" s="554">
        <v>5</v>
      </c>
      <c r="H70" s="554"/>
      <c r="I70" s="554"/>
      <c r="J70" s="557">
        <f t="shared" si="1"/>
        <v>71710</v>
      </c>
      <c r="K70" s="558"/>
      <c r="M70" s="158"/>
      <c r="N70" s="158"/>
      <c r="O70" s="158"/>
      <c r="P70" s="159"/>
      <c r="Q70" s="160"/>
      <c r="R70" s="161"/>
      <c r="S70" s="162"/>
      <c r="T70" s="163"/>
    </row>
    <row r="71" spans="1:20">
      <c r="A71" s="554" t="s">
        <v>405</v>
      </c>
      <c r="B71" s="554" t="s">
        <v>140</v>
      </c>
      <c r="C71" s="554" t="s">
        <v>108</v>
      </c>
      <c r="D71" s="566">
        <v>39696</v>
      </c>
      <c r="E71" s="556">
        <f ca="1">DATEDIF(D71,TODAY(),"Y")</f>
        <v>14</v>
      </c>
      <c r="F71" s="555">
        <v>69320</v>
      </c>
      <c r="G71" s="554">
        <v>3</v>
      </c>
      <c r="H71" s="554"/>
      <c r="I71" s="554"/>
      <c r="J71" s="557">
        <f t="shared" si="1"/>
        <v>69320</v>
      </c>
      <c r="K71" s="558"/>
      <c r="M71" s="158"/>
      <c r="N71" s="158"/>
      <c r="O71" s="158"/>
      <c r="P71" s="159"/>
      <c r="Q71" s="160"/>
      <c r="R71" s="161"/>
      <c r="S71" s="162"/>
      <c r="T71" s="163"/>
    </row>
    <row r="72" spans="1:20">
      <c r="A72" s="554" t="s">
        <v>419</v>
      </c>
      <c r="B72" s="554" t="s">
        <v>250</v>
      </c>
      <c r="C72" s="554" t="s">
        <v>111</v>
      </c>
      <c r="D72" s="566">
        <v>39639</v>
      </c>
      <c r="E72" s="556">
        <f ca="1">DATEDIF(D72,TODAY(),"Y")</f>
        <v>14</v>
      </c>
      <c r="F72" s="555">
        <v>64720</v>
      </c>
      <c r="G72" s="554">
        <v>5</v>
      </c>
      <c r="H72" s="554"/>
      <c r="I72" s="554"/>
      <c r="J72" s="557">
        <f t="shared" si="1"/>
        <v>64720</v>
      </c>
      <c r="K72" s="558"/>
      <c r="M72" s="158"/>
      <c r="N72" s="158"/>
      <c r="O72" s="158"/>
      <c r="P72" s="159"/>
      <c r="Q72" s="160"/>
      <c r="R72" s="161"/>
      <c r="S72" s="162"/>
      <c r="T72" s="163"/>
    </row>
    <row r="73" spans="1:20">
      <c r="A73" s="554" t="s">
        <v>224</v>
      </c>
      <c r="B73" s="554" t="s">
        <v>140</v>
      </c>
      <c r="C73" s="554" t="s">
        <v>108</v>
      </c>
      <c r="D73" s="566">
        <v>40634</v>
      </c>
      <c r="E73" s="556">
        <f ca="1">DATEDIF(D73,TODAY(),"Y")</f>
        <v>12</v>
      </c>
      <c r="F73" s="555">
        <v>47440</v>
      </c>
      <c r="G73" s="554">
        <v>3</v>
      </c>
      <c r="H73" s="554"/>
      <c r="I73" s="554"/>
      <c r="J73" s="557">
        <f t="shared" si="1"/>
        <v>47440</v>
      </c>
      <c r="K73" s="558"/>
      <c r="M73" s="158"/>
      <c r="N73" s="158"/>
      <c r="O73" s="158"/>
      <c r="P73" s="159"/>
      <c r="Q73" s="160"/>
      <c r="R73" s="161"/>
      <c r="S73" s="162"/>
      <c r="T73" s="163"/>
    </row>
    <row r="74" spans="1:20">
      <c r="A74" s="554" t="s">
        <v>400</v>
      </c>
      <c r="B74" s="554" t="s">
        <v>119</v>
      </c>
      <c r="C74" s="554" t="s">
        <v>111</v>
      </c>
      <c r="D74" s="566">
        <v>39720</v>
      </c>
      <c r="E74" s="556">
        <f ca="1">DATEDIF(D74,TODAY(),"Y")</f>
        <v>14</v>
      </c>
      <c r="F74" s="555">
        <v>43320</v>
      </c>
      <c r="G74" s="554">
        <v>5</v>
      </c>
      <c r="H74" s="554"/>
      <c r="I74" s="554"/>
      <c r="J74" s="557">
        <f t="shared" si="1"/>
        <v>43320</v>
      </c>
      <c r="K74" s="558"/>
      <c r="M74" s="158"/>
      <c r="N74" s="158"/>
      <c r="O74" s="158"/>
      <c r="P74" s="159"/>
      <c r="Q74" s="160"/>
      <c r="R74" s="161"/>
      <c r="S74" s="162"/>
      <c r="T74" s="163"/>
    </row>
    <row r="75" spans="1:20">
      <c r="A75" s="554" t="s">
        <v>195</v>
      </c>
      <c r="B75" s="554" t="s">
        <v>135</v>
      </c>
      <c r="C75" s="554" t="s">
        <v>125</v>
      </c>
      <c r="D75" s="566">
        <v>40779</v>
      </c>
      <c r="E75" s="556">
        <f ca="1">DATEDIF(D75,TODAY(),"Y")</f>
        <v>11</v>
      </c>
      <c r="F75" s="555">
        <v>30445</v>
      </c>
      <c r="G75" s="554">
        <v>1</v>
      </c>
      <c r="H75" s="554"/>
      <c r="I75" s="554"/>
      <c r="J75" s="557">
        <f t="shared" si="1"/>
        <v>30445</v>
      </c>
      <c r="K75" s="558"/>
      <c r="M75" s="165"/>
      <c r="N75" s="165"/>
      <c r="O75" s="165"/>
      <c r="P75" s="166"/>
      <c r="Q75" s="160"/>
      <c r="R75" s="161"/>
      <c r="S75" s="162"/>
      <c r="T75" s="163"/>
    </row>
    <row r="76" spans="1:20">
      <c r="A76" s="554" t="s">
        <v>237</v>
      </c>
      <c r="B76" s="554" t="s">
        <v>140</v>
      </c>
      <c r="C76" s="554" t="s">
        <v>108</v>
      </c>
      <c r="D76" s="566">
        <v>40578</v>
      </c>
      <c r="E76" s="556">
        <f ca="1">DATEDIF(D76,TODAY(),"Y")</f>
        <v>12</v>
      </c>
      <c r="F76" s="555">
        <v>43820</v>
      </c>
      <c r="G76" s="554">
        <v>2</v>
      </c>
      <c r="H76" s="554"/>
      <c r="I76" s="554"/>
      <c r="J76" s="557">
        <f t="shared" si="1"/>
        <v>43820</v>
      </c>
      <c r="K76" s="558"/>
      <c r="M76" s="158"/>
      <c r="N76" s="158"/>
      <c r="O76" s="158"/>
      <c r="P76" s="159"/>
      <c r="Q76" s="160"/>
      <c r="R76" s="161"/>
      <c r="S76" s="162"/>
      <c r="T76" s="163"/>
    </row>
    <row r="77" spans="1:20">
      <c r="A77" s="554" t="s">
        <v>666</v>
      </c>
      <c r="B77" s="554" t="s">
        <v>123</v>
      </c>
      <c r="C77" s="554" t="s">
        <v>111</v>
      </c>
      <c r="D77" s="566">
        <v>35848</v>
      </c>
      <c r="E77" s="556">
        <f ca="1">DATEDIF(D77,TODAY(),"Y")</f>
        <v>25</v>
      </c>
      <c r="F77" s="555">
        <v>85480</v>
      </c>
      <c r="G77" s="554">
        <v>5</v>
      </c>
      <c r="H77" s="554"/>
      <c r="I77" s="554"/>
      <c r="J77" s="557">
        <f t="shared" si="1"/>
        <v>85480</v>
      </c>
      <c r="K77" s="558"/>
      <c r="M77" s="158"/>
      <c r="N77" s="158"/>
      <c r="O77" s="158"/>
      <c r="P77" s="159"/>
      <c r="Q77" s="160"/>
      <c r="R77" s="161"/>
      <c r="S77" s="162"/>
      <c r="T77" s="163"/>
    </row>
    <row r="78" spans="1:20">
      <c r="A78" s="554" t="s">
        <v>285</v>
      </c>
      <c r="B78" s="554" t="s">
        <v>140</v>
      </c>
      <c r="C78" s="554" t="s">
        <v>108</v>
      </c>
      <c r="D78" s="566">
        <v>40424</v>
      </c>
      <c r="E78" s="556">
        <f ca="1">DATEDIF(D78,TODAY(),"Y")</f>
        <v>12</v>
      </c>
      <c r="F78" s="555">
        <v>39520</v>
      </c>
      <c r="G78" s="554">
        <v>5</v>
      </c>
      <c r="H78" s="554"/>
      <c r="I78" s="554"/>
      <c r="J78" s="557">
        <f t="shared" si="1"/>
        <v>39520</v>
      </c>
      <c r="K78" s="558"/>
      <c r="M78" s="158"/>
      <c r="N78" s="158"/>
      <c r="O78" s="158"/>
      <c r="P78" s="159"/>
      <c r="Q78" s="160"/>
      <c r="R78" s="161"/>
      <c r="S78" s="162"/>
      <c r="T78" s="163"/>
    </row>
    <row r="79" spans="1:20">
      <c r="A79" s="554" t="s">
        <v>532</v>
      </c>
      <c r="B79" s="554" t="s">
        <v>147</v>
      </c>
      <c r="C79" s="554" t="s">
        <v>125</v>
      </c>
      <c r="D79" s="566">
        <v>39098</v>
      </c>
      <c r="E79" s="556">
        <f ca="1">DATEDIF(D79,TODAY(),"Y")</f>
        <v>16</v>
      </c>
      <c r="F79" s="555">
        <v>47705</v>
      </c>
      <c r="G79" s="554">
        <v>5</v>
      </c>
      <c r="H79" s="554"/>
      <c r="I79" s="554"/>
      <c r="J79" s="557">
        <f t="shared" si="1"/>
        <v>47705</v>
      </c>
      <c r="K79" s="558"/>
      <c r="M79" s="158"/>
      <c r="N79" s="158"/>
      <c r="O79" s="158"/>
      <c r="P79" s="159"/>
      <c r="Q79" s="160"/>
      <c r="R79" s="161"/>
      <c r="S79" s="162"/>
      <c r="T79" s="163"/>
    </row>
    <row r="80" spans="1:20">
      <c r="A80" s="554" t="s">
        <v>307</v>
      </c>
      <c r="B80" s="554" t="s">
        <v>107</v>
      </c>
      <c r="C80" s="554" t="s">
        <v>131</v>
      </c>
      <c r="D80" s="566">
        <v>40360</v>
      </c>
      <c r="E80" s="556">
        <f ca="1">DATEDIF(D80,TODAY(),"Y")</f>
        <v>12</v>
      </c>
      <c r="F80" s="555">
        <v>33752</v>
      </c>
      <c r="G80" s="554">
        <v>3</v>
      </c>
      <c r="H80" s="554"/>
      <c r="I80" s="554"/>
      <c r="J80" s="557">
        <f t="shared" si="1"/>
        <v>33752</v>
      </c>
      <c r="K80" s="558"/>
      <c r="M80" s="158"/>
      <c r="N80" s="158"/>
      <c r="O80" s="158"/>
      <c r="P80" s="159"/>
      <c r="Q80" s="160"/>
      <c r="R80" s="161"/>
      <c r="S80" s="162"/>
      <c r="T80" s="163"/>
    </row>
    <row r="81" spans="1:20">
      <c r="A81" s="554" t="s">
        <v>827</v>
      </c>
      <c r="B81" s="554" t="s">
        <v>140</v>
      </c>
      <c r="C81" s="554" t="s">
        <v>111</v>
      </c>
      <c r="D81" s="566">
        <v>36704</v>
      </c>
      <c r="E81" s="556">
        <f ca="1">DATEDIF(D81,TODAY(),"Y")</f>
        <v>22</v>
      </c>
      <c r="F81" s="555">
        <v>57760</v>
      </c>
      <c r="G81" s="554">
        <v>3</v>
      </c>
      <c r="H81" s="554"/>
      <c r="I81" s="554"/>
      <c r="J81" s="557">
        <f t="shared" si="1"/>
        <v>57760</v>
      </c>
      <c r="K81" s="558"/>
      <c r="M81" s="158"/>
      <c r="N81" s="158"/>
      <c r="O81" s="158"/>
      <c r="P81" s="159"/>
      <c r="Q81" s="160"/>
      <c r="R81" s="161"/>
      <c r="S81" s="162"/>
      <c r="T81" s="163"/>
    </row>
    <row r="82" spans="1:20">
      <c r="A82" s="554" t="s">
        <v>474</v>
      </c>
      <c r="B82" s="554" t="s">
        <v>119</v>
      </c>
      <c r="C82" s="554" t="s">
        <v>131</v>
      </c>
      <c r="D82" s="566">
        <v>39293</v>
      </c>
      <c r="E82" s="556">
        <f ca="1">DATEDIF(D82,TODAY(),"Y")</f>
        <v>15</v>
      </c>
      <c r="F82" s="555">
        <v>26484</v>
      </c>
      <c r="G82" s="554">
        <v>5</v>
      </c>
      <c r="H82" s="554"/>
      <c r="I82" s="554"/>
      <c r="J82" s="557">
        <f t="shared" si="1"/>
        <v>26484</v>
      </c>
      <c r="K82" s="558"/>
      <c r="M82" s="158"/>
      <c r="N82" s="158"/>
      <c r="O82" s="158"/>
      <c r="P82" s="159"/>
      <c r="Q82" s="160"/>
      <c r="R82" s="161"/>
      <c r="S82" s="162"/>
      <c r="T82" s="163"/>
    </row>
    <row r="83" spans="1:20">
      <c r="A83" s="554" t="s">
        <v>252</v>
      </c>
      <c r="B83" s="554" t="s">
        <v>121</v>
      </c>
      <c r="C83" s="554" t="s">
        <v>108</v>
      </c>
      <c r="D83" s="566">
        <v>40533</v>
      </c>
      <c r="E83" s="556">
        <f ca="1">DATEDIF(D83,TODAY(),"Y")</f>
        <v>12</v>
      </c>
      <c r="F83" s="555">
        <v>62180</v>
      </c>
      <c r="G83" s="554">
        <v>2</v>
      </c>
      <c r="H83" s="554"/>
      <c r="I83" s="554"/>
      <c r="J83" s="557">
        <f t="shared" si="1"/>
        <v>62180</v>
      </c>
      <c r="K83" s="558"/>
      <c r="M83" s="158"/>
      <c r="N83" s="158"/>
      <c r="O83" s="158"/>
      <c r="P83" s="159"/>
      <c r="Q83" s="160"/>
      <c r="R83" s="161"/>
      <c r="S83" s="162"/>
      <c r="T83" s="163"/>
    </row>
    <row r="84" spans="1:20">
      <c r="A84" s="554" t="s">
        <v>876</v>
      </c>
      <c r="B84" s="554" t="s">
        <v>147</v>
      </c>
      <c r="C84" s="554" t="s">
        <v>108</v>
      </c>
      <c r="D84" s="566">
        <v>36463</v>
      </c>
      <c r="E84" s="556">
        <f ca="1">DATEDIF(D84,TODAY(),"Y")</f>
        <v>23</v>
      </c>
      <c r="F84" s="555">
        <v>44220</v>
      </c>
      <c r="G84" s="554">
        <v>3</v>
      </c>
      <c r="H84" s="554"/>
      <c r="I84" s="554"/>
      <c r="J84" s="557">
        <f t="shared" si="1"/>
        <v>44220</v>
      </c>
      <c r="K84" s="558"/>
      <c r="M84" s="158"/>
      <c r="N84" s="158"/>
      <c r="O84" s="158"/>
      <c r="P84" s="159"/>
      <c r="Q84" s="160"/>
      <c r="R84" s="161"/>
      <c r="S84" s="162"/>
      <c r="T84" s="163"/>
    </row>
    <row r="85" spans="1:20">
      <c r="A85" s="554" t="s">
        <v>417</v>
      </c>
      <c r="B85" s="554" t="s">
        <v>107</v>
      </c>
      <c r="C85" s="554" t="s">
        <v>111</v>
      </c>
      <c r="D85" s="566">
        <v>39648</v>
      </c>
      <c r="E85" s="556">
        <f ca="1">DATEDIF(D85,TODAY(),"Y")</f>
        <v>14</v>
      </c>
      <c r="F85" s="555">
        <v>45105</v>
      </c>
      <c r="G85" s="554">
        <v>1</v>
      </c>
      <c r="H85" s="554"/>
      <c r="I85" s="554"/>
      <c r="J85" s="557">
        <f t="shared" si="1"/>
        <v>45105</v>
      </c>
      <c r="K85" s="558"/>
      <c r="M85" s="158"/>
      <c r="N85" s="158"/>
      <c r="O85" s="158"/>
      <c r="P85" s="159"/>
      <c r="Q85" s="160"/>
      <c r="R85" s="161"/>
      <c r="S85" s="162"/>
      <c r="T85" s="163"/>
    </row>
    <row r="86" spans="1:20">
      <c r="A86" s="554" t="s">
        <v>146</v>
      </c>
      <c r="B86" s="554" t="s">
        <v>147</v>
      </c>
      <c r="C86" s="554" t="s">
        <v>108</v>
      </c>
      <c r="D86" s="566">
        <v>41070</v>
      </c>
      <c r="E86" s="556">
        <f ca="1">DATEDIF(D86,TODAY(),"Y")</f>
        <v>10</v>
      </c>
      <c r="F86" s="555">
        <v>73930</v>
      </c>
      <c r="G86" s="554">
        <v>1</v>
      </c>
      <c r="H86" s="554"/>
      <c r="I86" s="554"/>
      <c r="J86" s="557">
        <f t="shared" si="1"/>
        <v>73930</v>
      </c>
      <c r="K86" s="558"/>
      <c r="M86" s="158"/>
      <c r="N86" s="158"/>
      <c r="O86" s="158"/>
      <c r="P86" s="159"/>
      <c r="Q86" s="160"/>
      <c r="R86" s="161"/>
      <c r="S86" s="162"/>
      <c r="T86" s="163"/>
    </row>
    <row r="87" spans="1:20">
      <c r="A87" s="554" t="s">
        <v>169</v>
      </c>
      <c r="B87" s="554" t="s">
        <v>123</v>
      </c>
      <c r="C87" s="554" t="s">
        <v>131</v>
      </c>
      <c r="D87" s="566">
        <v>40925</v>
      </c>
      <c r="E87" s="556">
        <f ca="1">DATEDIF(D87,TODAY(),"Y")</f>
        <v>11</v>
      </c>
      <c r="F87" s="555">
        <v>14568</v>
      </c>
      <c r="G87" s="554">
        <v>3</v>
      </c>
      <c r="H87" s="554"/>
      <c r="I87" s="554"/>
      <c r="J87" s="557">
        <f t="shared" si="1"/>
        <v>14568</v>
      </c>
      <c r="K87" s="558"/>
      <c r="M87" s="158"/>
      <c r="N87" s="158"/>
      <c r="O87" s="158"/>
      <c r="P87" s="159"/>
      <c r="Q87" s="160"/>
      <c r="R87" s="161"/>
      <c r="S87" s="162"/>
      <c r="T87" s="163"/>
    </row>
    <row r="88" spans="1:20">
      <c r="A88" s="554" t="s">
        <v>818</v>
      </c>
      <c r="B88" s="554" t="s">
        <v>140</v>
      </c>
      <c r="C88" s="554" t="s">
        <v>108</v>
      </c>
      <c r="D88" s="566">
        <v>35932</v>
      </c>
      <c r="E88" s="556">
        <f ca="1">DATEDIF(D88,TODAY(),"Y")</f>
        <v>24</v>
      </c>
      <c r="F88" s="555">
        <v>89740</v>
      </c>
      <c r="G88" s="554">
        <v>5</v>
      </c>
      <c r="H88" s="554"/>
      <c r="I88" s="554"/>
      <c r="J88" s="557">
        <f t="shared" si="1"/>
        <v>89740</v>
      </c>
      <c r="K88" s="558"/>
      <c r="M88" s="158"/>
      <c r="N88" s="158"/>
      <c r="O88" s="158"/>
      <c r="P88" s="159"/>
      <c r="Q88" s="160"/>
      <c r="R88" s="161"/>
      <c r="S88" s="162"/>
      <c r="T88" s="163"/>
    </row>
    <row r="89" spans="1:20">
      <c r="A89" s="554" t="s">
        <v>548</v>
      </c>
      <c r="B89" s="554" t="s">
        <v>121</v>
      </c>
      <c r="C89" s="554" t="s">
        <v>111</v>
      </c>
      <c r="D89" s="566">
        <v>39011</v>
      </c>
      <c r="E89" s="556">
        <f ca="1">DATEDIF(D89,TODAY(),"Y")</f>
        <v>16</v>
      </c>
      <c r="F89" s="555">
        <v>86470</v>
      </c>
      <c r="G89" s="554">
        <v>4</v>
      </c>
      <c r="H89" s="554"/>
      <c r="I89" s="554"/>
      <c r="J89" s="557">
        <f t="shared" si="1"/>
        <v>86470</v>
      </c>
      <c r="K89" s="558"/>
      <c r="M89" s="158"/>
      <c r="N89" s="158"/>
      <c r="O89" s="158"/>
      <c r="P89" s="159"/>
      <c r="Q89" s="160"/>
      <c r="R89" s="161"/>
      <c r="S89" s="162"/>
      <c r="T89" s="163"/>
    </row>
    <row r="90" spans="1:20">
      <c r="A90" s="554" t="s">
        <v>226</v>
      </c>
      <c r="B90" s="554" t="s">
        <v>110</v>
      </c>
      <c r="C90" s="554" t="s">
        <v>108</v>
      </c>
      <c r="D90" s="566">
        <v>40624</v>
      </c>
      <c r="E90" s="556">
        <f ca="1">DATEDIF(D90,TODAY(),"Y")</f>
        <v>12</v>
      </c>
      <c r="F90" s="555">
        <v>86500</v>
      </c>
      <c r="G90" s="554">
        <v>1</v>
      </c>
      <c r="H90" s="554"/>
      <c r="I90" s="554"/>
      <c r="J90" s="557">
        <f t="shared" si="1"/>
        <v>86500</v>
      </c>
      <c r="K90" s="558"/>
      <c r="M90" s="158"/>
      <c r="N90" s="158"/>
      <c r="O90" s="158"/>
      <c r="P90" s="159"/>
      <c r="Q90" s="160"/>
      <c r="R90" s="161"/>
      <c r="S90" s="162"/>
      <c r="T90" s="163"/>
    </row>
    <row r="91" spans="1:20">
      <c r="A91" s="554" t="s">
        <v>239</v>
      </c>
      <c r="B91" s="554" t="s">
        <v>140</v>
      </c>
      <c r="C91" s="554" t="s">
        <v>131</v>
      </c>
      <c r="D91" s="566">
        <v>40574</v>
      </c>
      <c r="E91" s="556">
        <f ca="1">DATEDIF(D91,TODAY(),"Y")</f>
        <v>12</v>
      </c>
      <c r="F91" s="555">
        <v>28424</v>
      </c>
      <c r="G91" s="554">
        <v>4</v>
      </c>
      <c r="H91" s="554"/>
      <c r="I91" s="554"/>
      <c r="J91" s="557">
        <f t="shared" si="1"/>
        <v>28424</v>
      </c>
      <c r="K91" s="558"/>
      <c r="M91" s="158"/>
      <c r="N91" s="158"/>
      <c r="O91" s="158"/>
      <c r="P91" s="159"/>
      <c r="Q91" s="160"/>
      <c r="R91" s="161"/>
      <c r="S91" s="162"/>
      <c r="T91" s="163"/>
    </row>
    <row r="92" spans="1:20">
      <c r="A92" s="554" t="s">
        <v>402</v>
      </c>
      <c r="B92" s="554" t="s">
        <v>135</v>
      </c>
      <c r="C92" s="554" t="s">
        <v>108</v>
      </c>
      <c r="D92" s="566">
        <v>39704</v>
      </c>
      <c r="E92" s="556">
        <f ca="1">DATEDIF(D92,TODAY(),"Y")</f>
        <v>14</v>
      </c>
      <c r="F92" s="555">
        <v>58290</v>
      </c>
      <c r="G92" s="554">
        <v>5</v>
      </c>
      <c r="H92" s="554"/>
      <c r="I92" s="554"/>
      <c r="J92" s="557">
        <f t="shared" si="1"/>
        <v>58290</v>
      </c>
      <c r="K92" s="558"/>
      <c r="M92" s="165"/>
      <c r="N92" s="165"/>
      <c r="O92" s="165"/>
      <c r="P92" s="166"/>
      <c r="Q92" s="160"/>
      <c r="R92" s="161"/>
      <c r="S92" s="162"/>
      <c r="T92" s="163"/>
    </row>
    <row r="93" spans="1:20">
      <c r="A93" s="554" t="s">
        <v>468</v>
      </c>
      <c r="B93" s="554" t="s">
        <v>147</v>
      </c>
      <c r="C93" s="554" t="s">
        <v>111</v>
      </c>
      <c r="D93" s="566">
        <v>39330</v>
      </c>
      <c r="E93" s="556">
        <f ca="1">DATEDIF(D93,TODAY(),"Y")</f>
        <v>15</v>
      </c>
      <c r="F93" s="555">
        <v>81930</v>
      </c>
      <c r="G93" s="554">
        <v>5</v>
      </c>
      <c r="H93" s="554"/>
      <c r="I93" s="554"/>
      <c r="J93" s="557">
        <f t="shared" si="1"/>
        <v>81930</v>
      </c>
      <c r="K93" s="558"/>
      <c r="M93" s="158"/>
      <c r="N93" s="158"/>
      <c r="O93" s="158"/>
      <c r="P93" s="159"/>
      <c r="Q93" s="160"/>
      <c r="R93" s="161"/>
      <c r="S93" s="162"/>
      <c r="T93" s="163"/>
    </row>
    <row r="94" spans="1:20">
      <c r="A94" s="554" t="s">
        <v>807</v>
      </c>
      <c r="B94" s="554" t="s">
        <v>140</v>
      </c>
      <c r="C94" s="554" t="s">
        <v>108</v>
      </c>
      <c r="D94" s="566">
        <v>36198</v>
      </c>
      <c r="E94" s="556">
        <f ca="1">DATEDIF(D94,TODAY(),"Y")</f>
        <v>24</v>
      </c>
      <c r="F94" s="555">
        <v>81400</v>
      </c>
      <c r="G94" s="554">
        <v>2</v>
      </c>
      <c r="H94" s="554"/>
      <c r="I94" s="554"/>
      <c r="J94" s="557">
        <f t="shared" si="1"/>
        <v>81400</v>
      </c>
      <c r="K94" s="558"/>
      <c r="M94" s="158"/>
      <c r="N94" s="158"/>
      <c r="O94" s="158"/>
      <c r="P94" s="159"/>
      <c r="Q94" s="160"/>
      <c r="R94" s="161"/>
      <c r="S94" s="162"/>
      <c r="T94" s="163"/>
    </row>
    <row r="95" spans="1:20">
      <c r="A95" s="554" t="s">
        <v>677</v>
      </c>
      <c r="B95" s="554" t="s">
        <v>121</v>
      </c>
      <c r="C95" s="554" t="s">
        <v>131</v>
      </c>
      <c r="D95" s="566">
        <v>37827</v>
      </c>
      <c r="E95" s="556">
        <f ca="1">DATEDIF(D95,TODAY(),"Y")</f>
        <v>19</v>
      </c>
      <c r="F95" s="555">
        <v>11044</v>
      </c>
      <c r="G95" s="554">
        <v>2</v>
      </c>
      <c r="H95" s="554"/>
      <c r="I95" s="554"/>
      <c r="J95" s="557">
        <f t="shared" si="1"/>
        <v>11044</v>
      </c>
      <c r="K95" s="558"/>
      <c r="M95" s="158"/>
      <c r="N95" s="158"/>
      <c r="O95" s="158"/>
      <c r="P95" s="159"/>
      <c r="Q95" s="160"/>
      <c r="R95" s="161"/>
      <c r="S95" s="162"/>
      <c r="T95" s="163"/>
    </row>
    <row r="96" spans="1:20">
      <c r="A96" s="554" t="s">
        <v>352</v>
      </c>
      <c r="B96" s="554" t="s">
        <v>110</v>
      </c>
      <c r="C96" s="554" t="s">
        <v>125</v>
      </c>
      <c r="D96" s="566">
        <v>40166</v>
      </c>
      <c r="E96" s="556">
        <f ca="1">DATEDIF(D96,TODAY(),"Y")</f>
        <v>13</v>
      </c>
      <c r="F96" s="555">
        <v>25245</v>
      </c>
      <c r="G96" s="554">
        <v>5</v>
      </c>
      <c r="H96" s="554"/>
      <c r="I96" s="554"/>
      <c r="J96" s="557">
        <f t="shared" si="1"/>
        <v>25245</v>
      </c>
      <c r="K96" s="558"/>
      <c r="M96" s="158"/>
      <c r="N96" s="158"/>
      <c r="O96" s="158"/>
      <c r="P96" s="159"/>
      <c r="Q96" s="160"/>
      <c r="R96" s="161"/>
      <c r="S96" s="162"/>
      <c r="T96" s="163"/>
    </row>
    <row r="97" spans="1:20">
      <c r="A97" s="554" t="s">
        <v>489</v>
      </c>
      <c r="B97" s="554" t="s">
        <v>110</v>
      </c>
      <c r="C97" s="554" t="s">
        <v>108</v>
      </c>
      <c r="D97" s="566">
        <v>39262</v>
      </c>
      <c r="E97" s="556">
        <f ca="1">DATEDIF(D97,TODAY(),"Y")</f>
        <v>15</v>
      </c>
      <c r="F97" s="555">
        <v>63440</v>
      </c>
      <c r="G97" s="554">
        <v>3</v>
      </c>
      <c r="H97" s="554"/>
      <c r="I97" s="554"/>
      <c r="J97" s="557">
        <f t="shared" si="1"/>
        <v>63440</v>
      </c>
      <c r="K97" s="558"/>
      <c r="M97" s="158"/>
      <c r="N97" s="158"/>
      <c r="O97" s="158"/>
      <c r="P97" s="159"/>
      <c r="Q97" s="160"/>
      <c r="R97" s="161"/>
      <c r="S97" s="162"/>
      <c r="T97" s="163"/>
    </row>
    <row r="98" spans="1:20">
      <c r="A98" s="554" t="s">
        <v>875</v>
      </c>
      <c r="B98" s="554" t="s">
        <v>147</v>
      </c>
      <c r="C98" s="554" t="s">
        <v>108</v>
      </c>
      <c r="D98" s="566">
        <v>36456</v>
      </c>
      <c r="E98" s="556">
        <f ca="1">DATEDIF(D98,TODAY(),"Y")</f>
        <v>23</v>
      </c>
      <c r="F98" s="555">
        <v>43460</v>
      </c>
      <c r="G98" s="554">
        <v>5</v>
      </c>
      <c r="H98" s="554"/>
      <c r="I98" s="554"/>
      <c r="J98" s="557">
        <f t="shared" si="1"/>
        <v>43460</v>
      </c>
      <c r="K98" s="558"/>
      <c r="M98" s="158"/>
      <c r="N98" s="158"/>
      <c r="O98" s="158"/>
      <c r="P98" s="159"/>
      <c r="Q98" s="160"/>
      <c r="R98" s="161"/>
      <c r="S98" s="162"/>
      <c r="T98" s="163"/>
    </row>
    <row r="99" spans="1:20">
      <c r="A99" s="554" t="s">
        <v>350</v>
      </c>
      <c r="B99" s="554" t="s">
        <v>113</v>
      </c>
      <c r="C99" s="554" t="s">
        <v>125</v>
      </c>
      <c r="D99" s="566">
        <v>40184</v>
      </c>
      <c r="E99" s="556">
        <f ca="1">DATEDIF(D99,TODAY(),"Y")</f>
        <v>13</v>
      </c>
      <c r="F99" s="555">
        <v>21220</v>
      </c>
      <c r="G99" s="554">
        <v>3</v>
      </c>
      <c r="H99" s="554"/>
      <c r="I99" s="554"/>
      <c r="J99" s="557">
        <f t="shared" si="1"/>
        <v>21220</v>
      </c>
      <c r="K99" s="558"/>
      <c r="M99" s="158"/>
      <c r="N99" s="158"/>
      <c r="O99" s="158"/>
      <c r="P99" s="159"/>
      <c r="Q99" s="160"/>
      <c r="R99" s="161"/>
      <c r="S99" s="162"/>
      <c r="T99" s="163"/>
    </row>
    <row r="100" spans="1:20">
      <c r="A100" s="554" t="s">
        <v>503</v>
      </c>
      <c r="B100" s="554" t="s">
        <v>140</v>
      </c>
      <c r="C100" s="554" t="s">
        <v>108</v>
      </c>
      <c r="D100" s="566">
        <v>39181</v>
      </c>
      <c r="E100" s="556">
        <f ca="1">DATEDIF(D100,TODAY(),"Y")</f>
        <v>16</v>
      </c>
      <c r="F100" s="555">
        <v>23330</v>
      </c>
      <c r="G100" s="554">
        <v>4</v>
      </c>
      <c r="H100" s="554"/>
      <c r="I100" s="554"/>
      <c r="J100" s="557">
        <f t="shared" si="1"/>
        <v>23330</v>
      </c>
      <c r="K100" s="558"/>
      <c r="M100" s="158"/>
      <c r="N100" s="158"/>
      <c r="O100" s="158"/>
      <c r="P100" s="159"/>
      <c r="Q100" s="160"/>
      <c r="R100" s="161"/>
      <c r="S100" s="162"/>
      <c r="T100" s="163"/>
    </row>
    <row r="101" spans="1:20">
      <c r="A101" s="554" t="s">
        <v>378</v>
      </c>
      <c r="B101" s="554" t="s">
        <v>140</v>
      </c>
      <c r="C101" s="554" t="s">
        <v>111</v>
      </c>
      <c r="D101" s="566">
        <v>39785</v>
      </c>
      <c r="E101" s="556">
        <f ca="1">DATEDIF(D101,TODAY(),"Y")</f>
        <v>14</v>
      </c>
      <c r="F101" s="555">
        <v>80690</v>
      </c>
      <c r="G101" s="554">
        <v>3</v>
      </c>
      <c r="H101" s="554"/>
      <c r="I101" s="554"/>
      <c r="J101" s="557">
        <f t="shared" si="1"/>
        <v>80690</v>
      </c>
      <c r="K101" s="558"/>
      <c r="M101" s="158"/>
      <c r="N101" s="158"/>
      <c r="O101" s="158"/>
      <c r="P101" s="159"/>
      <c r="Q101" s="160"/>
      <c r="R101" s="161"/>
      <c r="S101" s="162"/>
      <c r="T101" s="163"/>
    </row>
    <row r="102" spans="1:20">
      <c r="A102" s="554" t="s">
        <v>912</v>
      </c>
      <c r="B102" s="554" t="s">
        <v>110</v>
      </c>
      <c r="C102" s="554" t="s">
        <v>111</v>
      </c>
      <c r="D102" s="566">
        <v>36787</v>
      </c>
      <c r="E102" s="556">
        <f ca="1">DATEDIF(D102,TODAY(),"Y")</f>
        <v>22</v>
      </c>
      <c r="F102" s="555">
        <v>89640</v>
      </c>
      <c r="G102" s="554">
        <v>4</v>
      </c>
      <c r="H102" s="554"/>
      <c r="I102" s="554"/>
      <c r="J102" s="557">
        <f t="shared" si="1"/>
        <v>89640</v>
      </c>
      <c r="K102" s="558"/>
      <c r="M102" s="158"/>
      <c r="N102" s="158"/>
      <c r="O102" s="158"/>
      <c r="P102" s="159"/>
      <c r="Q102" s="160"/>
      <c r="R102" s="161"/>
      <c r="S102" s="162"/>
      <c r="T102" s="163"/>
    </row>
    <row r="103" spans="1:20">
      <c r="A103" s="554" t="s">
        <v>868</v>
      </c>
      <c r="B103" s="554" t="s">
        <v>147</v>
      </c>
      <c r="C103" s="554" t="s">
        <v>108</v>
      </c>
      <c r="D103" s="566">
        <v>36662</v>
      </c>
      <c r="E103" s="556">
        <f ca="1">DATEDIF(D103,TODAY(),"Y")</f>
        <v>22</v>
      </c>
      <c r="F103" s="555">
        <v>52490</v>
      </c>
      <c r="G103" s="554">
        <v>4</v>
      </c>
      <c r="H103" s="554"/>
      <c r="I103" s="554"/>
      <c r="J103" s="557">
        <f t="shared" si="1"/>
        <v>52490</v>
      </c>
      <c r="K103" s="558"/>
      <c r="M103" s="158"/>
      <c r="N103" s="158"/>
      <c r="O103" s="158"/>
      <c r="P103" s="159"/>
      <c r="Q103" s="160"/>
      <c r="R103" s="161"/>
      <c r="S103" s="162"/>
      <c r="T103" s="163"/>
    </row>
    <row r="104" spans="1:20">
      <c r="A104" s="554" t="s">
        <v>799</v>
      </c>
      <c r="B104" s="554" t="s">
        <v>215</v>
      </c>
      <c r="C104" s="554" t="s">
        <v>131</v>
      </c>
      <c r="D104" s="566">
        <v>36519</v>
      </c>
      <c r="E104" s="556">
        <f ca="1">DATEDIF(D104,TODAY(),"Y")</f>
        <v>23</v>
      </c>
      <c r="F104" s="555">
        <v>61860</v>
      </c>
      <c r="G104" s="554">
        <v>5</v>
      </c>
      <c r="H104" s="554"/>
      <c r="I104" s="554"/>
      <c r="J104" s="557">
        <f t="shared" si="1"/>
        <v>61860</v>
      </c>
      <c r="K104" s="558"/>
      <c r="M104" s="158"/>
      <c r="N104" s="158"/>
      <c r="O104" s="158"/>
      <c r="P104" s="159"/>
      <c r="Q104" s="160"/>
      <c r="R104" s="161"/>
      <c r="S104" s="162"/>
      <c r="T104" s="163"/>
    </row>
    <row r="105" spans="1:20">
      <c r="A105" s="554" t="s">
        <v>289</v>
      </c>
      <c r="B105" s="554" t="s">
        <v>110</v>
      </c>
      <c r="C105" s="554" t="s">
        <v>111</v>
      </c>
      <c r="D105" s="567">
        <v>40410</v>
      </c>
      <c r="E105" s="556">
        <f ca="1">DATEDIF(D105,TODAY(),"Y")</f>
        <v>12</v>
      </c>
      <c r="F105" s="555">
        <v>57680</v>
      </c>
      <c r="G105" s="554">
        <v>4</v>
      </c>
      <c r="H105" s="554"/>
      <c r="I105" s="554"/>
      <c r="J105" s="557">
        <f t="shared" si="1"/>
        <v>57680</v>
      </c>
      <c r="K105" s="558"/>
      <c r="M105" s="158"/>
      <c r="N105" s="158"/>
      <c r="O105" s="158"/>
      <c r="P105" s="164"/>
      <c r="Q105" s="160"/>
      <c r="R105" s="161"/>
      <c r="S105" s="162"/>
      <c r="T105" s="163"/>
    </row>
    <row r="106" spans="1:20">
      <c r="A106" s="554" t="s">
        <v>241</v>
      </c>
      <c r="B106" s="554" t="s">
        <v>242</v>
      </c>
      <c r="C106" s="554" t="s">
        <v>125</v>
      </c>
      <c r="D106" s="566">
        <v>40572</v>
      </c>
      <c r="E106" s="556">
        <f ca="1">DATEDIF(D106,TODAY(),"Y")</f>
        <v>12</v>
      </c>
      <c r="F106" s="555">
        <v>10520</v>
      </c>
      <c r="G106" s="554">
        <v>4</v>
      </c>
      <c r="H106" s="554"/>
      <c r="I106" s="554"/>
      <c r="J106" s="557">
        <f t="shared" si="1"/>
        <v>10520</v>
      </c>
      <c r="K106" s="558"/>
      <c r="M106" s="158"/>
      <c r="N106" s="158"/>
      <c r="O106" s="158"/>
      <c r="P106" s="159"/>
      <c r="Q106" s="160"/>
      <c r="R106" s="161"/>
      <c r="S106" s="162"/>
      <c r="T106" s="163"/>
    </row>
    <row r="107" spans="1:20">
      <c r="A107" s="554" t="s">
        <v>928</v>
      </c>
      <c r="B107" s="554" t="s">
        <v>119</v>
      </c>
      <c r="C107" s="554" t="s">
        <v>131</v>
      </c>
      <c r="D107" s="566">
        <v>36557</v>
      </c>
      <c r="E107" s="556">
        <f ca="1">DATEDIF(D107,TODAY(),"Y")</f>
        <v>23</v>
      </c>
      <c r="F107" s="555">
        <v>15552</v>
      </c>
      <c r="G107" s="554">
        <v>4</v>
      </c>
      <c r="H107" s="554"/>
      <c r="I107" s="554"/>
      <c r="J107" s="557">
        <f t="shared" si="1"/>
        <v>15552</v>
      </c>
      <c r="K107" s="558"/>
      <c r="M107" s="158"/>
      <c r="N107" s="158"/>
      <c r="O107" s="158"/>
      <c r="P107" s="159"/>
      <c r="Q107" s="160"/>
      <c r="R107" s="161"/>
      <c r="S107" s="162"/>
      <c r="T107" s="163"/>
    </row>
    <row r="108" spans="1:20">
      <c r="A108" s="554" t="s">
        <v>132</v>
      </c>
      <c r="B108" s="554" t="s">
        <v>709</v>
      </c>
      <c r="C108" s="554" t="s">
        <v>108</v>
      </c>
      <c r="D108" s="566">
        <v>41137</v>
      </c>
      <c r="E108" s="556">
        <f ca="1">DATEDIF(D108,TODAY(),"Y")</f>
        <v>10</v>
      </c>
      <c r="F108" s="555">
        <v>39160</v>
      </c>
      <c r="G108" s="554">
        <v>3</v>
      </c>
      <c r="H108" s="554"/>
      <c r="I108" s="554"/>
      <c r="J108" s="557">
        <f t="shared" si="1"/>
        <v>39160</v>
      </c>
      <c r="K108" s="558"/>
      <c r="M108" s="158"/>
      <c r="N108" s="158"/>
      <c r="O108" s="158"/>
      <c r="P108" s="159"/>
      <c r="Q108" s="160"/>
      <c r="R108" s="161"/>
      <c r="S108" s="162"/>
      <c r="T108" s="163"/>
    </row>
    <row r="109" spans="1:20">
      <c r="A109" s="554" t="s">
        <v>622</v>
      </c>
      <c r="B109" s="554" t="s">
        <v>140</v>
      </c>
      <c r="C109" s="554" t="s">
        <v>111</v>
      </c>
      <c r="D109" s="566">
        <v>38044</v>
      </c>
      <c r="E109" s="556">
        <f ca="1">DATEDIF(D109,TODAY(),"Y")</f>
        <v>19</v>
      </c>
      <c r="F109" s="555">
        <v>57410</v>
      </c>
      <c r="G109" s="554">
        <v>2</v>
      </c>
      <c r="H109" s="554"/>
      <c r="I109" s="554"/>
      <c r="J109" s="557">
        <f t="shared" si="1"/>
        <v>57410</v>
      </c>
      <c r="K109" s="558"/>
      <c r="M109" s="158"/>
      <c r="N109" s="158"/>
      <c r="O109" s="158"/>
      <c r="P109" s="159"/>
      <c r="Q109" s="160"/>
      <c r="R109" s="161"/>
      <c r="S109" s="162"/>
      <c r="T109" s="163"/>
    </row>
    <row r="110" spans="1:20">
      <c r="A110" s="554" t="s">
        <v>658</v>
      </c>
      <c r="B110" s="554" t="s">
        <v>154</v>
      </c>
      <c r="C110" s="554" t="s">
        <v>108</v>
      </c>
      <c r="D110" s="566">
        <v>36619</v>
      </c>
      <c r="E110" s="556">
        <f ca="1">DATEDIF(D110,TODAY(),"Y")</f>
        <v>23</v>
      </c>
      <c r="F110" s="555">
        <v>56440</v>
      </c>
      <c r="G110" s="554">
        <v>1</v>
      </c>
      <c r="H110" s="554"/>
      <c r="I110" s="554"/>
      <c r="J110" s="557">
        <f t="shared" si="1"/>
        <v>56440</v>
      </c>
      <c r="K110" s="558"/>
      <c r="M110" s="158"/>
      <c r="N110" s="158"/>
      <c r="O110" s="158"/>
      <c r="P110" s="159"/>
      <c r="Q110" s="160"/>
      <c r="R110" s="161"/>
      <c r="S110" s="162"/>
      <c r="T110" s="163"/>
    </row>
    <row r="111" spans="1:20">
      <c r="A111" s="554" t="s">
        <v>853</v>
      </c>
      <c r="B111" s="554" t="s">
        <v>140</v>
      </c>
      <c r="C111" s="554" t="s">
        <v>108</v>
      </c>
      <c r="D111" s="566">
        <v>36122</v>
      </c>
      <c r="E111" s="556">
        <f ca="1">DATEDIF(D111,TODAY(),"Y")</f>
        <v>24</v>
      </c>
      <c r="F111" s="555">
        <v>22660</v>
      </c>
      <c r="G111" s="554">
        <v>2</v>
      </c>
      <c r="H111" s="554"/>
      <c r="I111" s="554"/>
      <c r="J111" s="557">
        <f t="shared" si="1"/>
        <v>22660</v>
      </c>
      <c r="K111" s="558"/>
      <c r="M111" s="158"/>
      <c r="N111" s="158"/>
      <c r="O111" s="158"/>
      <c r="P111" s="159"/>
      <c r="Q111" s="160"/>
      <c r="R111" s="161"/>
      <c r="S111" s="162"/>
      <c r="T111" s="163"/>
    </row>
    <row r="112" spans="1:20">
      <c r="A112" s="554" t="s">
        <v>896</v>
      </c>
      <c r="B112" s="554" t="s">
        <v>110</v>
      </c>
      <c r="C112" s="554" t="s">
        <v>108</v>
      </c>
      <c r="D112" s="566">
        <v>36195</v>
      </c>
      <c r="E112" s="556">
        <f ca="1">DATEDIF(D112,TODAY(),"Y")</f>
        <v>24</v>
      </c>
      <c r="F112" s="555">
        <v>46360</v>
      </c>
      <c r="G112" s="554">
        <v>5</v>
      </c>
      <c r="H112" s="554"/>
      <c r="I112" s="554"/>
      <c r="J112" s="557">
        <f t="shared" si="1"/>
        <v>46360</v>
      </c>
      <c r="K112" s="558"/>
      <c r="M112" s="158"/>
      <c r="N112" s="158"/>
      <c r="O112" s="158"/>
      <c r="P112" s="159"/>
      <c r="Q112" s="160"/>
      <c r="R112" s="161"/>
      <c r="S112" s="162"/>
      <c r="T112" s="163"/>
    </row>
    <row r="113" spans="1:20">
      <c r="A113" s="554" t="s">
        <v>222</v>
      </c>
      <c r="B113" s="554" t="s">
        <v>107</v>
      </c>
      <c r="C113" s="554" t="s">
        <v>111</v>
      </c>
      <c r="D113" s="567">
        <v>40638</v>
      </c>
      <c r="E113" s="556">
        <f ca="1">DATEDIF(D113,TODAY(),"Y")</f>
        <v>12</v>
      </c>
      <c r="F113" s="555">
        <v>42990</v>
      </c>
      <c r="G113" s="554">
        <v>4</v>
      </c>
      <c r="H113" s="554"/>
      <c r="I113" s="554"/>
      <c r="J113" s="557">
        <f t="shared" si="1"/>
        <v>42990</v>
      </c>
      <c r="K113" s="558"/>
      <c r="M113" s="158"/>
      <c r="N113" s="158"/>
      <c r="O113" s="158"/>
      <c r="P113" s="164"/>
      <c r="Q113" s="160"/>
      <c r="R113" s="161"/>
      <c r="S113" s="162"/>
      <c r="T113" s="163"/>
    </row>
    <row r="114" spans="1:20">
      <c r="A114" s="554" t="s">
        <v>552</v>
      </c>
      <c r="B114" s="554" t="s">
        <v>110</v>
      </c>
      <c r="C114" s="554" t="s">
        <v>111</v>
      </c>
      <c r="D114" s="566">
        <v>38986</v>
      </c>
      <c r="E114" s="556">
        <f ca="1">DATEDIF(D114,TODAY(),"Y")</f>
        <v>16</v>
      </c>
      <c r="F114" s="555">
        <v>36230</v>
      </c>
      <c r="G114" s="554">
        <v>2</v>
      </c>
      <c r="H114" s="554"/>
      <c r="I114" s="554"/>
      <c r="J114" s="557">
        <f t="shared" si="1"/>
        <v>36230</v>
      </c>
      <c r="K114" s="558"/>
      <c r="M114" s="158"/>
      <c r="N114" s="158"/>
      <c r="O114" s="158"/>
      <c r="P114" s="159"/>
      <c r="Q114" s="160"/>
      <c r="R114" s="161"/>
      <c r="S114" s="162"/>
      <c r="T114" s="163"/>
    </row>
    <row r="115" spans="1:20">
      <c r="A115" s="554" t="s">
        <v>168</v>
      </c>
      <c r="B115" s="554" t="s">
        <v>140</v>
      </c>
      <c r="C115" s="554" t="s">
        <v>108</v>
      </c>
      <c r="D115" s="566">
        <v>40936</v>
      </c>
      <c r="E115" s="556">
        <f ca="1">DATEDIF(D115,TODAY(),"Y")</f>
        <v>11</v>
      </c>
      <c r="F115" s="555">
        <v>52940</v>
      </c>
      <c r="G115" s="554">
        <v>4</v>
      </c>
      <c r="H115" s="554"/>
      <c r="I115" s="554"/>
      <c r="J115" s="557">
        <f t="shared" si="1"/>
        <v>52940</v>
      </c>
      <c r="K115" s="558"/>
      <c r="M115" s="158"/>
      <c r="N115" s="158"/>
      <c r="O115" s="158"/>
      <c r="P115" s="159"/>
      <c r="Q115" s="160"/>
      <c r="R115" s="161"/>
      <c r="S115" s="162"/>
      <c r="T115" s="163"/>
    </row>
    <row r="116" spans="1:20">
      <c r="A116" s="554" t="s">
        <v>832</v>
      </c>
      <c r="B116" s="554" t="s">
        <v>140</v>
      </c>
      <c r="C116" s="554" t="s">
        <v>111</v>
      </c>
      <c r="D116" s="566">
        <v>35992</v>
      </c>
      <c r="E116" s="556">
        <f ca="1">DATEDIF(D116,TODAY(),"Y")</f>
        <v>24</v>
      </c>
      <c r="F116" s="555">
        <v>68260</v>
      </c>
      <c r="G116" s="554">
        <v>5</v>
      </c>
      <c r="H116" s="554"/>
      <c r="I116" s="554"/>
      <c r="J116" s="557">
        <f t="shared" si="1"/>
        <v>68260</v>
      </c>
      <c r="K116" s="558"/>
      <c r="M116" s="158"/>
      <c r="N116" s="158"/>
      <c r="O116" s="158"/>
      <c r="P116" s="159"/>
      <c r="Q116" s="160"/>
      <c r="R116" s="161"/>
      <c r="S116" s="162"/>
      <c r="T116" s="163"/>
    </row>
    <row r="117" spans="1:20">
      <c r="A117" s="554" t="s">
        <v>890</v>
      </c>
      <c r="B117" s="554" t="s">
        <v>115</v>
      </c>
      <c r="C117" s="554" t="s">
        <v>131</v>
      </c>
      <c r="D117" s="566">
        <v>36329</v>
      </c>
      <c r="E117" s="556">
        <f ca="1">DATEDIF(D117,TODAY(),"Y")</f>
        <v>23</v>
      </c>
      <c r="F117" s="555">
        <v>39764</v>
      </c>
      <c r="G117" s="554">
        <v>1</v>
      </c>
      <c r="H117" s="554"/>
      <c r="I117" s="554"/>
      <c r="J117" s="557">
        <f t="shared" si="1"/>
        <v>39764</v>
      </c>
      <c r="K117" s="558"/>
      <c r="M117" s="158"/>
      <c r="N117" s="158"/>
      <c r="O117" s="158"/>
      <c r="P117" s="159"/>
      <c r="Q117" s="160"/>
      <c r="R117" s="161"/>
      <c r="S117" s="162"/>
      <c r="T117" s="163"/>
    </row>
    <row r="118" spans="1:20">
      <c r="A118" s="554" t="s">
        <v>353</v>
      </c>
      <c r="B118" s="554" t="s">
        <v>154</v>
      </c>
      <c r="C118" s="554" t="s">
        <v>125</v>
      </c>
      <c r="D118" s="566">
        <v>40152</v>
      </c>
      <c r="E118" s="556">
        <f ca="1">DATEDIF(D118,TODAY(),"Y")</f>
        <v>13</v>
      </c>
      <c r="F118" s="555">
        <v>28680</v>
      </c>
      <c r="G118" s="554">
        <v>1</v>
      </c>
      <c r="H118" s="554"/>
      <c r="I118" s="554"/>
      <c r="J118" s="557">
        <f t="shared" si="1"/>
        <v>28680</v>
      </c>
      <c r="K118" s="558"/>
      <c r="M118" s="158"/>
      <c r="N118" s="158"/>
      <c r="O118" s="158"/>
      <c r="P118" s="159"/>
      <c r="Q118" s="160"/>
      <c r="R118" s="161"/>
      <c r="S118" s="162"/>
      <c r="T118" s="163"/>
    </row>
    <row r="119" spans="1:20">
      <c r="A119" s="554" t="s">
        <v>915</v>
      </c>
      <c r="B119" s="554" t="s">
        <v>110</v>
      </c>
      <c r="C119" s="554" t="s">
        <v>125</v>
      </c>
      <c r="D119" s="566">
        <v>36084</v>
      </c>
      <c r="E119" s="556">
        <f ca="1">DATEDIF(D119,TODAY(),"Y")</f>
        <v>24</v>
      </c>
      <c r="F119" s="555">
        <v>45750</v>
      </c>
      <c r="G119" s="554">
        <v>5</v>
      </c>
      <c r="H119" s="554"/>
      <c r="I119" s="554"/>
      <c r="J119" s="557">
        <f t="shared" si="1"/>
        <v>45750</v>
      </c>
      <c r="K119" s="558"/>
      <c r="M119" s="158"/>
      <c r="N119" s="158"/>
      <c r="O119" s="158"/>
      <c r="P119" s="159"/>
      <c r="Q119" s="160"/>
      <c r="R119" s="161"/>
      <c r="S119" s="162"/>
      <c r="T119" s="163"/>
    </row>
    <row r="120" spans="1:20">
      <c r="A120" s="554" t="s">
        <v>522</v>
      </c>
      <c r="B120" s="554" t="s">
        <v>119</v>
      </c>
      <c r="C120" s="554" t="s">
        <v>108</v>
      </c>
      <c r="D120" s="566">
        <v>39134</v>
      </c>
      <c r="E120" s="556">
        <f ca="1">DATEDIF(D120,TODAY(),"Y")</f>
        <v>16</v>
      </c>
      <c r="F120" s="555">
        <v>45110</v>
      </c>
      <c r="G120" s="554">
        <v>2</v>
      </c>
      <c r="H120" s="554"/>
      <c r="I120" s="554"/>
      <c r="J120" s="557">
        <f t="shared" si="1"/>
        <v>45110</v>
      </c>
      <c r="K120" s="558"/>
      <c r="M120" s="158"/>
      <c r="N120" s="158"/>
      <c r="O120" s="158"/>
      <c r="P120" s="159"/>
      <c r="Q120" s="160"/>
      <c r="R120" s="161"/>
      <c r="S120" s="162"/>
      <c r="T120" s="163"/>
    </row>
    <row r="121" spans="1:20">
      <c r="A121" s="554" t="s">
        <v>618</v>
      </c>
      <c r="B121" s="554" t="s">
        <v>135</v>
      </c>
      <c r="C121" s="554" t="s">
        <v>108</v>
      </c>
      <c r="D121" s="566">
        <v>38142</v>
      </c>
      <c r="E121" s="556">
        <f ca="1">DATEDIF(D121,TODAY(),"Y")</f>
        <v>18</v>
      </c>
      <c r="F121" s="555">
        <v>49350</v>
      </c>
      <c r="G121" s="554">
        <v>4</v>
      </c>
      <c r="H121" s="554"/>
      <c r="I121" s="554"/>
      <c r="J121" s="557">
        <f t="shared" si="1"/>
        <v>49350</v>
      </c>
      <c r="K121" s="558"/>
      <c r="M121" s="165"/>
      <c r="N121" s="165"/>
      <c r="O121" s="165"/>
      <c r="P121" s="166"/>
      <c r="Q121" s="160"/>
      <c r="R121" s="161"/>
      <c r="S121" s="162"/>
      <c r="T121" s="163"/>
    </row>
    <row r="122" spans="1:20">
      <c r="A122" s="554" t="s">
        <v>866</v>
      </c>
      <c r="B122" s="554" t="s">
        <v>147</v>
      </c>
      <c r="C122" s="554" t="s">
        <v>108</v>
      </c>
      <c r="D122" s="566">
        <v>35857</v>
      </c>
      <c r="E122" s="556">
        <f ca="1">DATEDIF(D122,TODAY(),"Y")</f>
        <v>25</v>
      </c>
      <c r="F122" s="555">
        <v>82110</v>
      </c>
      <c r="G122" s="554">
        <v>3</v>
      </c>
      <c r="H122" s="554"/>
      <c r="I122" s="554"/>
      <c r="J122" s="557">
        <f t="shared" si="1"/>
        <v>82110</v>
      </c>
      <c r="K122" s="558"/>
      <c r="M122" s="158"/>
      <c r="N122" s="158"/>
      <c r="O122" s="158"/>
      <c r="P122" s="159"/>
      <c r="Q122" s="160"/>
      <c r="R122" s="161"/>
      <c r="S122" s="162"/>
      <c r="T122" s="163"/>
    </row>
    <row r="123" spans="1:20">
      <c r="A123" s="554" t="s">
        <v>794</v>
      </c>
      <c r="B123" s="554" t="s">
        <v>113</v>
      </c>
      <c r="C123" s="554" t="s">
        <v>108</v>
      </c>
      <c r="D123" s="566">
        <v>36082</v>
      </c>
      <c r="E123" s="556">
        <f ca="1">DATEDIF(D123,TODAY(),"Y")</f>
        <v>24</v>
      </c>
      <c r="F123" s="555">
        <v>82400</v>
      </c>
      <c r="G123" s="554">
        <v>2</v>
      </c>
      <c r="H123" s="554"/>
      <c r="I123" s="554"/>
      <c r="J123" s="557">
        <f t="shared" si="1"/>
        <v>82400</v>
      </c>
      <c r="K123" s="558"/>
      <c r="M123" s="158"/>
      <c r="N123" s="158"/>
      <c r="O123" s="158"/>
      <c r="P123" s="159"/>
      <c r="Q123" s="160"/>
      <c r="R123" s="161"/>
      <c r="S123" s="162"/>
      <c r="T123" s="163"/>
    </row>
    <row r="124" spans="1:20">
      <c r="A124" s="554" t="s">
        <v>262</v>
      </c>
      <c r="B124" s="554" t="s">
        <v>121</v>
      </c>
      <c r="C124" s="554" t="s">
        <v>131</v>
      </c>
      <c r="D124" s="566">
        <v>40494</v>
      </c>
      <c r="E124" s="556">
        <f ca="1">DATEDIF(D124,TODAY(),"Y")</f>
        <v>12</v>
      </c>
      <c r="F124" s="555">
        <v>35312</v>
      </c>
      <c r="G124" s="554">
        <v>3</v>
      </c>
      <c r="H124" s="554"/>
      <c r="I124" s="554"/>
      <c r="J124" s="557">
        <f t="shared" si="1"/>
        <v>35312</v>
      </c>
      <c r="K124" s="558"/>
      <c r="M124" s="158"/>
      <c r="N124" s="158"/>
      <c r="O124" s="158"/>
      <c r="P124" s="159"/>
      <c r="Q124" s="160"/>
      <c r="R124" s="161"/>
      <c r="S124" s="162"/>
      <c r="T124" s="163"/>
    </row>
    <row r="125" spans="1:20">
      <c r="A125" s="554" t="s">
        <v>366</v>
      </c>
      <c r="B125" s="554" t="s">
        <v>110</v>
      </c>
      <c r="C125" s="554" t="s">
        <v>108</v>
      </c>
      <c r="D125" s="566">
        <v>39899</v>
      </c>
      <c r="E125" s="556">
        <f ca="1">DATEDIF(D125,TODAY(),"Y")</f>
        <v>14</v>
      </c>
      <c r="F125" s="555">
        <v>24790</v>
      </c>
      <c r="G125" s="554">
        <v>3</v>
      </c>
      <c r="H125" s="554"/>
      <c r="I125" s="554"/>
      <c r="J125" s="557">
        <f t="shared" si="1"/>
        <v>24790</v>
      </c>
      <c r="K125" s="558"/>
      <c r="M125" s="158"/>
      <c r="N125" s="158"/>
      <c r="O125" s="158"/>
      <c r="P125" s="159"/>
      <c r="Q125" s="160"/>
      <c r="R125" s="161"/>
      <c r="S125" s="162"/>
      <c r="T125" s="163"/>
    </row>
    <row r="126" spans="1:20">
      <c r="A126" s="554" t="s">
        <v>590</v>
      </c>
      <c r="B126" s="554" t="s">
        <v>119</v>
      </c>
      <c r="C126" s="554" t="s">
        <v>111</v>
      </c>
      <c r="D126" s="566">
        <v>38793</v>
      </c>
      <c r="E126" s="556">
        <f ca="1">DATEDIF(D126,TODAY(),"Y")</f>
        <v>17</v>
      </c>
      <c r="F126" s="555">
        <v>85930</v>
      </c>
      <c r="G126" s="554">
        <v>2</v>
      </c>
      <c r="H126" s="554"/>
      <c r="I126" s="554"/>
      <c r="J126" s="557">
        <f t="shared" si="1"/>
        <v>85930</v>
      </c>
      <c r="K126" s="558"/>
      <c r="M126" s="158"/>
      <c r="N126" s="158"/>
      <c r="O126" s="158"/>
      <c r="P126" s="159"/>
      <c r="Q126" s="160"/>
      <c r="R126" s="161"/>
      <c r="S126" s="162"/>
      <c r="T126" s="163"/>
    </row>
    <row r="127" spans="1:20">
      <c r="A127" s="554" t="s">
        <v>128</v>
      </c>
      <c r="B127" s="554" t="s">
        <v>113</v>
      </c>
      <c r="C127" s="554" t="s">
        <v>108</v>
      </c>
      <c r="D127" s="566">
        <v>41177</v>
      </c>
      <c r="E127" s="556">
        <f ca="1">DATEDIF(D127,TODAY(),"Y")</f>
        <v>10</v>
      </c>
      <c r="F127" s="555">
        <v>64510</v>
      </c>
      <c r="G127" s="554">
        <v>3</v>
      </c>
      <c r="H127" s="554"/>
      <c r="I127" s="554"/>
      <c r="J127" s="557">
        <f t="shared" si="1"/>
        <v>64510</v>
      </c>
      <c r="K127" s="558"/>
      <c r="M127" s="158"/>
      <c r="N127" s="158"/>
      <c r="O127" s="158"/>
      <c r="P127" s="159"/>
      <c r="Q127" s="160"/>
      <c r="R127" s="161"/>
      <c r="S127" s="162"/>
      <c r="T127" s="163"/>
    </row>
    <row r="128" spans="1:20">
      <c r="A128" s="554" t="s">
        <v>839</v>
      </c>
      <c r="B128" s="554" t="s">
        <v>140</v>
      </c>
      <c r="C128" s="554" t="s">
        <v>111</v>
      </c>
      <c r="D128" s="566">
        <v>37820</v>
      </c>
      <c r="E128" s="556">
        <f ca="1">DATEDIF(D128,TODAY(),"Y")</f>
        <v>19</v>
      </c>
      <c r="F128" s="555">
        <v>75420</v>
      </c>
      <c r="G128" s="554">
        <v>1</v>
      </c>
      <c r="H128" s="554"/>
      <c r="I128" s="554"/>
      <c r="J128" s="557">
        <f t="shared" si="1"/>
        <v>75420</v>
      </c>
      <c r="K128" s="558"/>
      <c r="M128" s="158"/>
      <c r="N128" s="158"/>
      <c r="O128" s="158"/>
      <c r="P128" s="159"/>
      <c r="Q128" s="160"/>
      <c r="R128" s="161"/>
      <c r="S128" s="162"/>
      <c r="T128" s="163"/>
    </row>
    <row r="129" spans="1:20">
      <c r="A129" s="554" t="s">
        <v>771</v>
      </c>
      <c r="B129" s="554" t="s">
        <v>123</v>
      </c>
      <c r="C129" s="554" t="s">
        <v>108</v>
      </c>
      <c r="D129" s="566">
        <v>36506</v>
      </c>
      <c r="E129" s="556">
        <f ca="1">DATEDIF(D129,TODAY(),"Y")</f>
        <v>23</v>
      </c>
      <c r="F129" s="555">
        <v>32100</v>
      </c>
      <c r="G129" s="554">
        <v>1</v>
      </c>
      <c r="H129" s="554"/>
      <c r="I129" s="554"/>
      <c r="J129" s="557">
        <f t="shared" si="1"/>
        <v>32100</v>
      </c>
      <c r="K129" s="558"/>
      <c r="M129" s="158"/>
      <c r="N129" s="158"/>
      <c r="O129" s="158"/>
      <c r="P129" s="159"/>
      <c r="Q129" s="160"/>
      <c r="R129" s="161"/>
      <c r="S129" s="162"/>
      <c r="T129" s="163"/>
    </row>
    <row r="130" spans="1:20">
      <c r="A130" s="554" t="s">
        <v>277</v>
      </c>
      <c r="B130" s="554" t="s">
        <v>115</v>
      </c>
      <c r="C130" s="554" t="s">
        <v>108</v>
      </c>
      <c r="D130" s="566">
        <v>40452</v>
      </c>
      <c r="E130" s="556">
        <f ca="1">DATEDIF(D130,TODAY(),"Y")</f>
        <v>12</v>
      </c>
      <c r="F130" s="555">
        <v>43410</v>
      </c>
      <c r="G130" s="554">
        <v>1</v>
      </c>
      <c r="H130" s="554"/>
      <c r="I130" s="554"/>
      <c r="J130" s="557">
        <f t="shared" si="1"/>
        <v>43410</v>
      </c>
      <c r="K130" s="558"/>
      <c r="M130" s="158"/>
      <c r="N130" s="158"/>
      <c r="O130" s="158"/>
      <c r="P130" s="159"/>
      <c r="Q130" s="160"/>
      <c r="R130" s="161"/>
      <c r="S130" s="162"/>
      <c r="T130" s="163"/>
    </row>
    <row r="131" spans="1:20">
      <c r="A131" s="554" t="s">
        <v>335</v>
      </c>
      <c r="B131" s="554" t="s">
        <v>110</v>
      </c>
      <c r="C131" s="554" t="s">
        <v>111</v>
      </c>
      <c r="D131" s="566">
        <v>40259</v>
      </c>
      <c r="E131" s="556">
        <f ca="1">DATEDIF(D131,TODAY(),"Y")</f>
        <v>13</v>
      </c>
      <c r="F131" s="555">
        <v>73190</v>
      </c>
      <c r="G131" s="554">
        <v>1</v>
      </c>
      <c r="H131" s="554"/>
      <c r="I131" s="554"/>
      <c r="J131" s="557">
        <f t="shared" ref="J131:J194" si="2">$K$2*F131+F131</f>
        <v>73190</v>
      </c>
      <c r="K131" s="558"/>
      <c r="M131" s="158"/>
      <c r="N131" s="158"/>
      <c r="O131" s="158"/>
      <c r="P131" s="159"/>
      <c r="Q131" s="160"/>
      <c r="R131" s="161"/>
      <c r="S131" s="162"/>
      <c r="T131" s="163"/>
    </row>
    <row r="132" spans="1:20">
      <c r="A132" s="554" t="s">
        <v>478</v>
      </c>
      <c r="B132" s="554" t="s">
        <v>107</v>
      </c>
      <c r="C132" s="554" t="s">
        <v>108</v>
      </c>
      <c r="D132" s="566">
        <v>39283</v>
      </c>
      <c r="E132" s="556">
        <f ca="1">DATEDIF(D132,TODAY(),"Y")</f>
        <v>15</v>
      </c>
      <c r="F132" s="555">
        <v>24980</v>
      </c>
      <c r="G132" s="554">
        <v>3</v>
      </c>
      <c r="H132" s="554"/>
      <c r="I132" s="554"/>
      <c r="J132" s="557">
        <f t="shared" si="2"/>
        <v>24980</v>
      </c>
      <c r="K132" s="558"/>
      <c r="M132" s="158"/>
      <c r="N132" s="158"/>
      <c r="O132" s="158"/>
      <c r="P132" s="159"/>
      <c r="Q132" s="160"/>
      <c r="R132" s="161"/>
      <c r="S132" s="162"/>
      <c r="T132" s="163"/>
    </row>
    <row r="133" spans="1:20">
      <c r="A133" s="554" t="s">
        <v>259</v>
      </c>
      <c r="B133" s="554" t="s">
        <v>260</v>
      </c>
      <c r="C133" s="554" t="s">
        <v>125</v>
      </c>
      <c r="D133" s="567">
        <v>40505</v>
      </c>
      <c r="E133" s="556">
        <f ca="1">DATEDIF(D133,TODAY(),"Y")</f>
        <v>12</v>
      </c>
      <c r="F133" s="555">
        <v>46230</v>
      </c>
      <c r="G133" s="554">
        <v>2</v>
      </c>
      <c r="H133" s="554"/>
      <c r="I133" s="554"/>
      <c r="J133" s="557">
        <f t="shared" si="2"/>
        <v>46230</v>
      </c>
      <c r="K133" s="558"/>
      <c r="M133" s="158"/>
      <c r="N133" s="158"/>
      <c r="O133" s="158"/>
      <c r="P133" s="164"/>
      <c r="Q133" s="160"/>
      <c r="R133" s="161"/>
      <c r="S133" s="162"/>
      <c r="T133" s="163"/>
    </row>
    <row r="134" spans="1:20">
      <c r="A134" s="554" t="s">
        <v>808</v>
      </c>
      <c r="B134" s="554" t="s">
        <v>140</v>
      </c>
      <c r="C134" s="554" t="s">
        <v>111</v>
      </c>
      <c r="D134" s="566">
        <v>36600</v>
      </c>
      <c r="E134" s="556">
        <f ca="1">DATEDIF(D134,TODAY(),"Y")</f>
        <v>23</v>
      </c>
      <c r="F134" s="555">
        <v>41840</v>
      </c>
      <c r="G134" s="554">
        <v>2</v>
      </c>
      <c r="H134" s="554"/>
      <c r="I134" s="554"/>
      <c r="J134" s="557">
        <f t="shared" si="2"/>
        <v>41840</v>
      </c>
      <c r="K134" s="558"/>
      <c r="M134" s="158"/>
      <c r="N134" s="158"/>
      <c r="O134" s="158"/>
      <c r="P134" s="159"/>
      <c r="Q134" s="160"/>
      <c r="R134" s="161"/>
      <c r="S134" s="162"/>
      <c r="T134" s="163"/>
    </row>
    <row r="135" spans="1:20">
      <c r="A135" s="554" t="s">
        <v>453</v>
      </c>
      <c r="B135" s="554" t="s">
        <v>140</v>
      </c>
      <c r="C135" s="554" t="s">
        <v>108</v>
      </c>
      <c r="D135" s="566">
        <v>39407</v>
      </c>
      <c r="E135" s="556">
        <f ca="1">DATEDIF(D135,TODAY(),"Y")</f>
        <v>15</v>
      </c>
      <c r="F135" s="555">
        <v>73072</v>
      </c>
      <c r="G135" s="554">
        <v>5</v>
      </c>
      <c r="H135" s="554"/>
      <c r="I135" s="554"/>
      <c r="J135" s="557">
        <f t="shared" si="2"/>
        <v>73072</v>
      </c>
      <c r="K135" s="558"/>
      <c r="M135" s="158"/>
      <c r="N135" s="158"/>
      <c r="O135" s="158"/>
      <c r="P135" s="159"/>
      <c r="Q135" s="160"/>
      <c r="R135" s="161"/>
      <c r="S135" s="162"/>
      <c r="T135" s="163"/>
    </row>
    <row r="136" spans="1:20">
      <c r="A136" s="554" t="s">
        <v>944</v>
      </c>
      <c r="B136" s="554" t="s">
        <v>119</v>
      </c>
      <c r="C136" s="554" t="s">
        <v>108</v>
      </c>
      <c r="D136" s="566">
        <v>36407</v>
      </c>
      <c r="E136" s="556">
        <f ca="1">DATEDIF(D136,TODAY(),"Y")</f>
        <v>23</v>
      </c>
      <c r="F136" s="555">
        <v>45880</v>
      </c>
      <c r="G136" s="554">
        <v>5</v>
      </c>
      <c r="H136" s="554"/>
      <c r="I136" s="554"/>
      <c r="J136" s="557">
        <f t="shared" si="2"/>
        <v>45880</v>
      </c>
      <c r="K136" s="558"/>
      <c r="M136" s="158"/>
      <c r="N136" s="158"/>
      <c r="O136" s="158"/>
      <c r="P136" s="159"/>
      <c r="Q136" s="160"/>
      <c r="R136" s="161"/>
      <c r="S136" s="162"/>
      <c r="T136" s="163"/>
    </row>
    <row r="137" spans="1:20">
      <c r="A137" s="554" t="s">
        <v>420</v>
      </c>
      <c r="B137" s="554" t="s">
        <v>140</v>
      </c>
      <c r="C137" s="554" t="s">
        <v>111</v>
      </c>
      <c r="D137" s="566">
        <v>39633</v>
      </c>
      <c r="E137" s="556">
        <f ca="1">DATEDIF(D137,TODAY(),"Y")</f>
        <v>14</v>
      </c>
      <c r="F137" s="555">
        <v>39680</v>
      </c>
      <c r="G137" s="554">
        <v>1</v>
      </c>
      <c r="H137" s="554"/>
      <c r="I137" s="554"/>
      <c r="J137" s="557">
        <f t="shared" si="2"/>
        <v>39680</v>
      </c>
      <c r="K137" s="558"/>
      <c r="M137" s="158"/>
      <c r="N137" s="158"/>
      <c r="O137" s="158"/>
      <c r="P137" s="159"/>
      <c r="Q137" s="160"/>
      <c r="R137" s="161"/>
      <c r="S137" s="162"/>
      <c r="T137" s="163"/>
    </row>
    <row r="138" spans="1:20">
      <c r="A138" s="554" t="s">
        <v>822</v>
      </c>
      <c r="B138" s="554" t="s">
        <v>140</v>
      </c>
      <c r="C138" s="554" t="s">
        <v>108</v>
      </c>
      <c r="D138" s="566">
        <v>37394</v>
      </c>
      <c r="E138" s="556">
        <f ca="1">DATEDIF(D138,TODAY(),"Y")</f>
        <v>20</v>
      </c>
      <c r="F138" s="555">
        <v>28970</v>
      </c>
      <c r="G138" s="554">
        <v>3</v>
      </c>
      <c r="H138" s="554"/>
      <c r="I138" s="554"/>
      <c r="J138" s="557">
        <f t="shared" si="2"/>
        <v>28970</v>
      </c>
      <c r="K138" s="558"/>
      <c r="M138" s="158"/>
      <c r="N138" s="158"/>
      <c r="O138" s="158"/>
      <c r="P138" s="159"/>
      <c r="Q138" s="160"/>
      <c r="R138" s="161"/>
      <c r="S138" s="162"/>
      <c r="T138" s="163"/>
    </row>
    <row r="139" spans="1:20">
      <c r="A139" s="554" t="s">
        <v>490</v>
      </c>
      <c r="B139" s="554" t="s">
        <v>140</v>
      </c>
      <c r="C139" s="554" t="s">
        <v>111</v>
      </c>
      <c r="D139" s="566">
        <v>39262</v>
      </c>
      <c r="E139" s="556">
        <f ca="1">DATEDIF(D139,TODAY(),"Y")</f>
        <v>15</v>
      </c>
      <c r="F139" s="555">
        <v>45770</v>
      </c>
      <c r="G139" s="554">
        <v>5</v>
      </c>
      <c r="H139" s="554"/>
      <c r="I139" s="554"/>
      <c r="J139" s="557">
        <f t="shared" si="2"/>
        <v>45770</v>
      </c>
      <c r="K139" s="558"/>
      <c r="M139" s="158"/>
      <c r="N139" s="158"/>
      <c r="O139" s="158"/>
      <c r="P139" s="159"/>
      <c r="Q139" s="160"/>
      <c r="R139" s="161"/>
      <c r="S139" s="162"/>
      <c r="T139" s="163"/>
    </row>
    <row r="140" spans="1:20">
      <c r="A140" s="554" t="s">
        <v>441</v>
      </c>
      <c r="B140" s="554" t="s">
        <v>140</v>
      </c>
      <c r="C140" s="554" t="s">
        <v>108</v>
      </c>
      <c r="D140" s="566">
        <v>39472</v>
      </c>
      <c r="E140" s="556">
        <f ca="1">DATEDIF(D140,TODAY(),"Y")</f>
        <v>15</v>
      </c>
      <c r="F140" s="555">
        <v>41060</v>
      </c>
      <c r="G140" s="554">
        <v>3</v>
      </c>
      <c r="H140" s="554"/>
      <c r="I140" s="554"/>
      <c r="J140" s="557">
        <f t="shared" si="2"/>
        <v>41060</v>
      </c>
      <c r="K140" s="558"/>
      <c r="M140" s="158"/>
      <c r="N140" s="158"/>
      <c r="O140" s="158"/>
      <c r="P140" s="159"/>
      <c r="Q140" s="160"/>
      <c r="R140" s="161"/>
      <c r="S140" s="162"/>
      <c r="T140" s="163"/>
    </row>
    <row r="141" spans="1:20">
      <c r="A141" s="554" t="s">
        <v>371</v>
      </c>
      <c r="B141" s="554" t="s">
        <v>140</v>
      </c>
      <c r="C141" s="554" t="s">
        <v>111</v>
      </c>
      <c r="D141" s="566">
        <v>39822</v>
      </c>
      <c r="E141" s="556">
        <f ca="1">DATEDIF(D141,TODAY(),"Y")</f>
        <v>14</v>
      </c>
      <c r="F141" s="555">
        <v>60040</v>
      </c>
      <c r="G141" s="554">
        <v>5</v>
      </c>
      <c r="H141" s="554"/>
      <c r="I141" s="554"/>
      <c r="J141" s="557">
        <f t="shared" si="2"/>
        <v>60040</v>
      </c>
      <c r="K141" s="558"/>
      <c r="M141" s="158"/>
      <c r="N141" s="158"/>
      <c r="O141" s="158"/>
      <c r="P141" s="159"/>
      <c r="Q141" s="160"/>
      <c r="R141" s="161"/>
      <c r="S141" s="162"/>
      <c r="T141" s="163"/>
    </row>
    <row r="142" spans="1:20">
      <c r="A142" s="554" t="s">
        <v>202</v>
      </c>
      <c r="B142" s="554" t="s">
        <v>177</v>
      </c>
      <c r="C142" s="554" t="s">
        <v>108</v>
      </c>
      <c r="D142" s="566">
        <v>40745</v>
      </c>
      <c r="E142" s="556">
        <f ca="1">DATEDIF(D142,TODAY(),"Y")</f>
        <v>11</v>
      </c>
      <c r="F142" s="555">
        <v>69400</v>
      </c>
      <c r="G142" s="554">
        <v>5</v>
      </c>
      <c r="H142" s="554"/>
      <c r="I142" s="554"/>
      <c r="J142" s="557">
        <f t="shared" si="2"/>
        <v>69400</v>
      </c>
      <c r="K142" s="558"/>
      <c r="M142" s="158"/>
      <c r="N142" s="158"/>
      <c r="O142" s="158"/>
      <c r="P142" s="159"/>
      <c r="Q142" s="160"/>
      <c r="R142" s="161"/>
      <c r="S142" s="162"/>
      <c r="T142" s="163"/>
    </row>
    <row r="143" spans="1:20">
      <c r="A143" s="554" t="s">
        <v>765</v>
      </c>
      <c r="B143" s="554" t="s">
        <v>123</v>
      </c>
      <c r="C143" s="554" t="s">
        <v>111</v>
      </c>
      <c r="D143" s="566">
        <v>36038</v>
      </c>
      <c r="E143" s="556">
        <f ca="1">DATEDIF(D143,TODAY(),"Y")</f>
        <v>24</v>
      </c>
      <c r="F143" s="555">
        <v>30340</v>
      </c>
      <c r="G143" s="554">
        <v>3</v>
      </c>
      <c r="H143" s="554"/>
      <c r="I143" s="554"/>
      <c r="J143" s="557">
        <f t="shared" si="2"/>
        <v>30340</v>
      </c>
      <c r="K143" s="558"/>
      <c r="M143" s="158"/>
      <c r="N143" s="158"/>
      <c r="O143" s="158"/>
      <c r="P143" s="159"/>
      <c r="Q143" s="160"/>
      <c r="R143" s="161"/>
      <c r="S143" s="162"/>
      <c r="T143" s="163"/>
    </row>
    <row r="144" spans="1:20">
      <c r="A144" s="554" t="s">
        <v>310</v>
      </c>
      <c r="B144" s="554" t="s">
        <v>107</v>
      </c>
      <c r="C144" s="554" t="s">
        <v>111</v>
      </c>
      <c r="D144" s="567">
        <v>40334</v>
      </c>
      <c r="E144" s="556">
        <f ca="1">DATEDIF(D144,TODAY(),"Y")</f>
        <v>12</v>
      </c>
      <c r="F144" s="555">
        <v>47280</v>
      </c>
      <c r="G144" s="554">
        <v>1</v>
      </c>
      <c r="H144" s="554"/>
      <c r="I144" s="554"/>
      <c r="J144" s="557">
        <f t="shared" si="2"/>
        <v>47280</v>
      </c>
      <c r="K144" s="558"/>
      <c r="M144" s="158"/>
      <c r="N144" s="158"/>
      <c r="O144" s="158"/>
      <c r="P144" s="167"/>
      <c r="Q144" s="160"/>
      <c r="R144" s="161"/>
      <c r="S144" s="162"/>
      <c r="T144" s="163"/>
    </row>
    <row r="145" spans="1:20">
      <c r="A145" s="554" t="s">
        <v>390</v>
      </c>
      <c r="B145" s="554" t="s">
        <v>119</v>
      </c>
      <c r="C145" s="554" t="s">
        <v>108</v>
      </c>
      <c r="D145" s="566">
        <v>39745</v>
      </c>
      <c r="E145" s="556">
        <f ca="1">DATEDIF(D145,TODAY(),"Y")</f>
        <v>14</v>
      </c>
      <c r="F145" s="555">
        <v>29330</v>
      </c>
      <c r="G145" s="554">
        <v>5</v>
      </c>
      <c r="H145" s="554"/>
      <c r="I145" s="554"/>
      <c r="J145" s="557">
        <f t="shared" si="2"/>
        <v>29330</v>
      </c>
      <c r="K145" s="558"/>
      <c r="M145" s="158"/>
      <c r="N145" s="158"/>
      <c r="O145" s="158"/>
      <c r="P145" s="159"/>
      <c r="Q145" s="160"/>
      <c r="R145" s="161"/>
      <c r="S145" s="162"/>
      <c r="T145" s="163"/>
    </row>
    <row r="146" spans="1:20">
      <c r="A146" s="554" t="s">
        <v>781</v>
      </c>
      <c r="B146" s="554" t="s">
        <v>137</v>
      </c>
      <c r="C146" s="554" t="s">
        <v>111</v>
      </c>
      <c r="D146" s="566">
        <v>36342</v>
      </c>
      <c r="E146" s="556">
        <f ca="1">DATEDIF(D146,TODAY(),"Y")</f>
        <v>23</v>
      </c>
      <c r="F146" s="555">
        <v>86970</v>
      </c>
      <c r="G146" s="554">
        <v>4</v>
      </c>
      <c r="H146" s="554"/>
      <c r="I146" s="554"/>
      <c r="J146" s="557">
        <f t="shared" si="2"/>
        <v>86970</v>
      </c>
      <c r="K146" s="558"/>
      <c r="M146" s="158"/>
      <c r="N146" s="158"/>
      <c r="O146" s="158"/>
      <c r="P146" s="159"/>
      <c r="Q146" s="160"/>
      <c r="R146" s="161"/>
      <c r="S146" s="162"/>
      <c r="T146" s="163"/>
    </row>
    <row r="147" spans="1:20">
      <c r="A147" s="554" t="s">
        <v>440</v>
      </c>
      <c r="B147" s="554" t="s">
        <v>260</v>
      </c>
      <c r="C147" s="554" t="s">
        <v>108</v>
      </c>
      <c r="D147" s="566">
        <v>39492</v>
      </c>
      <c r="E147" s="556">
        <f ca="1">DATEDIF(D147,TODAY(),"Y")</f>
        <v>15</v>
      </c>
      <c r="F147" s="555">
        <v>36630</v>
      </c>
      <c r="G147" s="554">
        <v>4</v>
      </c>
      <c r="H147" s="554"/>
      <c r="I147" s="554"/>
      <c r="J147" s="557">
        <f t="shared" si="2"/>
        <v>36630</v>
      </c>
      <c r="K147" s="558"/>
      <c r="M147" s="158"/>
      <c r="N147" s="158"/>
      <c r="O147" s="158"/>
      <c r="P147" s="159"/>
      <c r="Q147" s="160"/>
      <c r="R147" s="161"/>
      <c r="S147" s="162"/>
      <c r="T147" s="163"/>
    </row>
    <row r="148" spans="1:20">
      <c r="A148" s="554" t="s">
        <v>445</v>
      </c>
      <c r="B148" s="554" t="s">
        <v>140</v>
      </c>
      <c r="C148" s="554" t="s">
        <v>108</v>
      </c>
      <c r="D148" s="566">
        <v>39455</v>
      </c>
      <c r="E148" s="556">
        <f ca="1">DATEDIF(D148,TODAY(),"Y")</f>
        <v>15</v>
      </c>
      <c r="F148" s="555">
        <v>59420</v>
      </c>
      <c r="G148" s="554">
        <v>4</v>
      </c>
      <c r="H148" s="554"/>
      <c r="I148" s="554"/>
      <c r="J148" s="557">
        <f t="shared" si="2"/>
        <v>59420</v>
      </c>
      <c r="K148" s="558"/>
      <c r="M148" s="158"/>
      <c r="N148" s="158"/>
      <c r="O148" s="158"/>
      <c r="P148" s="159"/>
      <c r="Q148" s="160"/>
      <c r="R148" s="161"/>
      <c r="S148" s="162"/>
      <c r="T148" s="163"/>
    </row>
    <row r="149" spans="1:20">
      <c r="A149" s="554" t="s">
        <v>383</v>
      </c>
      <c r="B149" s="554" t="s">
        <v>107</v>
      </c>
      <c r="C149" s="554" t="s">
        <v>111</v>
      </c>
      <c r="D149" s="566">
        <v>39768</v>
      </c>
      <c r="E149" s="556">
        <f ca="1">DATEDIF(D149,TODAY(),"Y")</f>
        <v>14</v>
      </c>
      <c r="F149" s="555">
        <v>63610</v>
      </c>
      <c r="G149" s="554">
        <v>5</v>
      </c>
      <c r="H149" s="554"/>
      <c r="I149" s="554"/>
      <c r="J149" s="557">
        <f t="shared" si="2"/>
        <v>63610</v>
      </c>
      <c r="K149" s="558"/>
      <c r="M149" s="158"/>
      <c r="N149" s="158"/>
      <c r="O149" s="158"/>
      <c r="P149" s="159"/>
      <c r="Q149" s="160"/>
      <c r="R149" s="161"/>
      <c r="S149" s="162"/>
      <c r="T149" s="163"/>
    </row>
    <row r="150" spans="1:20">
      <c r="A150" s="554" t="s">
        <v>967</v>
      </c>
      <c r="B150" s="554" t="s">
        <v>107</v>
      </c>
      <c r="C150" s="554" t="s">
        <v>108</v>
      </c>
      <c r="D150" s="566">
        <v>36025</v>
      </c>
      <c r="E150" s="556">
        <f ca="1">DATEDIF(D150,TODAY(),"Y")</f>
        <v>24</v>
      </c>
      <c r="F150" s="555">
        <v>64470</v>
      </c>
      <c r="G150" s="554">
        <v>5</v>
      </c>
      <c r="H150" s="554"/>
      <c r="I150" s="554"/>
      <c r="J150" s="557">
        <f t="shared" si="2"/>
        <v>64470</v>
      </c>
      <c r="K150" s="558"/>
      <c r="M150" s="158"/>
      <c r="N150" s="158"/>
      <c r="O150" s="158"/>
      <c r="P150" s="159"/>
      <c r="Q150" s="160"/>
      <c r="R150" s="161"/>
      <c r="S150" s="162"/>
      <c r="T150" s="163"/>
    </row>
    <row r="151" spans="1:20">
      <c r="A151" s="554" t="s">
        <v>394</v>
      </c>
      <c r="B151" s="554" t="s">
        <v>177</v>
      </c>
      <c r="C151" s="554" t="s">
        <v>131</v>
      </c>
      <c r="D151" s="566">
        <v>39733</v>
      </c>
      <c r="E151" s="556">
        <f ca="1">DATEDIF(D151,TODAY(),"Y")</f>
        <v>14</v>
      </c>
      <c r="F151" s="555">
        <v>33232</v>
      </c>
      <c r="G151" s="554">
        <v>4</v>
      </c>
      <c r="H151" s="554"/>
      <c r="I151" s="554"/>
      <c r="J151" s="557">
        <f t="shared" si="2"/>
        <v>33232</v>
      </c>
      <c r="K151" s="558"/>
      <c r="M151" s="158"/>
      <c r="N151" s="158"/>
      <c r="O151" s="158"/>
      <c r="P151" s="159"/>
      <c r="Q151" s="160"/>
      <c r="R151" s="161"/>
      <c r="S151" s="162"/>
      <c r="T151" s="163"/>
    </row>
    <row r="152" spans="1:20">
      <c r="A152" s="554" t="s">
        <v>969</v>
      </c>
      <c r="B152" s="554" t="s">
        <v>107</v>
      </c>
      <c r="C152" s="554" t="s">
        <v>125</v>
      </c>
      <c r="D152" s="566">
        <v>36053</v>
      </c>
      <c r="E152" s="556">
        <f ca="1">DATEDIF(D152,TODAY(),"Y")</f>
        <v>24</v>
      </c>
      <c r="F152" s="555">
        <v>46105</v>
      </c>
      <c r="G152" s="554">
        <v>5</v>
      </c>
      <c r="H152" s="554"/>
      <c r="I152" s="554"/>
      <c r="J152" s="557">
        <f t="shared" si="2"/>
        <v>46105</v>
      </c>
      <c r="K152" s="558"/>
      <c r="M152" s="158"/>
      <c r="N152" s="158"/>
      <c r="O152" s="158"/>
      <c r="P152" s="159"/>
      <c r="Q152" s="160"/>
      <c r="R152" s="161"/>
      <c r="S152" s="162"/>
      <c r="T152" s="163"/>
    </row>
    <row r="153" spans="1:20">
      <c r="A153" s="554" t="s">
        <v>382</v>
      </c>
      <c r="B153" s="554" t="s">
        <v>113</v>
      </c>
      <c r="C153" s="554" t="s">
        <v>125</v>
      </c>
      <c r="D153" s="566">
        <v>39768</v>
      </c>
      <c r="E153" s="556">
        <f ca="1">DATEDIF(D153,TODAY(),"Y")</f>
        <v>14</v>
      </c>
      <c r="F153" s="555">
        <v>39515</v>
      </c>
      <c r="G153" s="554">
        <v>5</v>
      </c>
      <c r="H153" s="554"/>
      <c r="I153" s="554"/>
      <c r="J153" s="557">
        <f t="shared" si="2"/>
        <v>39515</v>
      </c>
      <c r="K153" s="558"/>
      <c r="M153" s="158"/>
      <c r="N153" s="158"/>
      <c r="O153" s="158"/>
      <c r="P153" s="159"/>
      <c r="Q153" s="160"/>
      <c r="R153" s="161"/>
      <c r="S153" s="162"/>
      <c r="T153" s="163"/>
    </row>
    <row r="154" spans="1:20">
      <c r="A154" s="554" t="s">
        <v>348</v>
      </c>
      <c r="B154" s="554" t="s">
        <v>123</v>
      </c>
      <c r="C154" s="554" t="s">
        <v>108</v>
      </c>
      <c r="D154" s="566">
        <v>40200</v>
      </c>
      <c r="E154" s="556">
        <f ca="1">DATEDIF(D154,TODAY(),"Y")</f>
        <v>13</v>
      </c>
      <c r="F154" s="555">
        <v>77350</v>
      </c>
      <c r="G154" s="554">
        <v>5</v>
      </c>
      <c r="H154" s="554"/>
      <c r="I154" s="554"/>
      <c r="J154" s="557">
        <f t="shared" si="2"/>
        <v>77350</v>
      </c>
      <c r="K154" s="558"/>
      <c r="M154" s="158"/>
      <c r="N154" s="158"/>
      <c r="O154" s="158"/>
      <c r="P154" s="159"/>
      <c r="Q154" s="160"/>
      <c r="R154" s="161"/>
      <c r="S154" s="162"/>
      <c r="T154" s="163"/>
    </row>
    <row r="155" spans="1:20">
      <c r="A155" s="554" t="s">
        <v>920</v>
      </c>
      <c r="B155" s="554" t="s">
        <v>110</v>
      </c>
      <c r="C155" s="554" t="s">
        <v>125</v>
      </c>
      <c r="D155" s="566">
        <v>37249</v>
      </c>
      <c r="E155" s="556">
        <f ca="1">DATEDIF(D155,TODAY(),"Y")</f>
        <v>21</v>
      </c>
      <c r="F155" s="555">
        <v>12545</v>
      </c>
      <c r="G155" s="554">
        <v>4</v>
      </c>
      <c r="H155" s="554"/>
      <c r="I155" s="554"/>
      <c r="J155" s="557">
        <f t="shared" si="2"/>
        <v>12545</v>
      </c>
      <c r="K155" s="558"/>
      <c r="M155" s="158"/>
      <c r="N155" s="158"/>
      <c r="O155" s="158"/>
      <c r="P155" s="159"/>
      <c r="Q155" s="160"/>
      <c r="R155" s="161"/>
      <c r="S155" s="162"/>
      <c r="T155" s="163"/>
    </row>
    <row r="156" spans="1:20">
      <c r="A156" s="554" t="s">
        <v>321</v>
      </c>
      <c r="B156" s="554" t="s">
        <v>113</v>
      </c>
      <c r="C156" s="554" t="s">
        <v>125</v>
      </c>
      <c r="D156" s="566">
        <v>40299</v>
      </c>
      <c r="E156" s="556">
        <f ca="1">DATEDIF(D156,TODAY(),"Y")</f>
        <v>12</v>
      </c>
      <c r="F156" s="555">
        <v>32835</v>
      </c>
      <c r="G156" s="554">
        <v>2</v>
      </c>
      <c r="H156" s="554"/>
      <c r="I156" s="554"/>
      <c r="J156" s="557">
        <f t="shared" si="2"/>
        <v>32835</v>
      </c>
      <c r="K156" s="558"/>
      <c r="M156" s="158"/>
      <c r="N156" s="158"/>
      <c r="O156" s="158"/>
      <c r="P156" s="159"/>
      <c r="Q156" s="160"/>
      <c r="R156" s="161"/>
      <c r="S156" s="162"/>
      <c r="T156" s="163"/>
    </row>
    <row r="157" spans="1:20">
      <c r="A157" s="554" t="s">
        <v>213</v>
      </c>
      <c r="B157" s="554" t="s">
        <v>206</v>
      </c>
      <c r="C157" s="554" t="s">
        <v>111</v>
      </c>
      <c r="D157" s="566">
        <v>40692</v>
      </c>
      <c r="E157" s="556">
        <f ca="1">DATEDIF(D157,TODAY(),"Y")</f>
        <v>11</v>
      </c>
      <c r="F157" s="555">
        <v>85510</v>
      </c>
      <c r="G157" s="554">
        <v>4</v>
      </c>
      <c r="H157" s="554"/>
      <c r="I157" s="554"/>
      <c r="J157" s="557">
        <f t="shared" si="2"/>
        <v>85510</v>
      </c>
      <c r="K157" s="558"/>
      <c r="M157" s="158"/>
      <c r="N157" s="158"/>
      <c r="O157" s="158"/>
      <c r="P157" s="159"/>
      <c r="Q157" s="160"/>
      <c r="R157" s="161"/>
      <c r="S157" s="162"/>
      <c r="T157" s="163"/>
    </row>
    <row r="158" spans="1:20">
      <c r="A158" s="554" t="s">
        <v>421</v>
      </c>
      <c r="B158" s="554" t="s">
        <v>283</v>
      </c>
      <c r="C158" s="554" t="s">
        <v>111</v>
      </c>
      <c r="D158" s="566">
        <v>39623</v>
      </c>
      <c r="E158" s="556">
        <f ca="1">DATEDIF(D158,TODAY(),"Y")</f>
        <v>14</v>
      </c>
      <c r="F158" s="555">
        <v>60060</v>
      </c>
      <c r="G158" s="554">
        <v>2</v>
      </c>
      <c r="H158" s="554"/>
      <c r="I158" s="554"/>
      <c r="J158" s="557">
        <f t="shared" si="2"/>
        <v>60060</v>
      </c>
      <c r="K158" s="558"/>
      <c r="M158" s="158"/>
      <c r="N158" s="158"/>
      <c r="O158" s="158"/>
      <c r="P158" s="159"/>
      <c r="Q158" s="160"/>
      <c r="R158" s="161"/>
      <c r="S158" s="162"/>
      <c r="T158" s="163"/>
    </row>
    <row r="159" spans="1:20">
      <c r="A159" s="554" t="s">
        <v>956</v>
      </c>
      <c r="B159" s="554" t="s">
        <v>107</v>
      </c>
      <c r="C159" s="554" t="s">
        <v>108</v>
      </c>
      <c r="D159" s="566">
        <v>36956</v>
      </c>
      <c r="E159" s="556">
        <f ca="1">DATEDIF(D159,TODAY(),"Y")</f>
        <v>22</v>
      </c>
      <c r="F159" s="555">
        <v>49930</v>
      </c>
      <c r="G159" s="554">
        <v>1</v>
      </c>
      <c r="H159" s="554"/>
      <c r="I159" s="554"/>
      <c r="J159" s="557">
        <f t="shared" si="2"/>
        <v>49930</v>
      </c>
      <c r="K159" s="558"/>
      <c r="M159" s="158"/>
      <c r="N159" s="158"/>
      <c r="O159" s="158"/>
      <c r="P159" s="159"/>
      <c r="Q159" s="160"/>
      <c r="R159" s="161"/>
      <c r="S159" s="162"/>
      <c r="T159" s="163"/>
    </row>
    <row r="160" spans="1:20">
      <c r="A160" s="554" t="s">
        <v>966</v>
      </c>
      <c r="B160" s="554" t="s">
        <v>107</v>
      </c>
      <c r="C160" s="554" t="s">
        <v>108</v>
      </c>
      <c r="D160" s="566">
        <v>37810</v>
      </c>
      <c r="E160" s="556">
        <f ca="1">DATEDIF(D160,TODAY(),"Y")</f>
        <v>19</v>
      </c>
      <c r="F160" s="555">
        <v>48010</v>
      </c>
      <c r="G160" s="554">
        <v>3</v>
      </c>
      <c r="H160" s="554"/>
      <c r="I160" s="554"/>
      <c r="J160" s="557">
        <f t="shared" si="2"/>
        <v>48010</v>
      </c>
      <c r="K160" s="558"/>
      <c r="M160" s="158"/>
      <c r="N160" s="158"/>
      <c r="O160" s="158"/>
      <c r="P160" s="159"/>
      <c r="Q160" s="160"/>
      <c r="R160" s="161"/>
      <c r="S160" s="162"/>
      <c r="T160" s="163"/>
    </row>
    <row r="161" spans="1:20">
      <c r="A161" s="554" t="s">
        <v>851</v>
      </c>
      <c r="B161" s="554" t="s">
        <v>140</v>
      </c>
      <c r="C161" s="554" t="s">
        <v>111</v>
      </c>
      <c r="D161" s="566">
        <v>37899</v>
      </c>
      <c r="E161" s="556">
        <f ca="1">DATEDIF(D161,TODAY(),"Y")</f>
        <v>19</v>
      </c>
      <c r="F161" s="555">
        <v>64220</v>
      </c>
      <c r="G161" s="554">
        <v>5</v>
      </c>
      <c r="H161" s="554"/>
      <c r="I161" s="554"/>
      <c r="J161" s="557">
        <f t="shared" si="2"/>
        <v>64220</v>
      </c>
      <c r="K161" s="558"/>
      <c r="M161" s="158"/>
      <c r="N161" s="158"/>
      <c r="O161" s="158"/>
      <c r="P161" s="159"/>
      <c r="Q161" s="160"/>
      <c r="R161" s="161"/>
      <c r="S161" s="162"/>
      <c r="T161" s="163"/>
    </row>
    <row r="162" spans="1:20">
      <c r="A162" s="554" t="s">
        <v>142</v>
      </c>
      <c r="B162" s="554" t="s">
        <v>107</v>
      </c>
      <c r="C162" s="554" t="s">
        <v>108</v>
      </c>
      <c r="D162" s="566">
        <v>41111</v>
      </c>
      <c r="E162" s="556">
        <f ca="1">DATEDIF(D162,TODAY(),"Y")</f>
        <v>10</v>
      </c>
      <c r="F162" s="555">
        <v>62780</v>
      </c>
      <c r="G162" s="554">
        <v>3</v>
      </c>
      <c r="H162" s="554"/>
      <c r="I162" s="554"/>
      <c r="J162" s="557">
        <f t="shared" si="2"/>
        <v>62780</v>
      </c>
      <c r="K162" s="558"/>
      <c r="M162" s="158"/>
      <c r="N162" s="158"/>
      <c r="O162" s="158"/>
      <c r="P162" s="159"/>
      <c r="Q162" s="160"/>
      <c r="R162" s="161"/>
      <c r="S162" s="162"/>
      <c r="T162" s="163"/>
    </row>
    <row r="163" spans="1:20">
      <c r="A163" s="554" t="s">
        <v>6</v>
      </c>
      <c r="B163" s="554" t="s">
        <v>130</v>
      </c>
      <c r="C163" s="554" t="s">
        <v>111</v>
      </c>
      <c r="D163" s="566">
        <v>39147</v>
      </c>
      <c r="E163" s="556">
        <f ca="1">DATEDIF(D163,TODAY(),"Y")</f>
        <v>16</v>
      </c>
      <c r="F163" s="555">
        <v>42540</v>
      </c>
      <c r="G163" s="554">
        <v>5</v>
      </c>
      <c r="H163" s="554"/>
      <c r="I163" s="554"/>
      <c r="J163" s="557">
        <f t="shared" si="2"/>
        <v>42540</v>
      </c>
      <c r="K163" s="558"/>
      <c r="M163" s="165"/>
      <c r="N163" s="165"/>
      <c r="O163" s="165"/>
      <c r="P163" s="166"/>
      <c r="Q163" s="160"/>
      <c r="R163" s="161"/>
      <c r="S163" s="162"/>
      <c r="T163" s="163"/>
    </row>
    <row r="164" spans="1:20">
      <c r="A164" s="554" t="s">
        <v>855</v>
      </c>
      <c r="B164" s="554" t="s">
        <v>140</v>
      </c>
      <c r="C164" s="554" t="s">
        <v>108</v>
      </c>
      <c r="D164" s="566">
        <v>37943</v>
      </c>
      <c r="E164" s="556">
        <f ca="1">DATEDIF(D164,TODAY(),"Y")</f>
        <v>19</v>
      </c>
      <c r="F164" s="555">
        <v>75176</v>
      </c>
      <c r="G164" s="554">
        <v>3</v>
      </c>
      <c r="H164" s="554"/>
      <c r="I164" s="554"/>
      <c r="J164" s="557">
        <f t="shared" si="2"/>
        <v>75176</v>
      </c>
      <c r="K164" s="558"/>
      <c r="M164" s="158"/>
      <c r="N164" s="158"/>
      <c r="O164" s="158"/>
      <c r="P164" s="159"/>
      <c r="Q164" s="160"/>
      <c r="R164" s="161"/>
      <c r="S164" s="162"/>
      <c r="T164" s="163"/>
    </row>
    <row r="165" spans="1:20">
      <c r="A165" s="554" t="s">
        <v>949</v>
      </c>
      <c r="B165" s="554" t="s">
        <v>119</v>
      </c>
      <c r="C165" s="554" t="s">
        <v>111</v>
      </c>
      <c r="D165" s="566">
        <v>36479</v>
      </c>
      <c r="E165" s="556">
        <f ca="1">DATEDIF(D165,TODAY(),"Y")</f>
        <v>23</v>
      </c>
      <c r="F165" s="555">
        <v>54840</v>
      </c>
      <c r="G165" s="554">
        <v>4</v>
      </c>
      <c r="H165" s="554"/>
      <c r="I165" s="554"/>
      <c r="J165" s="557">
        <f t="shared" si="2"/>
        <v>54840</v>
      </c>
      <c r="K165" s="558"/>
      <c r="M165" s="158"/>
      <c r="N165" s="158"/>
      <c r="O165" s="158"/>
      <c r="P165" s="159"/>
      <c r="Q165" s="160"/>
      <c r="R165" s="161"/>
      <c r="S165" s="162"/>
      <c r="T165" s="163"/>
    </row>
    <row r="166" spans="1:20">
      <c r="A166" s="554" t="s">
        <v>848</v>
      </c>
      <c r="B166" s="554" t="s">
        <v>140</v>
      </c>
      <c r="C166" s="554" t="s">
        <v>108</v>
      </c>
      <c r="D166" s="566">
        <v>36084</v>
      </c>
      <c r="E166" s="556">
        <f ca="1">DATEDIF(D166,TODAY(),"Y")</f>
        <v>24</v>
      </c>
      <c r="F166" s="555">
        <v>33210</v>
      </c>
      <c r="G166" s="554">
        <v>4</v>
      </c>
      <c r="H166" s="554"/>
      <c r="I166" s="554"/>
      <c r="J166" s="557">
        <f t="shared" si="2"/>
        <v>33210</v>
      </c>
      <c r="K166" s="558"/>
      <c r="M166" s="158"/>
      <c r="N166" s="158"/>
      <c r="O166" s="158"/>
      <c r="P166" s="159"/>
      <c r="Q166" s="160"/>
      <c r="R166" s="161"/>
      <c r="S166" s="162"/>
      <c r="T166" s="163"/>
    </row>
    <row r="167" spans="1:20">
      <c r="A167" s="554" t="s">
        <v>314</v>
      </c>
      <c r="B167" s="554" t="s">
        <v>123</v>
      </c>
      <c r="C167" s="554" t="s">
        <v>108</v>
      </c>
      <c r="D167" s="566">
        <v>40320</v>
      </c>
      <c r="E167" s="556">
        <f ca="1">DATEDIF(D167,TODAY(),"Y")</f>
        <v>12</v>
      </c>
      <c r="F167" s="555">
        <v>77580</v>
      </c>
      <c r="G167" s="554">
        <v>3</v>
      </c>
      <c r="H167" s="554"/>
      <c r="I167" s="554"/>
      <c r="J167" s="557">
        <f t="shared" si="2"/>
        <v>77580</v>
      </c>
      <c r="K167" s="558"/>
      <c r="M167" s="158"/>
      <c r="N167" s="158"/>
      <c r="O167" s="158"/>
      <c r="P167" s="159"/>
      <c r="Q167" s="160"/>
      <c r="R167" s="161"/>
      <c r="S167" s="162"/>
      <c r="T167" s="163"/>
    </row>
    <row r="168" spans="1:20">
      <c r="A168" s="554" t="s">
        <v>284</v>
      </c>
      <c r="B168" s="554" t="s">
        <v>110</v>
      </c>
      <c r="C168" s="554" t="s">
        <v>108</v>
      </c>
      <c r="D168" s="566">
        <v>40438</v>
      </c>
      <c r="E168" s="556">
        <f ca="1">DATEDIF(D168,TODAY(),"Y")</f>
        <v>12</v>
      </c>
      <c r="F168" s="555">
        <v>59150</v>
      </c>
      <c r="G168" s="554">
        <v>4</v>
      </c>
      <c r="H168" s="554"/>
      <c r="I168" s="554"/>
      <c r="J168" s="557">
        <f t="shared" si="2"/>
        <v>59150</v>
      </c>
      <c r="K168" s="558"/>
      <c r="M168" s="158"/>
      <c r="N168" s="158"/>
      <c r="O168" s="158"/>
      <c r="P168" s="159"/>
      <c r="Q168" s="160"/>
      <c r="R168" s="161"/>
      <c r="S168" s="162"/>
      <c r="T168" s="163"/>
    </row>
    <row r="169" spans="1:20">
      <c r="A169" s="554" t="s">
        <v>943</v>
      </c>
      <c r="B169" s="554" t="s">
        <v>119</v>
      </c>
      <c r="C169" s="554" t="s">
        <v>111</v>
      </c>
      <c r="D169" s="566">
        <v>36406</v>
      </c>
      <c r="E169" s="556">
        <f ca="1">DATEDIF(D169,TODAY(),"Y")</f>
        <v>23</v>
      </c>
      <c r="F169" s="555">
        <v>60800</v>
      </c>
      <c r="G169" s="554">
        <v>4</v>
      </c>
      <c r="H169" s="554"/>
      <c r="I169" s="554"/>
      <c r="J169" s="557">
        <f t="shared" si="2"/>
        <v>60800</v>
      </c>
      <c r="K169" s="558"/>
      <c r="M169" s="158"/>
      <c r="N169" s="158"/>
      <c r="O169" s="158"/>
      <c r="P169" s="159"/>
      <c r="Q169" s="160"/>
      <c r="R169" s="161"/>
      <c r="S169" s="162"/>
      <c r="T169" s="163"/>
    </row>
    <row r="170" spans="1:20">
      <c r="A170" s="554" t="s">
        <v>850</v>
      </c>
      <c r="B170" s="554" t="s">
        <v>140</v>
      </c>
      <c r="C170" s="554" t="s">
        <v>111</v>
      </c>
      <c r="D170" s="566">
        <v>36455</v>
      </c>
      <c r="E170" s="556">
        <f ca="1">DATEDIF(D170,TODAY(),"Y")</f>
        <v>23</v>
      </c>
      <c r="F170" s="555">
        <v>23810</v>
      </c>
      <c r="G170" s="554">
        <v>4</v>
      </c>
      <c r="H170" s="554"/>
      <c r="I170" s="554"/>
      <c r="J170" s="557">
        <f t="shared" si="2"/>
        <v>23810</v>
      </c>
      <c r="K170" s="558"/>
      <c r="M170" s="158"/>
      <c r="N170" s="158"/>
      <c r="O170" s="158"/>
      <c r="P170" s="159"/>
      <c r="Q170" s="160"/>
      <c r="R170" s="161"/>
      <c r="S170" s="162"/>
      <c r="T170" s="163"/>
    </row>
    <row r="171" spans="1:20">
      <c r="A171" s="554" t="s">
        <v>816</v>
      </c>
      <c r="B171" s="554" t="s">
        <v>140</v>
      </c>
      <c r="C171" s="554" t="s">
        <v>131</v>
      </c>
      <c r="D171" s="566">
        <v>37730</v>
      </c>
      <c r="E171" s="556">
        <f ca="1">DATEDIF(D171,TODAY(),"Y")</f>
        <v>19</v>
      </c>
      <c r="F171" s="555">
        <v>8892</v>
      </c>
      <c r="G171" s="554">
        <v>1</v>
      </c>
      <c r="H171" s="554"/>
      <c r="I171" s="554"/>
      <c r="J171" s="557">
        <f t="shared" si="2"/>
        <v>8892</v>
      </c>
      <c r="K171" s="558">
        <v>0.05</v>
      </c>
      <c r="M171" s="158"/>
      <c r="N171" s="158"/>
      <c r="O171" s="158"/>
      <c r="P171" s="159"/>
      <c r="Q171" s="160"/>
      <c r="R171" s="161"/>
      <c r="S171" s="162"/>
      <c r="T171" s="163"/>
    </row>
    <row r="172" spans="1:20">
      <c r="A172" s="554" t="s">
        <v>606</v>
      </c>
      <c r="B172" s="554" t="s">
        <v>140</v>
      </c>
      <c r="C172" s="554" t="s">
        <v>108</v>
      </c>
      <c r="D172" s="566">
        <v>38733</v>
      </c>
      <c r="E172" s="556">
        <f ca="1">DATEDIF(D172,TODAY(),"Y")</f>
        <v>17</v>
      </c>
      <c r="F172" s="555">
        <v>68710</v>
      </c>
      <c r="G172" s="554">
        <v>4</v>
      </c>
      <c r="H172" s="554"/>
      <c r="I172" s="554"/>
      <c r="J172" s="557">
        <f t="shared" si="2"/>
        <v>68710</v>
      </c>
      <c r="K172" s="558"/>
      <c r="M172" s="158"/>
      <c r="N172" s="158"/>
      <c r="O172" s="158"/>
      <c r="P172" s="159"/>
      <c r="Q172" s="160"/>
      <c r="R172" s="161"/>
      <c r="S172" s="162"/>
      <c r="T172" s="163"/>
    </row>
    <row r="173" spans="1:20">
      <c r="A173" s="554" t="s">
        <v>408</v>
      </c>
      <c r="B173" s="554" t="s">
        <v>177</v>
      </c>
      <c r="C173" s="554" t="s">
        <v>125</v>
      </c>
      <c r="D173" s="566">
        <v>39687</v>
      </c>
      <c r="E173" s="556">
        <f ca="1">DATEDIF(D173,TODAY(),"Y")</f>
        <v>14</v>
      </c>
      <c r="F173" s="555">
        <v>24815</v>
      </c>
      <c r="G173" s="554">
        <v>1</v>
      </c>
      <c r="H173" s="554"/>
      <c r="I173" s="554"/>
      <c r="J173" s="557">
        <f t="shared" si="2"/>
        <v>24815</v>
      </c>
      <c r="K173" s="558"/>
      <c r="M173" s="158"/>
      <c r="N173" s="158"/>
      <c r="O173" s="158"/>
      <c r="P173" s="159"/>
      <c r="Q173" s="160"/>
      <c r="R173" s="161"/>
      <c r="S173" s="162"/>
      <c r="T173" s="163"/>
    </row>
    <row r="174" spans="1:20">
      <c r="A174" s="554" t="s">
        <v>610</v>
      </c>
      <c r="B174" s="554" t="s">
        <v>140</v>
      </c>
      <c r="C174" s="554" t="s">
        <v>111</v>
      </c>
      <c r="D174" s="566">
        <v>38321</v>
      </c>
      <c r="E174" s="556">
        <f ca="1">DATEDIF(D174,TODAY(),"Y")</f>
        <v>18</v>
      </c>
      <c r="F174" s="555">
        <v>37980</v>
      </c>
      <c r="G174" s="554">
        <v>4</v>
      </c>
      <c r="H174" s="554"/>
      <c r="I174" s="554"/>
      <c r="J174" s="557">
        <f t="shared" si="2"/>
        <v>37980</v>
      </c>
      <c r="K174" s="558"/>
      <c r="M174" s="158"/>
      <c r="N174" s="158"/>
      <c r="O174" s="158"/>
      <c r="P174" s="159"/>
      <c r="Q174" s="160"/>
      <c r="R174" s="161"/>
      <c r="S174" s="162"/>
      <c r="T174" s="163"/>
    </row>
    <row r="175" spans="1:20">
      <c r="A175" s="554" t="s">
        <v>261</v>
      </c>
      <c r="B175" s="554" t="s">
        <v>123</v>
      </c>
      <c r="C175" s="554" t="s">
        <v>108</v>
      </c>
      <c r="D175" s="566">
        <v>40501</v>
      </c>
      <c r="E175" s="556">
        <f ca="1">DATEDIF(D175,TODAY(),"Y")</f>
        <v>12</v>
      </c>
      <c r="F175" s="555">
        <v>77820</v>
      </c>
      <c r="G175" s="554">
        <v>3</v>
      </c>
      <c r="H175" s="554"/>
      <c r="I175" s="554"/>
      <c r="J175" s="557">
        <f t="shared" si="2"/>
        <v>77820</v>
      </c>
      <c r="K175" s="558"/>
      <c r="M175" s="158"/>
      <c r="N175" s="158"/>
      <c r="O175" s="158"/>
      <c r="P175" s="159"/>
      <c r="Q175" s="160"/>
      <c r="R175" s="161"/>
      <c r="S175" s="162"/>
      <c r="T175" s="163"/>
    </row>
    <row r="176" spans="1:20">
      <c r="A176" s="554" t="s">
        <v>798</v>
      </c>
      <c r="B176" s="554" t="s">
        <v>215</v>
      </c>
      <c r="C176" s="554" t="s">
        <v>131</v>
      </c>
      <c r="D176" s="566">
        <v>37946</v>
      </c>
      <c r="E176" s="556">
        <f ca="1">DATEDIF(D176,TODAY(),"Y")</f>
        <v>19</v>
      </c>
      <c r="F176" s="555">
        <v>85130</v>
      </c>
      <c r="G176" s="554">
        <v>5</v>
      </c>
      <c r="H176" s="554"/>
      <c r="I176" s="554"/>
      <c r="J176" s="557">
        <f t="shared" si="2"/>
        <v>85130</v>
      </c>
      <c r="K176" s="558"/>
      <c r="M176" s="158"/>
      <c r="N176" s="158"/>
      <c r="O176" s="158"/>
      <c r="P176" s="159"/>
      <c r="Q176" s="160"/>
      <c r="R176" s="161"/>
      <c r="S176" s="162"/>
      <c r="T176" s="163"/>
    </row>
    <row r="177" spans="1:20">
      <c r="A177" s="554" t="s">
        <v>919</v>
      </c>
      <c r="B177" s="554" t="s">
        <v>110</v>
      </c>
      <c r="C177" s="554" t="s">
        <v>108</v>
      </c>
      <c r="D177" s="566">
        <v>36136</v>
      </c>
      <c r="E177" s="556">
        <f ca="1">DATEDIF(D177,TODAY(),"Y")</f>
        <v>24</v>
      </c>
      <c r="F177" s="555">
        <v>45000</v>
      </c>
      <c r="G177" s="554">
        <v>4</v>
      </c>
      <c r="H177" s="554"/>
      <c r="I177" s="554"/>
      <c r="J177" s="557">
        <f t="shared" si="2"/>
        <v>45000</v>
      </c>
      <c r="K177" s="558"/>
      <c r="M177" s="158"/>
      <c r="N177" s="158"/>
      <c r="O177" s="158"/>
      <c r="P177" s="159"/>
      <c r="Q177" s="160"/>
      <c r="R177" s="161"/>
      <c r="S177" s="162"/>
      <c r="T177" s="163"/>
    </row>
    <row r="178" spans="1:20">
      <c r="A178" s="554" t="s">
        <v>465</v>
      </c>
      <c r="B178" s="554" t="s">
        <v>140</v>
      </c>
      <c r="C178" s="554" t="s">
        <v>108</v>
      </c>
      <c r="D178" s="566">
        <v>39348</v>
      </c>
      <c r="E178" s="556">
        <f ca="1">DATEDIF(D178,TODAY(),"Y")</f>
        <v>15</v>
      </c>
      <c r="F178" s="555">
        <v>46220</v>
      </c>
      <c r="G178" s="554">
        <v>2</v>
      </c>
      <c r="H178" s="554"/>
      <c r="I178" s="554"/>
      <c r="J178" s="557">
        <f t="shared" si="2"/>
        <v>46220</v>
      </c>
      <c r="K178" s="558"/>
      <c r="M178" s="158"/>
      <c r="N178" s="158"/>
      <c r="O178" s="158"/>
      <c r="P178" s="159"/>
      <c r="Q178" s="160"/>
      <c r="R178" s="161"/>
      <c r="S178" s="162"/>
      <c r="T178" s="163"/>
    </row>
    <row r="179" spans="1:20">
      <c r="A179" s="554" t="s">
        <v>888</v>
      </c>
      <c r="B179" s="554" t="s">
        <v>115</v>
      </c>
      <c r="C179" s="554" t="s">
        <v>111</v>
      </c>
      <c r="D179" s="566">
        <v>35921</v>
      </c>
      <c r="E179" s="556">
        <f ca="1">DATEDIF(D179,TODAY(),"Y")</f>
        <v>24</v>
      </c>
      <c r="F179" s="555">
        <v>63330</v>
      </c>
      <c r="G179" s="554">
        <v>4</v>
      </c>
      <c r="H179" s="554"/>
      <c r="I179" s="554"/>
      <c r="J179" s="557">
        <f t="shared" si="2"/>
        <v>63330</v>
      </c>
      <c r="K179" s="558"/>
      <c r="M179" s="158"/>
      <c r="N179" s="158"/>
      <c r="O179" s="158"/>
      <c r="P179" s="159"/>
      <c r="Q179" s="160"/>
      <c r="R179" s="161"/>
      <c r="S179" s="162"/>
      <c r="T179" s="163"/>
    </row>
    <row r="180" spans="1:20">
      <c r="A180" s="554" t="s">
        <v>484</v>
      </c>
      <c r="B180" s="554" t="s">
        <v>119</v>
      </c>
      <c r="C180" s="554" t="s">
        <v>108</v>
      </c>
      <c r="D180" s="566">
        <v>39273</v>
      </c>
      <c r="E180" s="556">
        <f ca="1">DATEDIF(D180,TODAY(),"Y")</f>
        <v>15</v>
      </c>
      <c r="F180" s="555">
        <v>54200</v>
      </c>
      <c r="G180" s="554">
        <v>4</v>
      </c>
      <c r="H180" s="554"/>
      <c r="I180" s="554"/>
      <c r="J180" s="557">
        <f t="shared" si="2"/>
        <v>54200</v>
      </c>
      <c r="K180" s="558"/>
      <c r="M180" s="158"/>
      <c r="N180" s="158"/>
      <c r="O180" s="158"/>
      <c r="P180" s="159"/>
      <c r="Q180" s="160"/>
      <c r="R180" s="161"/>
      <c r="S180" s="162"/>
      <c r="T180" s="163"/>
    </row>
    <row r="181" spans="1:20">
      <c r="A181" s="554" t="s">
        <v>656</v>
      </c>
      <c r="B181" s="554" t="s">
        <v>154</v>
      </c>
      <c r="C181" s="554" t="s">
        <v>108</v>
      </c>
      <c r="D181" s="566">
        <v>36214</v>
      </c>
      <c r="E181" s="556">
        <f ca="1">DATEDIF(D181,TODAY(),"Y")</f>
        <v>24</v>
      </c>
      <c r="F181" s="555">
        <v>47850</v>
      </c>
      <c r="G181" s="554">
        <v>1</v>
      </c>
      <c r="H181" s="554"/>
      <c r="I181" s="554"/>
      <c r="J181" s="557">
        <f t="shared" si="2"/>
        <v>47850</v>
      </c>
      <c r="K181" s="558"/>
      <c r="M181" s="158"/>
      <c r="N181" s="158"/>
      <c r="O181" s="158"/>
      <c r="P181" s="159"/>
      <c r="Q181" s="160"/>
      <c r="R181" s="161"/>
      <c r="S181" s="162"/>
      <c r="T181" s="163"/>
    </row>
    <row r="182" spans="1:20">
      <c r="A182" s="554" t="s">
        <v>7</v>
      </c>
      <c r="B182" s="554" t="s">
        <v>130</v>
      </c>
      <c r="C182" s="554" t="s">
        <v>131</v>
      </c>
      <c r="D182" s="566">
        <v>41151</v>
      </c>
      <c r="E182" s="556">
        <f ca="1">DATEDIF(D182,TODAY(),"Y")</f>
        <v>10</v>
      </c>
      <c r="F182" s="555">
        <v>35680</v>
      </c>
      <c r="G182" s="554">
        <v>2</v>
      </c>
      <c r="H182" s="554"/>
      <c r="I182" s="554"/>
      <c r="J182" s="557">
        <f t="shared" si="2"/>
        <v>35680</v>
      </c>
      <c r="K182" s="558"/>
      <c r="M182" s="165"/>
      <c r="N182" s="165"/>
      <c r="O182" s="165"/>
      <c r="P182" s="166"/>
      <c r="Q182" s="160"/>
      <c r="R182" s="161"/>
      <c r="S182" s="162"/>
      <c r="T182" s="163"/>
    </row>
    <row r="183" spans="1:20">
      <c r="A183" s="554" t="s">
        <v>778</v>
      </c>
      <c r="B183" s="554" t="s">
        <v>137</v>
      </c>
      <c r="C183" s="554" t="s">
        <v>111</v>
      </c>
      <c r="D183" s="566">
        <v>37667</v>
      </c>
      <c r="E183" s="556">
        <f ca="1">DATEDIF(D183,TODAY(),"Y")</f>
        <v>20</v>
      </c>
      <c r="F183" s="555">
        <v>73390</v>
      </c>
      <c r="G183" s="554">
        <v>2</v>
      </c>
      <c r="H183" s="554"/>
      <c r="I183" s="554"/>
      <c r="J183" s="557">
        <f t="shared" si="2"/>
        <v>73390</v>
      </c>
      <c r="K183" s="558"/>
      <c r="M183" s="158"/>
      <c r="N183" s="158"/>
      <c r="O183" s="158"/>
      <c r="P183" s="159"/>
      <c r="Q183" s="160"/>
      <c r="R183" s="161"/>
      <c r="S183" s="162"/>
      <c r="T183" s="163"/>
    </row>
    <row r="184" spans="1:20">
      <c r="A184" s="554" t="s">
        <v>159</v>
      </c>
      <c r="B184" s="554" t="s">
        <v>119</v>
      </c>
      <c r="C184" s="554" t="s">
        <v>108</v>
      </c>
      <c r="D184" s="566">
        <v>40990</v>
      </c>
      <c r="E184" s="556">
        <f ca="1">DATEDIF(D184,TODAY(),"Y")</f>
        <v>11</v>
      </c>
      <c r="F184" s="555">
        <v>65571</v>
      </c>
      <c r="G184" s="554">
        <v>3</v>
      </c>
      <c r="H184" s="554"/>
      <c r="I184" s="554"/>
      <c r="J184" s="557">
        <f t="shared" si="2"/>
        <v>65571</v>
      </c>
      <c r="K184" s="558"/>
      <c r="M184" s="158"/>
      <c r="N184" s="158"/>
      <c r="O184" s="158"/>
      <c r="P184" s="159"/>
      <c r="Q184" s="160"/>
      <c r="R184" s="161"/>
      <c r="S184" s="162"/>
      <c r="T184" s="163"/>
    </row>
    <row r="185" spans="1:20">
      <c r="A185" s="554" t="s">
        <v>329</v>
      </c>
      <c r="B185" s="554" t="s">
        <v>140</v>
      </c>
      <c r="C185" s="554" t="s">
        <v>108</v>
      </c>
      <c r="D185" s="566">
        <v>40270</v>
      </c>
      <c r="E185" s="556">
        <f ca="1">DATEDIF(D185,TODAY(),"Y")</f>
        <v>13</v>
      </c>
      <c r="F185" s="555">
        <v>35300</v>
      </c>
      <c r="G185" s="554">
        <v>5</v>
      </c>
      <c r="H185" s="554"/>
      <c r="I185" s="554"/>
      <c r="J185" s="557">
        <f t="shared" si="2"/>
        <v>35300</v>
      </c>
      <c r="K185" s="558"/>
      <c r="M185" s="158"/>
      <c r="N185" s="158"/>
      <c r="O185" s="158"/>
      <c r="P185" s="159"/>
      <c r="Q185" s="160"/>
      <c r="R185" s="161"/>
      <c r="S185" s="162"/>
      <c r="T185" s="163"/>
    </row>
    <row r="186" spans="1:20">
      <c r="A186" s="554" t="s">
        <v>323</v>
      </c>
      <c r="B186" s="554" t="s">
        <v>110</v>
      </c>
      <c r="C186" s="554" t="s">
        <v>125</v>
      </c>
      <c r="D186" s="566">
        <v>40293</v>
      </c>
      <c r="E186" s="556">
        <f ca="1">DATEDIF(D186,TODAY(),"Y")</f>
        <v>12</v>
      </c>
      <c r="F186" s="555">
        <v>11810</v>
      </c>
      <c r="G186" s="554">
        <v>1</v>
      </c>
      <c r="H186" s="554"/>
      <c r="I186" s="554"/>
      <c r="J186" s="557">
        <f t="shared" si="2"/>
        <v>11810</v>
      </c>
      <c r="K186" s="558"/>
      <c r="M186" s="158"/>
      <c r="N186" s="158"/>
      <c r="O186" s="158"/>
      <c r="P186" s="159"/>
      <c r="Q186" s="160"/>
      <c r="R186" s="161"/>
      <c r="S186" s="162"/>
      <c r="T186" s="163"/>
    </row>
    <row r="187" spans="1:20">
      <c r="A187" s="554" t="s">
        <v>563</v>
      </c>
      <c r="B187" s="554" t="s">
        <v>140</v>
      </c>
      <c r="C187" s="554" t="s">
        <v>111</v>
      </c>
      <c r="D187" s="566">
        <v>38912</v>
      </c>
      <c r="E187" s="556">
        <f ca="1">DATEDIF(D187,TODAY(),"Y")</f>
        <v>16</v>
      </c>
      <c r="F187" s="555">
        <v>80330</v>
      </c>
      <c r="G187" s="554">
        <v>4</v>
      </c>
      <c r="H187" s="554"/>
      <c r="I187" s="554"/>
      <c r="J187" s="557">
        <f t="shared" si="2"/>
        <v>80330</v>
      </c>
      <c r="K187" s="558"/>
      <c r="M187" s="158"/>
      <c r="N187" s="158"/>
      <c r="O187" s="158"/>
      <c r="P187" s="159"/>
      <c r="Q187" s="160"/>
      <c r="R187" s="161"/>
      <c r="S187" s="162"/>
      <c r="T187" s="163"/>
    </row>
    <row r="188" spans="1:20">
      <c r="A188" s="554" t="s">
        <v>170</v>
      </c>
      <c r="B188" s="554" t="s">
        <v>115</v>
      </c>
      <c r="C188" s="554" t="s">
        <v>108</v>
      </c>
      <c r="D188" s="566">
        <v>40925</v>
      </c>
      <c r="E188" s="556">
        <f ca="1">DATEDIF(D188,TODAY(),"Y")</f>
        <v>11</v>
      </c>
      <c r="F188" s="555">
        <v>43190</v>
      </c>
      <c r="G188" s="554">
        <v>2</v>
      </c>
      <c r="H188" s="554"/>
      <c r="I188" s="554"/>
      <c r="J188" s="557">
        <f t="shared" si="2"/>
        <v>43190</v>
      </c>
      <c r="K188" s="558"/>
      <c r="M188" s="158"/>
      <c r="N188" s="158"/>
      <c r="O188" s="158"/>
      <c r="P188" s="159"/>
      <c r="Q188" s="160"/>
      <c r="R188" s="161"/>
      <c r="S188" s="162"/>
      <c r="T188" s="163"/>
    </row>
    <row r="189" spans="1:20">
      <c r="A189" s="554" t="s">
        <v>492</v>
      </c>
      <c r="B189" s="554" t="s">
        <v>107</v>
      </c>
      <c r="C189" s="554" t="s">
        <v>125</v>
      </c>
      <c r="D189" s="566">
        <v>39253</v>
      </c>
      <c r="E189" s="556">
        <f ca="1">DATEDIF(D189,TODAY(),"Y")</f>
        <v>15</v>
      </c>
      <c r="F189" s="555">
        <v>11230</v>
      </c>
      <c r="G189" s="554">
        <v>4</v>
      </c>
      <c r="H189" s="554"/>
      <c r="I189" s="554"/>
      <c r="J189" s="557">
        <f t="shared" si="2"/>
        <v>11230</v>
      </c>
      <c r="K189" s="558"/>
      <c r="M189" s="158"/>
      <c r="N189" s="158"/>
      <c r="O189" s="158"/>
      <c r="P189" s="159"/>
      <c r="Q189" s="160"/>
      <c r="R189" s="161"/>
      <c r="S189" s="162"/>
      <c r="T189" s="163"/>
    </row>
    <row r="190" spans="1:20">
      <c r="A190" s="554" t="s">
        <v>145</v>
      </c>
      <c r="B190" s="554" t="s">
        <v>140</v>
      </c>
      <c r="C190" s="554" t="s">
        <v>111</v>
      </c>
      <c r="D190" s="566">
        <v>41079</v>
      </c>
      <c r="E190" s="556">
        <f ca="1">DATEDIF(D190,TODAY(),"Y")</f>
        <v>10</v>
      </c>
      <c r="F190" s="555">
        <v>32190</v>
      </c>
      <c r="G190" s="554">
        <v>3</v>
      </c>
      <c r="H190" s="554"/>
      <c r="I190" s="554"/>
      <c r="J190" s="557">
        <f t="shared" si="2"/>
        <v>32190</v>
      </c>
      <c r="K190" s="558"/>
      <c r="M190" s="158"/>
      <c r="N190" s="158"/>
      <c r="O190" s="158"/>
      <c r="P190" s="159"/>
      <c r="Q190" s="160"/>
      <c r="R190" s="161"/>
      <c r="S190" s="162"/>
      <c r="T190" s="163"/>
    </row>
    <row r="191" spans="1:20">
      <c r="A191" s="554" t="s">
        <v>342</v>
      </c>
      <c r="B191" s="554" t="s">
        <v>107</v>
      </c>
      <c r="C191" s="554" t="s">
        <v>111</v>
      </c>
      <c r="D191" s="566">
        <v>40235</v>
      </c>
      <c r="E191" s="556">
        <f ca="1">DATEDIF(D191,TODAY(),"Y")</f>
        <v>13</v>
      </c>
      <c r="F191" s="555">
        <v>80729</v>
      </c>
      <c r="G191" s="554">
        <v>3</v>
      </c>
      <c r="H191" s="554"/>
      <c r="I191" s="554"/>
      <c r="J191" s="557">
        <f t="shared" si="2"/>
        <v>80729</v>
      </c>
      <c r="K191" s="558"/>
      <c r="M191" s="158"/>
      <c r="N191" s="158"/>
      <c r="O191" s="158"/>
      <c r="P191" s="159"/>
      <c r="Q191" s="160"/>
      <c r="R191" s="161"/>
      <c r="S191" s="162"/>
      <c r="T191" s="163"/>
    </row>
    <row r="192" spans="1:20">
      <c r="A192" s="554" t="s">
        <v>403</v>
      </c>
      <c r="B192" s="554" t="s">
        <v>110</v>
      </c>
      <c r="C192" s="554" t="s">
        <v>108</v>
      </c>
      <c r="D192" s="566">
        <v>39703</v>
      </c>
      <c r="E192" s="556">
        <f ca="1">DATEDIF(D192,TODAY(),"Y")</f>
        <v>14</v>
      </c>
      <c r="F192" s="555">
        <v>46110</v>
      </c>
      <c r="G192" s="554">
        <v>4</v>
      </c>
      <c r="H192" s="554"/>
      <c r="I192" s="554"/>
      <c r="J192" s="557">
        <f t="shared" si="2"/>
        <v>46110</v>
      </c>
      <c r="K192" s="558"/>
      <c r="M192" s="158"/>
      <c r="N192" s="158"/>
      <c r="O192" s="158"/>
      <c r="P192" s="159"/>
      <c r="Q192" s="160"/>
      <c r="R192" s="161"/>
      <c r="S192" s="162"/>
      <c r="T192" s="163"/>
    </row>
    <row r="193" spans="1:20">
      <c r="A193" s="554" t="s">
        <v>385</v>
      </c>
      <c r="B193" s="554" t="s">
        <v>177</v>
      </c>
      <c r="C193" s="554" t="s">
        <v>108</v>
      </c>
      <c r="D193" s="566">
        <v>39761</v>
      </c>
      <c r="E193" s="556">
        <f ca="1">DATEDIF(D193,TODAY(),"Y")</f>
        <v>14</v>
      </c>
      <c r="F193" s="555">
        <v>40940</v>
      </c>
      <c r="G193" s="554">
        <v>3</v>
      </c>
      <c r="H193" s="554"/>
      <c r="I193" s="554"/>
      <c r="J193" s="557">
        <f t="shared" si="2"/>
        <v>40940</v>
      </c>
      <c r="K193" s="558"/>
      <c r="M193" s="158"/>
      <c r="N193" s="158"/>
      <c r="O193" s="158"/>
      <c r="P193" s="159"/>
      <c r="Q193" s="160"/>
      <c r="R193" s="161"/>
      <c r="S193" s="162"/>
      <c r="T193" s="163"/>
    </row>
    <row r="194" spans="1:20">
      <c r="A194" s="554" t="s">
        <v>295</v>
      </c>
      <c r="B194" s="554" t="s">
        <v>113</v>
      </c>
      <c r="C194" s="554" t="s">
        <v>108</v>
      </c>
      <c r="D194" s="566">
        <v>40399</v>
      </c>
      <c r="E194" s="556">
        <f ca="1">DATEDIF(D194,TODAY(),"Y")</f>
        <v>12</v>
      </c>
      <c r="F194" s="555">
        <v>32640</v>
      </c>
      <c r="G194" s="554">
        <v>4</v>
      </c>
      <c r="H194" s="554"/>
      <c r="I194" s="554"/>
      <c r="J194" s="557">
        <f t="shared" si="2"/>
        <v>32640</v>
      </c>
      <c r="K194" s="558"/>
      <c r="M194" s="158"/>
      <c r="N194" s="158"/>
      <c r="O194" s="158"/>
      <c r="P194" s="159"/>
      <c r="Q194" s="160"/>
      <c r="R194" s="161"/>
      <c r="S194" s="162"/>
      <c r="T194" s="163"/>
    </row>
    <row r="195" spans="1:20">
      <c r="A195" s="554" t="s">
        <v>305</v>
      </c>
      <c r="B195" s="554" t="s">
        <v>113</v>
      </c>
      <c r="C195" s="554" t="s">
        <v>108</v>
      </c>
      <c r="D195" s="566">
        <v>40366</v>
      </c>
      <c r="E195" s="556">
        <f ca="1">DATEDIF(D195,TODAY(),"Y")</f>
        <v>12</v>
      </c>
      <c r="F195" s="555">
        <v>63780</v>
      </c>
      <c r="G195" s="554">
        <v>5</v>
      </c>
      <c r="H195" s="554"/>
      <c r="I195" s="554"/>
      <c r="J195" s="557">
        <f t="shared" ref="J195:J258" si="3">$K$2*F195+F195</f>
        <v>63780</v>
      </c>
      <c r="K195" s="558"/>
      <c r="M195" s="158"/>
      <c r="N195" s="158"/>
      <c r="O195" s="158"/>
      <c r="P195" s="159"/>
      <c r="Q195" s="160"/>
      <c r="R195" s="161"/>
      <c r="S195" s="162"/>
      <c r="T195" s="163"/>
    </row>
    <row r="196" spans="1:20">
      <c r="A196" s="554" t="s">
        <v>308</v>
      </c>
      <c r="B196" s="554" t="s">
        <v>147</v>
      </c>
      <c r="C196" s="554" t="s">
        <v>125</v>
      </c>
      <c r="D196" s="566">
        <v>40351</v>
      </c>
      <c r="E196" s="556">
        <f ca="1">DATEDIF(D196,TODAY(),"Y")</f>
        <v>12</v>
      </c>
      <c r="F196" s="555">
        <v>20040</v>
      </c>
      <c r="G196" s="554">
        <v>3</v>
      </c>
      <c r="H196" s="554"/>
      <c r="I196" s="554"/>
      <c r="J196" s="557">
        <f t="shared" si="3"/>
        <v>20040</v>
      </c>
      <c r="K196" s="558"/>
      <c r="M196" s="158"/>
      <c r="N196" s="158"/>
      <c r="O196" s="158"/>
      <c r="P196" s="159"/>
      <c r="Q196" s="160"/>
      <c r="R196" s="161"/>
      <c r="S196" s="162"/>
      <c r="T196" s="163"/>
    </row>
    <row r="197" spans="1:20">
      <c r="A197" s="554" t="s">
        <v>893</v>
      </c>
      <c r="B197" s="554" t="s">
        <v>110</v>
      </c>
      <c r="C197" s="554" t="s">
        <v>108</v>
      </c>
      <c r="D197" s="566">
        <v>35821</v>
      </c>
      <c r="E197" s="556">
        <f ca="1">DATEDIF(D197,TODAY(),"Y")</f>
        <v>25</v>
      </c>
      <c r="F197" s="555">
        <v>22870</v>
      </c>
      <c r="G197" s="554">
        <v>3</v>
      </c>
      <c r="H197" s="554"/>
      <c r="I197" s="554"/>
      <c r="J197" s="557">
        <f t="shared" si="3"/>
        <v>22870</v>
      </c>
      <c r="K197" s="558"/>
      <c r="M197" s="158"/>
      <c r="N197" s="158"/>
      <c r="O197" s="158"/>
      <c r="P197" s="159"/>
      <c r="Q197" s="160"/>
      <c r="R197" s="161"/>
      <c r="S197" s="162"/>
      <c r="T197" s="163"/>
    </row>
    <row r="198" spans="1:20">
      <c r="A198" s="554" t="s">
        <v>460</v>
      </c>
      <c r="B198" s="554" t="s">
        <v>123</v>
      </c>
      <c r="C198" s="554" t="s">
        <v>108</v>
      </c>
      <c r="D198" s="566">
        <v>39379</v>
      </c>
      <c r="E198" s="556">
        <f ca="1">DATEDIF(D198,TODAY(),"Y")</f>
        <v>15</v>
      </c>
      <c r="F198" s="555">
        <v>67890</v>
      </c>
      <c r="G198" s="554">
        <v>5</v>
      </c>
      <c r="H198" s="554"/>
      <c r="I198" s="554"/>
      <c r="J198" s="557">
        <f t="shared" si="3"/>
        <v>67890</v>
      </c>
      <c r="K198" s="558"/>
      <c r="M198" s="158"/>
      <c r="N198" s="158"/>
      <c r="O198" s="158"/>
      <c r="P198" s="159"/>
      <c r="Q198" s="160"/>
      <c r="R198" s="161"/>
      <c r="S198" s="162"/>
      <c r="T198" s="163"/>
    </row>
    <row r="199" spans="1:20">
      <c r="A199" s="554" t="s">
        <v>555</v>
      </c>
      <c r="B199" s="554" t="s">
        <v>119</v>
      </c>
      <c r="C199" s="554" t="s">
        <v>125</v>
      </c>
      <c r="D199" s="566">
        <v>38975</v>
      </c>
      <c r="E199" s="556">
        <f ca="1">DATEDIF(D199,TODAY(),"Y")</f>
        <v>16</v>
      </c>
      <c r="F199" s="555">
        <v>42740</v>
      </c>
      <c r="G199" s="554">
        <v>2</v>
      </c>
      <c r="H199" s="554"/>
      <c r="I199" s="554"/>
      <c r="J199" s="557">
        <f t="shared" si="3"/>
        <v>42740</v>
      </c>
      <c r="K199" s="558"/>
      <c r="M199" s="158"/>
      <c r="N199" s="158"/>
      <c r="O199" s="158"/>
      <c r="P199" s="159"/>
      <c r="Q199" s="160"/>
      <c r="R199" s="161"/>
      <c r="S199" s="162"/>
      <c r="T199" s="163"/>
    </row>
    <row r="200" spans="1:20">
      <c r="A200" s="554" t="s">
        <v>581</v>
      </c>
      <c r="B200" s="554" t="s">
        <v>140</v>
      </c>
      <c r="C200" s="554" t="s">
        <v>108</v>
      </c>
      <c r="D200" s="566">
        <v>38813</v>
      </c>
      <c r="E200" s="556">
        <f ca="1">DATEDIF(D200,TODAY(),"Y")</f>
        <v>17</v>
      </c>
      <c r="F200" s="555">
        <v>32390</v>
      </c>
      <c r="G200" s="554">
        <v>2</v>
      </c>
      <c r="H200" s="554"/>
      <c r="I200" s="554"/>
      <c r="J200" s="557">
        <f t="shared" si="3"/>
        <v>32390</v>
      </c>
      <c r="K200" s="558"/>
      <c r="M200" s="158"/>
      <c r="N200" s="158"/>
      <c r="O200" s="158"/>
      <c r="P200" s="159"/>
      <c r="Q200" s="160"/>
      <c r="R200" s="161"/>
      <c r="S200" s="162"/>
      <c r="T200" s="163"/>
    </row>
    <row r="201" spans="1:20">
      <c r="A201" s="554" t="s">
        <v>817</v>
      </c>
      <c r="B201" s="554" t="s">
        <v>140</v>
      </c>
      <c r="C201" s="554" t="s">
        <v>111</v>
      </c>
      <c r="D201" s="566">
        <v>35927</v>
      </c>
      <c r="E201" s="556">
        <f ca="1">DATEDIF(D201,TODAY(),"Y")</f>
        <v>24</v>
      </c>
      <c r="F201" s="555">
        <v>76910</v>
      </c>
      <c r="G201" s="554">
        <v>1</v>
      </c>
      <c r="H201" s="554"/>
      <c r="I201" s="554"/>
      <c r="J201" s="557">
        <f t="shared" si="3"/>
        <v>76910</v>
      </c>
      <c r="K201" s="558"/>
      <c r="M201" s="158"/>
      <c r="N201" s="158"/>
      <c r="O201" s="158"/>
      <c r="P201" s="159"/>
      <c r="Q201" s="160"/>
      <c r="R201" s="161"/>
      <c r="S201" s="162"/>
      <c r="T201" s="163"/>
    </row>
    <row r="202" spans="1:20">
      <c r="A202" s="554" t="s">
        <v>547</v>
      </c>
      <c r="B202" s="554" t="s">
        <v>137</v>
      </c>
      <c r="C202" s="554" t="s">
        <v>111</v>
      </c>
      <c r="D202" s="566">
        <v>39024</v>
      </c>
      <c r="E202" s="556">
        <f ca="1">DATEDIF(D202,TODAY(),"Y")</f>
        <v>16</v>
      </c>
      <c r="F202" s="555">
        <v>76020</v>
      </c>
      <c r="G202" s="554">
        <v>1</v>
      </c>
      <c r="H202" s="554"/>
      <c r="I202" s="554"/>
      <c r="J202" s="557">
        <f t="shared" si="3"/>
        <v>76020</v>
      </c>
      <c r="K202" s="558"/>
      <c r="M202" s="158"/>
      <c r="N202" s="158"/>
      <c r="O202" s="158"/>
      <c r="P202" s="159"/>
      <c r="Q202" s="160"/>
      <c r="R202" s="161"/>
      <c r="S202" s="162"/>
      <c r="T202" s="163"/>
    </row>
    <row r="203" spans="1:20">
      <c r="A203" s="554" t="s">
        <v>843</v>
      </c>
      <c r="B203" s="554" t="s">
        <v>140</v>
      </c>
      <c r="C203" s="554" t="s">
        <v>108</v>
      </c>
      <c r="D203" s="566">
        <v>36413</v>
      </c>
      <c r="E203" s="556">
        <f ca="1">DATEDIF(D203,TODAY(),"Y")</f>
        <v>23</v>
      </c>
      <c r="F203" s="555">
        <v>40060</v>
      </c>
      <c r="G203" s="554">
        <v>3</v>
      </c>
      <c r="H203" s="554"/>
      <c r="I203" s="554"/>
      <c r="J203" s="557">
        <f t="shared" si="3"/>
        <v>40060</v>
      </c>
      <c r="K203" s="558"/>
      <c r="M203" s="158"/>
      <c r="N203" s="158"/>
      <c r="O203" s="158"/>
      <c r="P203" s="159"/>
      <c r="Q203" s="160"/>
      <c r="R203" s="161"/>
      <c r="S203" s="162"/>
      <c r="T203" s="163"/>
    </row>
    <row r="204" spans="1:20">
      <c r="A204" s="554" t="s">
        <v>491</v>
      </c>
      <c r="B204" s="554" t="s">
        <v>147</v>
      </c>
      <c r="C204" s="554" t="s">
        <v>108</v>
      </c>
      <c r="D204" s="566">
        <v>39258</v>
      </c>
      <c r="E204" s="556">
        <f ca="1">DATEDIF(D204,TODAY(),"Y")</f>
        <v>15</v>
      </c>
      <c r="F204" s="555">
        <v>66920</v>
      </c>
      <c r="G204" s="554">
        <v>2</v>
      </c>
      <c r="H204" s="554"/>
      <c r="I204" s="554"/>
      <c r="J204" s="557">
        <f t="shared" si="3"/>
        <v>66920</v>
      </c>
      <c r="K204" s="558"/>
      <c r="M204" s="158"/>
      <c r="N204" s="158"/>
      <c r="O204" s="158"/>
      <c r="P204" s="159"/>
      <c r="Q204" s="160"/>
      <c r="R204" s="161"/>
      <c r="S204" s="162"/>
      <c r="T204" s="163"/>
    </row>
    <row r="205" spans="1:20">
      <c r="A205" s="554" t="s">
        <v>175</v>
      </c>
      <c r="B205" s="554" t="s">
        <v>119</v>
      </c>
      <c r="C205" s="554" t="s">
        <v>108</v>
      </c>
      <c r="D205" s="566">
        <v>40909</v>
      </c>
      <c r="E205" s="556">
        <f ca="1">DATEDIF(D205,TODAY(),"Y")</f>
        <v>11</v>
      </c>
      <c r="F205" s="555">
        <v>54830</v>
      </c>
      <c r="G205" s="554">
        <v>1</v>
      </c>
      <c r="H205" s="554"/>
      <c r="I205" s="554"/>
      <c r="J205" s="557">
        <f t="shared" si="3"/>
        <v>54830</v>
      </c>
      <c r="K205" s="558"/>
      <c r="M205" s="158"/>
      <c r="N205" s="158"/>
      <c r="O205" s="158"/>
      <c r="P205" s="159"/>
      <c r="Q205" s="160"/>
      <c r="R205" s="161"/>
      <c r="S205" s="162"/>
      <c r="T205" s="163"/>
    </row>
    <row r="206" spans="1:20">
      <c r="A206" s="554" t="s">
        <v>163</v>
      </c>
      <c r="B206" s="554" t="s">
        <v>110</v>
      </c>
      <c r="C206" s="554" t="s">
        <v>111</v>
      </c>
      <c r="D206" s="566">
        <v>40963</v>
      </c>
      <c r="E206" s="556">
        <f ca="1">DATEDIF(D206,TODAY(),"Y")</f>
        <v>11</v>
      </c>
      <c r="F206" s="555">
        <v>60550</v>
      </c>
      <c r="G206" s="554">
        <v>2</v>
      </c>
      <c r="H206" s="554"/>
      <c r="I206" s="554"/>
      <c r="J206" s="557">
        <f t="shared" si="3"/>
        <v>60550</v>
      </c>
      <c r="K206" s="558"/>
      <c r="M206" s="158"/>
      <c r="N206" s="158"/>
      <c r="O206" s="158"/>
      <c r="P206" s="159"/>
      <c r="Q206" s="160"/>
      <c r="R206" s="161"/>
      <c r="S206" s="162"/>
      <c r="T206" s="163"/>
    </row>
    <row r="207" spans="1:20">
      <c r="A207" s="554" t="s">
        <v>574</v>
      </c>
      <c r="B207" s="554" t="s">
        <v>154</v>
      </c>
      <c r="C207" s="554" t="s">
        <v>125</v>
      </c>
      <c r="D207" s="566">
        <v>38851</v>
      </c>
      <c r="E207" s="556">
        <f ca="1">DATEDIF(D207,TODAY(),"Y")</f>
        <v>16</v>
      </c>
      <c r="F207" s="555">
        <v>11025</v>
      </c>
      <c r="G207" s="554">
        <v>1</v>
      </c>
      <c r="H207" s="554"/>
      <c r="I207" s="554"/>
      <c r="J207" s="557">
        <f t="shared" si="3"/>
        <v>11025</v>
      </c>
      <c r="K207" s="558"/>
      <c r="M207" s="158"/>
      <c r="N207" s="158"/>
      <c r="O207" s="158"/>
      <c r="P207" s="159"/>
      <c r="Q207" s="160"/>
      <c r="R207" s="161"/>
      <c r="S207" s="162"/>
      <c r="T207" s="163"/>
    </row>
    <row r="208" spans="1:20">
      <c r="A208" s="554" t="s">
        <v>768</v>
      </c>
      <c r="B208" s="554" t="s">
        <v>123</v>
      </c>
      <c r="C208" s="554" t="s">
        <v>108</v>
      </c>
      <c r="D208" s="566">
        <v>37176</v>
      </c>
      <c r="E208" s="556">
        <f ca="1">DATEDIF(D208,TODAY(),"Y")</f>
        <v>21</v>
      </c>
      <c r="F208" s="555">
        <v>62790</v>
      </c>
      <c r="G208" s="554">
        <v>2</v>
      </c>
      <c r="H208" s="554"/>
      <c r="I208" s="554"/>
      <c r="J208" s="557">
        <f t="shared" si="3"/>
        <v>62790</v>
      </c>
      <c r="K208" s="558"/>
      <c r="M208" s="158"/>
      <c r="N208" s="158"/>
      <c r="O208" s="158"/>
      <c r="P208" s="159"/>
      <c r="Q208" s="160"/>
      <c r="R208" s="161"/>
      <c r="S208" s="162"/>
      <c r="T208" s="163"/>
    </row>
    <row r="209" spans="1:20">
      <c r="A209" s="554" t="s">
        <v>611</v>
      </c>
      <c r="B209" s="554" t="s">
        <v>140</v>
      </c>
      <c r="C209" s="554" t="s">
        <v>108</v>
      </c>
      <c r="D209" s="566">
        <v>38321</v>
      </c>
      <c r="E209" s="556">
        <f ca="1">DATEDIF(D209,TODAY(),"Y")</f>
        <v>18</v>
      </c>
      <c r="F209" s="555">
        <v>70760</v>
      </c>
      <c r="G209" s="554">
        <v>1</v>
      </c>
      <c r="H209" s="554"/>
      <c r="I209" s="554"/>
      <c r="J209" s="557">
        <f t="shared" si="3"/>
        <v>70760</v>
      </c>
      <c r="K209" s="558"/>
      <c r="M209" s="158"/>
      <c r="N209" s="158"/>
      <c r="O209" s="158"/>
      <c r="P209" s="159"/>
      <c r="Q209" s="160"/>
      <c r="R209" s="161"/>
      <c r="S209" s="162"/>
      <c r="T209" s="163"/>
    </row>
    <row r="210" spans="1:20">
      <c r="A210" s="554" t="s">
        <v>497</v>
      </c>
      <c r="B210" s="554" t="s">
        <v>123</v>
      </c>
      <c r="C210" s="554" t="s">
        <v>108</v>
      </c>
      <c r="D210" s="566">
        <v>39215</v>
      </c>
      <c r="E210" s="556">
        <f ca="1">DATEDIF(D210,TODAY(),"Y")</f>
        <v>15</v>
      </c>
      <c r="F210" s="555">
        <v>31910</v>
      </c>
      <c r="G210" s="554">
        <v>5</v>
      </c>
      <c r="H210" s="554"/>
      <c r="I210" s="554"/>
      <c r="J210" s="557">
        <f t="shared" si="3"/>
        <v>31910</v>
      </c>
      <c r="K210" s="558"/>
      <c r="M210" s="158"/>
      <c r="N210" s="158"/>
      <c r="O210" s="158"/>
      <c r="P210" s="159"/>
      <c r="Q210" s="160"/>
      <c r="R210" s="161"/>
      <c r="S210" s="162"/>
      <c r="T210" s="163"/>
    </row>
    <row r="211" spans="1:20">
      <c r="A211" s="554" t="s">
        <v>422</v>
      </c>
      <c r="B211" s="554" t="s">
        <v>115</v>
      </c>
      <c r="C211" s="554" t="s">
        <v>111</v>
      </c>
      <c r="D211" s="566">
        <v>39616</v>
      </c>
      <c r="E211" s="556">
        <f ca="1">DATEDIF(D211,TODAY(),"Y")</f>
        <v>14</v>
      </c>
      <c r="F211" s="555">
        <v>66710</v>
      </c>
      <c r="G211" s="554">
        <v>2</v>
      </c>
      <c r="H211" s="554"/>
      <c r="I211" s="554"/>
      <c r="J211" s="557">
        <f t="shared" si="3"/>
        <v>66710</v>
      </c>
      <c r="K211" s="558"/>
      <c r="M211" s="158"/>
      <c r="N211" s="158"/>
      <c r="O211" s="158"/>
      <c r="P211" s="159"/>
      <c r="Q211" s="160"/>
      <c r="R211" s="161"/>
      <c r="S211" s="162"/>
      <c r="T211" s="163"/>
    </row>
    <row r="212" spans="1:20">
      <c r="A212" s="554" t="s">
        <v>249</v>
      </c>
      <c r="B212" s="554" t="s">
        <v>250</v>
      </c>
      <c r="C212" s="554" t="s">
        <v>131</v>
      </c>
      <c r="D212" s="566">
        <v>40543</v>
      </c>
      <c r="E212" s="556">
        <f ca="1">DATEDIF(D212,TODAY(),"Y")</f>
        <v>12</v>
      </c>
      <c r="F212" s="555">
        <v>19044</v>
      </c>
      <c r="G212" s="554">
        <v>1</v>
      </c>
      <c r="H212" s="554"/>
      <c r="I212" s="554"/>
      <c r="J212" s="557">
        <f t="shared" si="3"/>
        <v>19044</v>
      </c>
      <c r="K212" s="558"/>
      <c r="M212" s="158"/>
      <c r="N212" s="158"/>
      <c r="O212" s="158"/>
      <c r="P212" s="159"/>
      <c r="Q212" s="160"/>
      <c r="R212" s="161"/>
      <c r="S212" s="162"/>
      <c r="T212" s="163"/>
    </row>
    <row r="213" spans="1:20">
      <c r="A213" s="554" t="s">
        <v>776</v>
      </c>
      <c r="B213" s="554" t="s">
        <v>242</v>
      </c>
      <c r="C213" s="554" t="s">
        <v>108</v>
      </c>
      <c r="D213" s="566">
        <v>36249</v>
      </c>
      <c r="E213" s="556">
        <f ca="1">DATEDIF(D213,TODAY(),"Y")</f>
        <v>24</v>
      </c>
      <c r="F213" s="555">
        <v>49860</v>
      </c>
      <c r="G213" s="554">
        <v>2</v>
      </c>
      <c r="H213" s="554"/>
      <c r="I213" s="554"/>
      <c r="J213" s="557">
        <f t="shared" si="3"/>
        <v>49860</v>
      </c>
      <c r="K213" s="558"/>
      <c r="M213" s="158"/>
      <c r="N213" s="158"/>
      <c r="O213" s="158"/>
      <c r="P213" s="159"/>
      <c r="Q213" s="160"/>
      <c r="R213" s="161"/>
      <c r="S213" s="162"/>
      <c r="T213" s="163"/>
    </row>
    <row r="214" spans="1:20">
      <c r="A214" s="554" t="s">
        <v>178</v>
      </c>
      <c r="B214" s="554" t="s">
        <v>110</v>
      </c>
      <c r="C214" s="554" t="s">
        <v>111</v>
      </c>
      <c r="D214" s="566">
        <v>40883</v>
      </c>
      <c r="E214" s="556">
        <f ca="1">DATEDIF(D214,TODAY(),"Y")</f>
        <v>11</v>
      </c>
      <c r="F214" s="555">
        <v>50840</v>
      </c>
      <c r="G214" s="554">
        <v>4</v>
      </c>
      <c r="H214" s="554"/>
      <c r="I214" s="554"/>
      <c r="J214" s="557">
        <f t="shared" si="3"/>
        <v>50840</v>
      </c>
      <c r="K214" s="558"/>
      <c r="M214" s="158"/>
      <c r="N214" s="158"/>
      <c r="O214" s="158"/>
      <c r="P214" s="159"/>
      <c r="Q214" s="160"/>
      <c r="R214" s="161"/>
      <c r="S214" s="162"/>
      <c r="T214" s="163"/>
    </row>
    <row r="215" spans="1:20">
      <c r="A215" s="554" t="s">
        <v>443</v>
      </c>
      <c r="B215" s="554" t="s">
        <v>119</v>
      </c>
      <c r="C215" s="554" t="s">
        <v>131</v>
      </c>
      <c r="D215" s="566">
        <v>39458</v>
      </c>
      <c r="E215" s="556">
        <f ca="1">DATEDIF(D215,TODAY(),"Y")</f>
        <v>15</v>
      </c>
      <c r="F215" s="555">
        <v>36788</v>
      </c>
      <c r="G215" s="554">
        <v>4</v>
      </c>
      <c r="H215" s="554"/>
      <c r="I215" s="554"/>
      <c r="J215" s="557">
        <f t="shared" si="3"/>
        <v>36788</v>
      </c>
      <c r="K215" s="558"/>
      <c r="M215" s="158"/>
      <c r="N215" s="158"/>
      <c r="O215" s="158"/>
      <c r="P215" s="159"/>
      <c r="Q215" s="160"/>
      <c r="R215" s="161"/>
      <c r="S215" s="162"/>
      <c r="T215" s="163"/>
    </row>
    <row r="216" spans="1:20">
      <c r="A216" s="554" t="s">
        <v>583</v>
      </c>
      <c r="B216" s="554" t="s">
        <v>115</v>
      </c>
      <c r="C216" s="554" t="s">
        <v>108</v>
      </c>
      <c r="D216" s="566">
        <v>38807</v>
      </c>
      <c r="E216" s="556">
        <f ca="1">DATEDIF(D216,TODAY(),"Y")</f>
        <v>17</v>
      </c>
      <c r="F216" s="555">
        <v>47060</v>
      </c>
      <c r="G216" s="554">
        <v>4</v>
      </c>
      <c r="H216" s="554"/>
      <c r="I216" s="554"/>
      <c r="J216" s="557">
        <f t="shared" si="3"/>
        <v>47060</v>
      </c>
      <c r="K216" s="558"/>
      <c r="M216" s="158"/>
      <c r="N216" s="158"/>
      <c r="O216" s="158"/>
      <c r="P216" s="159"/>
      <c r="Q216" s="160"/>
      <c r="R216" s="161"/>
      <c r="S216" s="162"/>
      <c r="T216" s="163"/>
    </row>
    <row r="217" spans="1:20">
      <c r="A217" s="554" t="s">
        <v>554</v>
      </c>
      <c r="B217" s="554" t="s">
        <v>110</v>
      </c>
      <c r="C217" s="554" t="s">
        <v>108</v>
      </c>
      <c r="D217" s="566">
        <v>38980</v>
      </c>
      <c r="E217" s="556">
        <f ca="1">DATEDIF(D217,TODAY(),"Y")</f>
        <v>16</v>
      </c>
      <c r="F217" s="555">
        <v>24340</v>
      </c>
      <c r="G217" s="554">
        <v>4</v>
      </c>
      <c r="H217" s="554"/>
      <c r="I217" s="554"/>
      <c r="J217" s="557">
        <f t="shared" si="3"/>
        <v>24340</v>
      </c>
      <c r="K217" s="558"/>
      <c r="M217" s="158"/>
      <c r="N217" s="158"/>
      <c r="O217" s="158"/>
      <c r="P217" s="159"/>
      <c r="Q217" s="160"/>
      <c r="R217" s="161"/>
      <c r="S217" s="162"/>
      <c r="T217" s="163"/>
    </row>
    <row r="218" spans="1:20">
      <c r="A218" s="554" t="s">
        <v>813</v>
      </c>
      <c r="B218" s="554" t="s">
        <v>140</v>
      </c>
      <c r="C218" s="554" t="s">
        <v>125</v>
      </c>
      <c r="D218" s="566">
        <v>36269</v>
      </c>
      <c r="E218" s="556">
        <f ca="1">DATEDIF(D218,TODAY(),"Y")</f>
        <v>23</v>
      </c>
      <c r="F218" s="555">
        <v>48190</v>
      </c>
      <c r="G218" s="554">
        <v>1</v>
      </c>
      <c r="H218" s="554"/>
      <c r="I218" s="554"/>
      <c r="J218" s="557">
        <f t="shared" si="3"/>
        <v>48190</v>
      </c>
      <c r="K218" s="558"/>
      <c r="M218" s="158"/>
      <c r="N218" s="158"/>
      <c r="O218" s="158"/>
      <c r="P218" s="159"/>
      <c r="Q218" s="160"/>
      <c r="R218" s="161"/>
      <c r="S218" s="162"/>
      <c r="T218" s="163"/>
    </row>
    <row r="219" spans="1:20">
      <c r="A219" s="554" t="s">
        <v>190</v>
      </c>
      <c r="B219" s="554" t="s">
        <v>110</v>
      </c>
      <c r="C219" s="554" t="s">
        <v>108</v>
      </c>
      <c r="D219" s="566">
        <v>40815</v>
      </c>
      <c r="E219" s="556">
        <f ca="1">DATEDIF(D219,TODAY(),"Y")</f>
        <v>11</v>
      </c>
      <c r="F219" s="555">
        <v>54500</v>
      </c>
      <c r="G219" s="554">
        <v>5</v>
      </c>
      <c r="H219" s="554"/>
      <c r="I219" s="554"/>
      <c r="J219" s="557">
        <f t="shared" si="3"/>
        <v>54500</v>
      </c>
      <c r="K219" s="558"/>
      <c r="M219" s="158"/>
      <c r="N219" s="158"/>
      <c r="O219" s="158"/>
      <c r="P219" s="159"/>
      <c r="Q219" s="160"/>
      <c r="R219" s="161"/>
      <c r="S219" s="162"/>
      <c r="T219" s="163"/>
    </row>
    <row r="220" spans="1:20">
      <c r="A220" s="554" t="s">
        <v>883</v>
      </c>
      <c r="B220" s="554" t="s">
        <v>121</v>
      </c>
      <c r="C220" s="554" t="s">
        <v>108</v>
      </c>
      <c r="D220" s="566">
        <v>36466</v>
      </c>
      <c r="E220" s="556">
        <f ca="1">DATEDIF(D220,TODAY(),"Y")</f>
        <v>23</v>
      </c>
      <c r="F220" s="555">
        <v>68410</v>
      </c>
      <c r="G220" s="554">
        <v>5</v>
      </c>
      <c r="H220" s="554"/>
      <c r="I220" s="554"/>
      <c r="J220" s="557">
        <f t="shared" si="3"/>
        <v>68410</v>
      </c>
      <c r="K220" s="558"/>
      <c r="M220" s="158"/>
      <c r="N220" s="158"/>
      <c r="O220" s="158"/>
      <c r="P220" s="159"/>
      <c r="Q220" s="160"/>
      <c r="R220" s="161"/>
      <c r="S220" s="162"/>
      <c r="T220" s="163"/>
    </row>
    <row r="221" spans="1:20">
      <c r="A221" s="554" t="s">
        <v>438</v>
      </c>
      <c r="B221" s="554" t="s">
        <v>140</v>
      </c>
      <c r="C221" s="554" t="s">
        <v>108</v>
      </c>
      <c r="D221" s="566">
        <v>39518</v>
      </c>
      <c r="E221" s="556">
        <f ca="1">DATEDIF(D221,TODAY(),"Y")</f>
        <v>15</v>
      </c>
      <c r="F221" s="555">
        <v>24710</v>
      </c>
      <c r="G221" s="554">
        <v>2</v>
      </c>
      <c r="H221" s="554"/>
      <c r="I221" s="554"/>
      <c r="J221" s="557">
        <f t="shared" si="3"/>
        <v>24710</v>
      </c>
      <c r="K221" s="558"/>
      <c r="M221" s="158"/>
      <c r="N221" s="158"/>
      <c r="O221" s="158"/>
      <c r="P221" s="159"/>
      <c r="Q221" s="160"/>
      <c r="R221" s="161"/>
      <c r="S221" s="162"/>
      <c r="T221" s="163"/>
    </row>
    <row r="222" spans="1:20">
      <c r="A222" s="554" t="s">
        <v>580</v>
      </c>
      <c r="B222" s="554" t="s">
        <v>110</v>
      </c>
      <c r="C222" s="554" t="s">
        <v>108</v>
      </c>
      <c r="D222" s="566">
        <v>38815</v>
      </c>
      <c r="E222" s="556">
        <f ca="1">DATEDIF(D222,TODAY(),"Y")</f>
        <v>17</v>
      </c>
      <c r="F222" s="555">
        <v>63270</v>
      </c>
      <c r="G222" s="554">
        <v>1</v>
      </c>
      <c r="H222" s="554"/>
      <c r="I222" s="554"/>
      <c r="J222" s="557">
        <f t="shared" si="3"/>
        <v>63270</v>
      </c>
      <c r="K222" s="558"/>
      <c r="M222" s="158"/>
      <c r="N222" s="158"/>
      <c r="O222" s="158"/>
      <c r="P222" s="159"/>
      <c r="Q222" s="160"/>
      <c r="R222" s="161"/>
      <c r="S222" s="162"/>
      <c r="T222" s="163"/>
    </row>
    <row r="223" spans="1:20">
      <c r="A223" s="554" t="s">
        <v>577</v>
      </c>
      <c r="B223" s="554" t="s">
        <v>110</v>
      </c>
      <c r="C223" s="554" t="s">
        <v>111</v>
      </c>
      <c r="D223" s="566">
        <v>38828</v>
      </c>
      <c r="E223" s="556">
        <f ca="1">DATEDIF(D223,TODAY(),"Y")</f>
        <v>16</v>
      </c>
      <c r="F223" s="555">
        <v>49530</v>
      </c>
      <c r="G223" s="554">
        <v>4</v>
      </c>
      <c r="H223" s="554"/>
      <c r="I223" s="554"/>
      <c r="J223" s="557">
        <f t="shared" si="3"/>
        <v>49530</v>
      </c>
      <c r="K223" s="558"/>
      <c r="M223" s="158"/>
      <c r="N223" s="158"/>
      <c r="O223" s="158"/>
      <c r="P223" s="159"/>
      <c r="Q223" s="160"/>
      <c r="R223" s="161"/>
      <c r="S223" s="162"/>
      <c r="T223" s="163"/>
    </row>
    <row r="224" spans="1:20">
      <c r="A224" s="554" t="s">
        <v>166</v>
      </c>
      <c r="B224" s="554" t="s">
        <v>110</v>
      </c>
      <c r="C224" s="554" t="s">
        <v>111</v>
      </c>
      <c r="D224" s="566">
        <v>40943</v>
      </c>
      <c r="E224" s="556">
        <f ca="1">DATEDIF(D224,TODAY(),"Y")</f>
        <v>11</v>
      </c>
      <c r="F224" s="555">
        <v>47590</v>
      </c>
      <c r="G224" s="554">
        <v>3</v>
      </c>
      <c r="H224" s="554"/>
      <c r="I224" s="554"/>
      <c r="J224" s="557">
        <f t="shared" si="3"/>
        <v>47590</v>
      </c>
      <c r="K224" s="558"/>
      <c r="M224" s="158"/>
      <c r="N224" s="158"/>
      <c r="O224" s="158"/>
      <c r="P224" s="159"/>
      <c r="Q224" s="160"/>
      <c r="R224" s="161"/>
      <c r="S224" s="162"/>
      <c r="T224" s="163"/>
    </row>
    <row r="225" spans="1:20">
      <c r="A225" s="554" t="s">
        <v>151</v>
      </c>
      <c r="B225" s="554" t="s">
        <v>140</v>
      </c>
      <c r="C225" s="554" t="s">
        <v>108</v>
      </c>
      <c r="D225" s="566">
        <v>41026</v>
      </c>
      <c r="E225" s="556">
        <f ca="1">DATEDIF(D225,TODAY(),"Y")</f>
        <v>10</v>
      </c>
      <c r="F225" s="555">
        <v>26190</v>
      </c>
      <c r="G225" s="554">
        <v>5</v>
      </c>
      <c r="H225" s="554"/>
      <c r="I225" s="554"/>
      <c r="J225" s="557">
        <f t="shared" si="3"/>
        <v>26190</v>
      </c>
      <c r="K225" s="558"/>
      <c r="M225" s="158"/>
      <c r="N225" s="158"/>
      <c r="O225" s="158"/>
      <c r="P225" s="159"/>
      <c r="Q225" s="160"/>
      <c r="R225" s="161"/>
      <c r="S225" s="162"/>
      <c r="T225" s="163"/>
    </row>
    <row r="226" spans="1:20">
      <c r="A226" s="554" t="s">
        <v>936</v>
      </c>
      <c r="B226" s="554" t="s">
        <v>119</v>
      </c>
      <c r="C226" s="554" t="s">
        <v>108</v>
      </c>
      <c r="D226" s="566">
        <v>36312</v>
      </c>
      <c r="E226" s="556">
        <f ca="1">DATEDIF(D226,TODAY(),"Y")</f>
        <v>23</v>
      </c>
      <c r="F226" s="555">
        <v>69200</v>
      </c>
      <c r="G226" s="554">
        <v>4</v>
      </c>
      <c r="H226" s="554"/>
      <c r="I226" s="554"/>
      <c r="J226" s="557">
        <f t="shared" si="3"/>
        <v>69200</v>
      </c>
      <c r="K226" s="558"/>
      <c r="M226" s="158"/>
      <c r="N226" s="158"/>
      <c r="O226" s="158"/>
      <c r="P226" s="159"/>
      <c r="Q226" s="160"/>
      <c r="R226" s="161"/>
      <c r="S226" s="162"/>
      <c r="T226" s="163"/>
    </row>
    <row r="227" spans="1:20">
      <c r="A227" s="554" t="s">
        <v>355</v>
      </c>
      <c r="B227" s="554" t="s">
        <v>135</v>
      </c>
      <c r="C227" s="554" t="s">
        <v>131</v>
      </c>
      <c r="D227" s="566">
        <v>40126</v>
      </c>
      <c r="E227" s="556">
        <f ca="1">DATEDIF(D227,TODAY(),"Y")</f>
        <v>13</v>
      </c>
      <c r="F227" s="555">
        <v>10636</v>
      </c>
      <c r="G227" s="554">
        <v>4</v>
      </c>
      <c r="H227" s="554"/>
      <c r="I227" s="554"/>
      <c r="J227" s="557">
        <f t="shared" si="3"/>
        <v>10636</v>
      </c>
      <c r="K227" s="558"/>
      <c r="M227" s="165"/>
      <c r="N227" s="165"/>
      <c r="O227" s="165"/>
      <c r="P227" s="166"/>
      <c r="Q227" s="160"/>
      <c r="R227" s="161"/>
      <c r="S227" s="162"/>
      <c r="T227" s="163"/>
    </row>
    <row r="228" spans="1:20">
      <c r="A228" s="554" t="s">
        <v>791</v>
      </c>
      <c r="B228" s="554" t="s">
        <v>113</v>
      </c>
      <c r="C228" s="554" t="s">
        <v>111</v>
      </c>
      <c r="D228" s="566">
        <v>35939</v>
      </c>
      <c r="E228" s="556">
        <f ca="1">DATEDIF(D228,TODAY(),"Y")</f>
        <v>24</v>
      </c>
      <c r="F228" s="555">
        <v>25120</v>
      </c>
      <c r="G228" s="554">
        <v>5</v>
      </c>
      <c r="H228" s="554"/>
      <c r="I228" s="554"/>
      <c r="J228" s="557">
        <f t="shared" si="3"/>
        <v>25120</v>
      </c>
      <c r="K228" s="558"/>
      <c r="M228" s="158"/>
      <c r="N228" s="158"/>
      <c r="O228" s="158"/>
      <c r="P228" s="159"/>
      <c r="Q228" s="160"/>
      <c r="R228" s="161"/>
      <c r="S228" s="162"/>
      <c r="T228" s="163"/>
    </row>
    <row r="229" spans="1:20">
      <c r="A229" s="554" t="s">
        <v>106</v>
      </c>
      <c r="B229" s="554" t="s">
        <v>107</v>
      </c>
      <c r="C229" s="554" t="s">
        <v>108</v>
      </c>
      <c r="D229" s="566">
        <v>41262</v>
      </c>
      <c r="E229" s="556">
        <f ca="1">DATEDIF(D229,TODAY(),"Y")</f>
        <v>10</v>
      </c>
      <c r="F229" s="555">
        <v>59490</v>
      </c>
      <c r="G229" s="554">
        <v>3</v>
      </c>
      <c r="H229" s="554"/>
      <c r="I229" s="554"/>
      <c r="J229" s="557">
        <f t="shared" si="3"/>
        <v>59490</v>
      </c>
      <c r="K229" s="558"/>
      <c r="M229" s="158"/>
      <c r="N229" s="158"/>
      <c r="O229" s="158"/>
      <c r="P229" s="159"/>
      <c r="Q229" s="160"/>
      <c r="R229" s="161"/>
      <c r="S229" s="162"/>
      <c r="T229" s="163"/>
    </row>
    <row r="230" spans="1:20">
      <c r="A230" s="554" t="s">
        <v>375</v>
      </c>
      <c r="B230" s="554" t="s">
        <v>123</v>
      </c>
      <c r="C230" s="554" t="s">
        <v>111</v>
      </c>
      <c r="D230" s="566">
        <v>39803</v>
      </c>
      <c r="E230" s="556">
        <f ca="1">DATEDIF(D230,TODAY(),"Y")</f>
        <v>14</v>
      </c>
      <c r="F230" s="555">
        <v>42940</v>
      </c>
      <c r="G230" s="554">
        <v>1</v>
      </c>
      <c r="H230" s="554"/>
      <c r="I230" s="554"/>
      <c r="J230" s="557">
        <f t="shared" si="3"/>
        <v>42940</v>
      </c>
      <c r="K230" s="558"/>
      <c r="M230" s="158"/>
      <c r="N230" s="158"/>
      <c r="O230" s="158"/>
      <c r="P230" s="159"/>
      <c r="Q230" s="160"/>
      <c r="R230" s="161"/>
      <c r="S230" s="162"/>
      <c r="T230" s="163"/>
    </row>
    <row r="231" spans="1:20">
      <c r="A231" s="554" t="s">
        <v>596</v>
      </c>
      <c r="B231" s="554" t="s">
        <v>137</v>
      </c>
      <c r="C231" s="554" t="s">
        <v>108</v>
      </c>
      <c r="D231" s="566">
        <v>38774</v>
      </c>
      <c r="E231" s="556">
        <f ca="1">DATEDIF(D231,TODAY(),"Y")</f>
        <v>17</v>
      </c>
      <c r="F231" s="555">
        <v>80120</v>
      </c>
      <c r="G231" s="554">
        <v>4</v>
      </c>
      <c r="H231" s="554"/>
      <c r="I231" s="554"/>
      <c r="J231" s="557">
        <f t="shared" si="3"/>
        <v>80120</v>
      </c>
      <c r="K231" s="558"/>
      <c r="M231" s="158"/>
      <c r="N231" s="158"/>
      <c r="O231" s="158"/>
      <c r="P231" s="159"/>
      <c r="Q231" s="160"/>
      <c r="R231" s="161"/>
      <c r="S231" s="162"/>
      <c r="T231" s="163"/>
    </row>
    <row r="232" spans="1:20">
      <c r="A232" s="554" t="s">
        <v>424</v>
      </c>
      <c r="B232" s="554" t="s">
        <v>107</v>
      </c>
      <c r="C232" s="554" t="s">
        <v>108</v>
      </c>
      <c r="D232" s="566">
        <v>39602</v>
      </c>
      <c r="E232" s="556">
        <f ca="1">DATEDIF(D232,TODAY(),"Y")</f>
        <v>14</v>
      </c>
      <c r="F232" s="555">
        <v>79380</v>
      </c>
      <c r="G232" s="554">
        <v>5</v>
      </c>
      <c r="H232" s="554"/>
      <c r="I232" s="554"/>
      <c r="J232" s="557">
        <f t="shared" si="3"/>
        <v>79380</v>
      </c>
      <c r="K232" s="558"/>
      <c r="M232" s="158"/>
      <c r="N232" s="158"/>
      <c r="O232" s="158"/>
      <c r="P232" s="159"/>
      <c r="Q232" s="160"/>
      <c r="R232" s="161"/>
      <c r="S232" s="162"/>
      <c r="T232" s="163"/>
    </row>
    <row r="233" spans="1:20">
      <c r="A233" s="554" t="s">
        <v>886</v>
      </c>
      <c r="B233" s="554" t="s">
        <v>115</v>
      </c>
      <c r="C233" s="554" t="s">
        <v>108</v>
      </c>
      <c r="D233" s="566">
        <v>35903</v>
      </c>
      <c r="E233" s="556">
        <f ca="1">DATEDIF(D233,TODAY(),"Y")</f>
        <v>24</v>
      </c>
      <c r="F233" s="555">
        <v>68520</v>
      </c>
      <c r="G233" s="554">
        <v>5</v>
      </c>
      <c r="H233" s="554"/>
      <c r="I233" s="554"/>
      <c r="J233" s="557">
        <f t="shared" si="3"/>
        <v>68520</v>
      </c>
      <c r="K233" s="558"/>
      <c r="M233" s="158"/>
      <c r="N233" s="158"/>
      <c r="O233" s="158"/>
      <c r="P233" s="159"/>
      <c r="Q233" s="160"/>
      <c r="R233" s="161"/>
      <c r="S233" s="162"/>
      <c r="T233" s="163"/>
    </row>
    <row r="234" spans="1:20">
      <c r="A234" s="554" t="s">
        <v>185</v>
      </c>
      <c r="B234" s="554" t="s">
        <v>177</v>
      </c>
      <c r="C234" s="554" t="s">
        <v>108</v>
      </c>
      <c r="D234" s="566">
        <v>40841</v>
      </c>
      <c r="E234" s="556">
        <f ca="1">DATEDIF(D234,TODAY(),"Y")</f>
        <v>11</v>
      </c>
      <c r="F234" s="555">
        <v>81530</v>
      </c>
      <c r="G234" s="554">
        <v>5</v>
      </c>
      <c r="H234" s="554"/>
      <c r="I234" s="554"/>
      <c r="J234" s="557">
        <f t="shared" si="3"/>
        <v>81530</v>
      </c>
      <c r="K234" s="558"/>
      <c r="M234" s="158"/>
      <c r="N234" s="158"/>
      <c r="O234" s="158"/>
      <c r="P234" s="159"/>
      <c r="Q234" s="160"/>
      <c r="R234" s="161"/>
      <c r="S234" s="162"/>
      <c r="T234" s="163"/>
    </row>
    <row r="235" spans="1:20">
      <c r="A235" s="554" t="s">
        <v>336</v>
      </c>
      <c r="B235" s="554" t="s">
        <v>113</v>
      </c>
      <c r="C235" s="554" t="s">
        <v>111</v>
      </c>
      <c r="D235" s="566">
        <v>40259</v>
      </c>
      <c r="E235" s="556">
        <f ca="1">DATEDIF(D235,TODAY(),"Y")</f>
        <v>13</v>
      </c>
      <c r="F235" s="555">
        <v>45710</v>
      </c>
      <c r="G235" s="554">
        <v>3</v>
      </c>
      <c r="H235" s="554"/>
      <c r="I235" s="554"/>
      <c r="J235" s="557">
        <f t="shared" si="3"/>
        <v>45710</v>
      </c>
      <c r="K235" s="558"/>
      <c r="M235" s="158"/>
      <c r="N235" s="158"/>
      <c r="O235" s="158"/>
      <c r="P235" s="159"/>
      <c r="Q235" s="160"/>
      <c r="R235" s="161"/>
      <c r="S235" s="162"/>
      <c r="T235" s="163"/>
    </row>
    <row r="236" spans="1:20">
      <c r="A236" s="554" t="s">
        <v>234</v>
      </c>
      <c r="B236" s="554" t="s">
        <v>177</v>
      </c>
      <c r="C236" s="554" t="s">
        <v>108</v>
      </c>
      <c r="D236" s="566">
        <v>40585</v>
      </c>
      <c r="E236" s="556">
        <f ca="1">DATEDIF(D236,TODAY(),"Y")</f>
        <v>12</v>
      </c>
      <c r="F236" s="555">
        <v>87950</v>
      </c>
      <c r="G236" s="554">
        <v>4</v>
      </c>
      <c r="H236" s="554"/>
      <c r="I236" s="554"/>
      <c r="J236" s="557">
        <f t="shared" si="3"/>
        <v>87950</v>
      </c>
      <c r="K236" s="558"/>
      <c r="M236" s="158"/>
      <c r="N236" s="158"/>
      <c r="O236" s="158"/>
      <c r="P236" s="159"/>
      <c r="Q236" s="160"/>
      <c r="R236" s="161"/>
      <c r="S236" s="162"/>
      <c r="T236" s="163"/>
    </row>
    <row r="237" spans="1:20">
      <c r="A237" s="554" t="s">
        <v>538</v>
      </c>
      <c r="B237" s="554" t="s">
        <v>107</v>
      </c>
      <c r="C237" s="554" t="s">
        <v>111</v>
      </c>
      <c r="D237" s="566">
        <v>39087</v>
      </c>
      <c r="E237" s="556">
        <f ca="1">DATEDIF(D237,TODAY(),"Y")</f>
        <v>16</v>
      </c>
      <c r="F237" s="555">
        <v>70150</v>
      </c>
      <c r="G237" s="554">
        <v>2</v>
      </c>
      <c r="H237" s="554"/>
      <c r="I237" s="554"/>
      <c r="J237" s="557">
        <f t="shared" si="3"/>
        <v>70150</v>
      </c>
      <c r="K237" s="558"/>
      <c r="M237" s="158"/>
      <c r="N237" s="158"/>
      <c r="O237" s="158"/>
      <c r="P237" s="159"/>
      <c r="Q237" s="160"/>
      <c r="R237" s="161"/>
      <c r="S237" s="162"/>
      <c r="T237" s="163"/>
    </row>
    <row r="238" spans="1:20">
      <c r="A238" s="554" t="s">
        <v>230</v>
      </c>
      <c r="B238" s="554" t="s">
        <v>140</v>
      </c>
      <c r="C238" s="554" t="s">
        <v>108</v>
      </c>
      <c r="D238" s="567">
        <v>40603</v>
      </c>
      <c r="E238" s="556">
        <f ca="1">DATEDIF(D238,TODAY(),"Y")</f>
        <v>12</v>
      </c>
      <c r="F238" s="555">
        <v>44260</v>
      </c>
      <c r="G238" s="554">
        <v>1</v>
      </c>
      <c r="H238" s="554"/>
      <c r="I238" s="554"/>
      <c r="J238" s="557">
        <f t="shared" si="3"/>
        <v>44260</v>
      </c>
      <c r="K238" s="558"/>
      <c r="M238" s="158"/>
      <c r="N238" s="158"/>
      <c r="O238" s="158"/>
      <c r="P238" s="164"/>
      <c r="Q238" s="160"/>
      <c r="R238" s="161"/>
      <c r="S238" s="162"/>
      <c r="T238" s="163"/>
    </row>
    <row r="239" spans="1:20">
      <c r="A239" s="554" t="s">
        <v>401</v>
      </c>
      <c r="B239" s="554" t="s">
        <v>107</v>
      </c>
      <c r="C239" s="554" t="s">
        <v>111</v>
      </c>
      <c r="D239" s="566">
        <v>39719</v>
      </c>
      <c r="E239" s="556">
        <f ca="1">DATEDIF(D239,TODAY(),"Y")</f>
        <v>14</v>
      </c>
      <c r="F239" s="555">
        <v>23340</v>
      </c>
      <c r="G239" s="554">
        <v>4</v>
      </c>
      <c r="H239" s="554"/>
      <c r="I239" s="554"/>
      <c r="J239" s="557">
        <f t="shared" si="3"/>
        <v>23340</v>
      </c>
      <c r="K239" s="558"/>
      <c r="M239" s="158"/>
      <c r="N239" s="158"/>
      <c r="O239" s="158"/>
      <c r="P239" s="159"/>
      <c r="Q239" s="160"/>
      <c r="R239" s="161"/>
      <c r="S239" s="162"/>
      <c r="T239" s="163"/>
    </row>
    <row r="240" spans="1:20">
      <c r="A240" s="554" t="s">
        <v>592</v>
      </c>
      <c r="B240" s="554" t="s">
        <v>110</v>
      </c>
      <c r="C240" s="554" t="s">
        <v>108</v>
      </c>
      <c r="D240" s="566">
        <v>38790</v>
      </c>
      <c r="E240" s="556">
        <f ca="1">DATEDIF(D240,TODAY(),"Y")</f>
        <v>17</v>
      </c>
      <c r="F240" s="555">
        <v>62688</v>
      </c>
      <c r="G240" s="554">
        <v>3</v>
      </c>
      <c r="H240" s="554"/>
      <c r="I240" s="554"/>
      <c r="J240" s="557">
        <f t="shared" si="3"/>
        <v>62688</v>
      </c>
      <c r="K240" s="558"/>
      <c r="M240" s="158"/>
      <c r="N240" s="158"/>
      <c r="O240" s="158"/>
      <c r="P240" s="159"/>
      <c r="Q240" s="160"/>
      <c r="R240" s="161"/>
      <c r="S240" s="162"/>
      <c r="T240" s="163"/>
    </row>
    <row r="241" spans="1:20">
      <c r="A241" s="554" t="s">
        <v>535</v>
      </c>
      <c r="B241" s="554" t="s">
        <v>107</v>
      </c>
      <c r="C241" s="554" t="s">
        <v>108</v>
      </c>
      <c r="D241" s="566">
        <v>39091</v>
      </c>
      <c r="E241" s="556">
        <f ca="1">DATEDIF(D241,TODAY(),"Y")</f>
        <v>16</v>
      </c>
      <c r="F241" s="555">
        <v>46410</v>
      </c>
      <c r="G241" s="554">
        <v>2</v>
      </c>
      <c r="H241" s="554"/>
      <c r="I241" s="554"/>
      <c r="J241" s="557">
        <f t="shared" si="3"/>
        <v>46410</v>
      </c>
      <c r="K241" s="558"/>
      <c r="M241" s="158"/>
      <c r="N241" s="158"/>
      <c r="O241" s="158"/>
      <c r="P241" s="159"/>
      <c r="Q241" s="160"/>
      <c r="R241" s="161"/>
      <c r="S241" s="162"/>
      <c r="T241" s="163"/>
    </row>
    <row r="242" spans="1:20">
      <c r="A242" s="554" t="s">
        <v>516</v>
      </c>
      <c r="B242" s="554" t="s">
        <v>147</v>
      </c>
      <c r="C242" s="554" t="s">
        <v>108</v>
      </c>
      <c r="D242" s="566">
        <v>39147</v>
      </c>
      <c r="E242" s="556">
        <f ca="1">DATEDIF(D242,TODAY(),"Y")</f>
        <v>16</v>
      </c>
      <c r="F242" s="555">
        <v>45180</v>
      </c>
      <c r="G242" s="554">
        <v>5</v>
      </c>
      <c r="H242" s="554"/>
      <c r="I242" s="554"/>
      <c r="J242" s="557">
        <f t="shared" si="3"/>
        <v>45180</v>
      </c>
      <c r="K242" s="558"/>
      <c r="M242" s="158"/>
      <c r="N242" s="158"/>
      <c r="O242" s="158"/>
      <c r="P242" s="159"/>
      <c r="Q242" s="160"/>
      <c r="R242" s="161"/>
      <c r="S242" s="162"/>
      <c r="T242" s="163"/>
    </row>
    <row r="243" spans="1:20">
      <c r="A243" s="554" t="s">
        <v>797</v>
      </c>
      <c r="B243" s="554" t="s">
        <v>215</v>
      </c>
      <c r="C243" s="554" t="s">
        <v>125</v>
      </c>
      <c r="D243" s="566">
        <v>37505</v>
      </c>
      <c r="E243" s="556">
        <f ca="1">DATEDIF(D243,TODAY(),"Y")</f>
        <v>20</v>
      </c>
      <c r="F243" s="555">
        <v>51800</v>
      </c>
      <c r="G243" s="554">
        <v>1</v>
      </c>
      <c r="H243" s="554"/>
      <c r="I243" s="554"/>
      <c r="J243" s="557">
        <f t="shared" si="3"/>
        <v>51800</v>
      </c>
      <c r="K243" s="558"/>
      <c r="M243" s="158"/>
      <c r="N243" s="158"/>
      <c r="O243" s="158"/>
      <c r="P243" s="159"/>
      <c r="Q243" s="160"/>
      <c r="R243" s="161"/>
      <c r="S243" s="162"/>
      <c r="T243" s="163"/>
    </row>
    <row r="244" spans="1:20">
      <c r="A244" s="554" t="s">
        <v>373</v>
      </c>
      <c r="B244" s="554" t="s">
        <v>110</v>
      </c>
      <c r="C244" s="554" t="s">
        <v>111</v>
      </c>
      <c r="D244" s="566">
        <v>39809</v>
      </c>
      <c r="E244" s="556">
        <f ca="1">DATEDIF(D244,TODAY(),"Y")</f>
        <v>14</v>
      </c>
      <c r="F244" s="555">
        <v>58650</v>
      </c>
      <c r="G244" s="554">
        <v>4</v>
      </c>
      <c r="H244" s="554"/>
      <c r="I244" s="554"/>
      <c r="J244" s="557">
        <f t="shared" si="3"/>
        <v>58650</v>
      </c>
      <c r="K244" s="558"/>
      <c r="M244" s="158"/>
      <c r="N244" s="158"/>
      <c r="O244" s="158"/>
      <c r="P244" s="159"/>
      <c r="Q244" s="160"/>
      <c r="R244" s="161"/>
      <c r="S244" s="162"/>
      <c r="T244" s="163"/>
    </row>
    <row r="245" spans="1:20">
      <c r="A245" s="554" t="s">
        <v>941</v>
      </c>
      <c r="B245" s="554" t="s">
        <v>119</v>
      </c>
      <c r="C245" s="554" t="s">
        <v>125</v>
      </c>
      <c r="D245" s="566">
        <v>37815</v>
      </c>
      <c r="E245" s="556">
        <f ca="1">DATEDIF(D245,TODAY(),"Y")</f>
        <v>19</v>
      </c>
      <c r="F245" s="555">
        <v>48740</v>
      </c>
      <c r="G245" s="554">
        <v>1</v>
      </c>
      <c r="H245" s="554"/>
      <c r="I245" s="554"/>
      <c r="J245" s="557">
        <f t="shared" si="3"/>
        <v>48740</v>
      </c>
      <c r="K245" s="558"/>
      <c r="M245" s="158"/>
      <c r="N245" s="158"/>
      <c r="O245" s="158"/>
      <c r="P245" s="159"/>
      <c r="Q245" s="160"/>
      <c r="R245" s="161"/>
      <c r="S245" s="162"/>
      <c r="T245" s="163"/>
    </row>
    <row r="246" spans="1:20">
      <c r="A246" s="554" t="s">
        <v>856</v>
      </c>
      <c r="B246" s="554" t="s">
        <v>140</v>
      </c>
      <c r="C246" s="554" t="s">
        <v>125</v>
      </c>
      <c r="D246" s="566">
        <v>36503</v>
      </c>
      <c r="E246" s="556">
        <f ca="1">DATEDIF(D246,TODAY(),"Y")</f>
        <v>23</v>
      </c>
      <c r="F246" s="555">
        <v>41615</v>
      </c>
      <c r="G246" s="554">
        <v>1</v>
      </c>
      <c r="H246" s="554"/>
      <c r="I246" s="554"/>
      <c r="J246" s="557">
        <f t="shared" si="3"/>
        <v>41615</v>
      </c>
      <c r="K246" s="558"/>
      <c r="M246" s="158"/>
      <c r="N246" s="158"/>
      <c r="O246" s="158"/>
      <c r="P246" s="159"/>
      <c r="Q246" s="160"/>
      <c r="R246" s="161"/>
      <c r="S246" s="162"/>
      <c r="T246" s="163"/>
    </row>
    <row r="247" spans="1:20">
      <c r="A247" s="554" t="s">
        <v>425</v>
      </c>
      <c r="B247" s="554" t="s">
        <v>140</v>
      </c>
      <c r="C247" s="554" t="s">
        <v>108</v>
      </c>
      <c r="D247" s="566">
        <v>39597</v>
      </c>
      <c r="E247" s="556">
        <f ca="1">DATEDIF(D247,TODAY(),"Y")</f>
        <v>14</v>
      </c>
      <c r="F247" s="555">
        <v>81010</v>
      </c>
      <c r="G247" s="554">
        <v>4</v>
      </c>
      <c r="H247" s="554"/>
      <c r="I247" s="554"/>
      <c r="J247" s="557">
        <f t="shared" si="3"/>
        <v>81010</v>
      </c>
      <c r="K247" s="558"/>
      <c r="M247" s="158"/>
      <c r="N247" s="158"/>
      <c r="O247" s="158"/>
      <c r="P247" s="159"/>
      <c r="Q247" s="160"/>
      <c r="R247" s="161"/>
      <c r="S247" s="162"/>
      <c r="T247" s="163"/>
    </row>
    <row r="248" spans="1:20">
      <c r="A248" s="554" t="s">
        <v>775</v>
      </c>
      <c r="B248" s="554" t="s">
        <v>242</v>
      </c>
      <c r="C248" s="554" t="s">
        <v>108</v>
      </c>
      <c r="D248" s="566">
        <v>36182</v>
      </c>
      <c r="E248" s="556">
        <f ca="1">DATEDIF(D248,TODAY(),"Y")</f>
        <v>24</v>
      </c>
      <c r="F248" s="555">
        <v>68300</v>
      </c>
      <c r="G248" s="554">
        <v>5</v>
      </c>
      <c r="H248" s="554"/>
      <c r="I248" s="554"/>
      <c r="J248" s="557">
        <f t="shared" si="3"/>
        <v>68300</v>
      </c>
      <c r="K248" s="558"/>
      <c r="M248" s="158"/>
      <c r="N248" s="158"/>
      <c r="O248" s="158"/>
      <c r="P248" s="159"/>
      <c r="Q248" s="160"/>
      <c r="R248" s="161"/>
      <c r="S248" s="162"/>
      <c r="T248" s="163"/>
    </row>
    <row r="249" spans="1:20">
      <c r="A249" s="554" t="s">
        <v>306</v>
      </c>
      <c r="B249" s="554" t="s">
        <v>147</v>
      </c>
      <c r="C249" s="554" t="s">
        <v>108</v>
      </c>
      <c r="D249" s="566">
        <v>40361</v>
      </c>
      <c r="E249" s="556">
        <f ca="1">DATEDIF(D249,TODAY(),"Y")</f>
        <v>12</v>
      </c>
      <c r="F249" s="555">
        <v>75780</v>
      </c>
      <c r="G249" s="554">
        <v>2</v>
      </c>
      <c r="H249" s="554"/>
      <c r="I249" s="554"/>
      <c r="J249" s="557">
        <f t="shared" si="3"/>
        <v>75780</v>
      </c>
      <c r="K249" s="558"/>
      <c r="M249" s="158"/>
      <c r="N249" s="158"/>
      <c r="O249" s="158"/>
      <c r="P249" s="159"/>
      <c r="Q249" s="160"/>
      <c r="R249" s="161"/>
      <c r="S249" s="162"/>
      <c r="T249" s="163"/>
    </row>
    <row r="250" spans="1:20">
      <c r="A250" s="554" t="s">
        <v>974</v>
      </c>
      <c r="B250" s="554" t="s">
        <v>107</v>
      </c>
      <c r="C250" s="554" t="s">
        <v>108</v>
      </c>
      <c r="D250" s="566">
        <v>36843</v>
      </c>
      <c r="E250" s="556">
        <f ca="1">DATEDIF(D250,TODAY(),"Y")</f>
        <v>22</v>
      </c>
      <c r="F250" s="555">
        <v>47630</v>
      </c>
      <c r="G250" s="554">
        <v>3</v>
      </c>
      <c r="H250" s="554"/>
      <c r="I250" s="554"/>
      <c r="J250" s="557">
        <f t="shared" si="3"/>
        <v>47630</v>
      </c>
      <c r="K250" s="558"/>
      <c r="M250" s="158"/>
      <c r="N250" s="158"/>
      <c r="O250" s="158"/>
      <c r="P250" s="159"/>
      <c r="Q250" s="160"/>
      <c r="R250" s="161"/>
      <c r="S250" s="162"/>
      <c r="T250" s="163"/>
    </row>
    <row r="251" spans="1:20">
      <c r="A251" s="554" t="s">
        <v>196</v>
      </c>
      <c r="B251" s="554" t="s">
        <v>123</v>
      </c>
      <c r="C251" s="554" t="s">
        <v>125</v>
      </c>
      <c r="D251" s="566">
        <v>40777</v>
      </c>
      <c r="E251" s="556">
        <f ca="1">DATEDIF(D251,TODAY(),"Y")</f>
        <v>11</v>
      </c>
      <c r="F251" s="555">
        <v>13800</v>
      </c>
      <c r="G251" s="554">
        <v>3</v>
      </c>
      <c r="H251" s="554"/>
      <c r="I251" s="554"/>
      <c r="J251" s="557">
        <f t="shared" si="3"/>
        <v>13800</v>
      </c>
      <c r="K251" s="558"/>
      <c r="M251" s="158"/>
      <c r="N251" s="158"/>
      <c r="O251" s="158"/>
      <c r="P251" s="159"/>
      <c r="Q251" s="160"/>
      <c r="R251" s="161"/>
      <c r="S251" s="162"/>
      <c r="T251" s="163"/>
    </row>
    <row r="252" spans="1:20">
      <c r="A252" s="554" t="s">
        <v>973</v>
      </c>
      <c r="B252" s="554" t="s">
        <v>107</v>
      </c>
      <c r="C252" s="554" t="s">
        <v>125</v>
      </c>
      <c r="D252" s="566">
        <v>36462</v>
      </c>
      <c r="E252" s="556">
        <f ca="1">DATEDIF(D252,TODAY(),"Y")</f>
        <v>23</v>
      </c>
      <c r="F252" s="555">
        <v>26185</v>
      </c>
      <c r="G252" s="554">
        <v>5</v>
      </c>
      <c r="H252" s="554"/>
      <c r="I252" s="554"/>
      <c r="J252" s="557">
        <f t="shared" si="3"/>
        <v>26185</v>
      </c>
      <c r="K252" s="558"/>
      <c r="M252" s="158"/>
      <c r="N252" s="158"/>
      <c r="O252" s="158"/>
      <c r="P252" s="159"/>
      <c r="Q252" s="160"/>
      <c r="R252" s="161"/>
      <c r="S252" s="162"/>
      <c r="T252" s="163"/>
    </row>
    <row r="253" spans="1:20">
      <c r="A253" s="554" t="s">
        <v>472</v>
      </c>
      <c r="B253" s="554" t="s">
        <v>110</v>
      </c>
      <c r="C253" s="554" t="s">
        <v>111</v>
      </c>
      <c r="D253" s="566">
        <v>39298</v>
      </c>
      <c r="E253" s="556">
        <f ca="1">DATEDIF(D253,TODAY(),"Y")</f>
        <v>15</v>
      </c>
      <c r="F253" s="555">
        <v>76870</v>
      </c>
      <c r="G253" s="554">
        <v>5</v>
      </c>
      <c r="H253" s="554"/>
      <c r="I253" s="554"/>
      <c r="J253" s="557">
        <f t="shared" si="3"/>
        <v>76870</v>
      </c>
      <c r="K253" s="558"/>
      <c r="M253" s="158"/>
      <c r="N253" s="158"/>
      <c r="O253" s="158"/>
      <c r="P253" s="159"/>
      <c r="Q253" s="160"/>
      <c r="R253" s="161"/>
      <c r="S253" s="162"/>
      <c r="T253" s="163"/>
    </row>
    <row r="254" spans="1:20">
      <c r="A254" s="554" t="s">
        <v>193</v>
      </c>
      <c r="B254" s="554" t="s">
        <v>107</v>
      </c>
      <c r="C254" s="554" t="s">
        <v>111</v>
      </c>
      <c r="D254" s="566">
        <v>40800</v>
      </c>
      <c r="E254" s="556">
        <f ca="1">DATEDIF(D254,TODAY(),"Y")</f>
        <v>11</v>
      </c>
      <c r="F254" s="555">
        <v>62480</v>
      </c>
      <c r="G254" s="554">
        <v>5</v>
      </c>
      <c r="H254" s="554"/>
      <c r="I254" s="554"/>
      <c r="J254" s="557">
        <f t="shared" si="3"/>
        <v>62480</v>
      </c>
      <c r="K254" s="558"/>
      <c r="M254" s="158"/>
      <c r="N254" s="158"/>
      <c r="O254" s="158"/>
      <c r="P254" s="159"/>
      <c r="Q254" s="160"/>
      <c r="R254" s="161"/>
      <c r="S254" s="162"/>
      <c r="T254" s="163"/>
    </row>
    <row r="255" spans="1:20">
      <c r="A255" s="554" t="s">
        <v>894</v>
      </c>
      <c r="B255" s="554" t="s">
        <v>110</v>
      </c>
      <c r="C255" s="554" t="s">
        <v>125</v>
      </c>
      <c r="D255" s="566">
        <v>35826</v>
      </c>
      <c r="E255" s="556">
        <f ca="1">DATEDIF(D255,TODAY(),"Y")</f>
        <v>25</v>
      </c>
      <c r="F255" s="555">
        <v>31205</v>
      </c>
      <c r="G255" s="554">
        <v>2</v>
      </c>
      <c r="H255" s="554"/>
      <c r="I255" s="554"/>
      <c r="J255" s="557">
        <f t="shared" si="3"/>
        <v>31205</v>
      </c>
      <c r="K255" s="558"/>
      <c r="M255" s="158"/>
      <c r="N255" s="158"/>
      <c r="O255" s="158"/>
      <c r="P255" s="159"/>
      <c r="Q255" s="160"/>
      <c r="R255" s="161"/>
      <c r="S255" s="162"/>
      <c r="T255" s="163"/>
    </row>
    <row r="256" spans="1:20">
      <c r="A256" s="554" t="s">
        <v>957</v>
      </c>
      <c r="B256" s="554" t="s">
        <v>107</v>
      </c>
      <c r="C256" s="554" t="s">
        <v>108</v>
      </c>
      <c r="D256" s="566">
        <v>36967</v>
      </c>
      <c r="E256" s="556">
        <f ca="1">DATEDIF(D256,TODAY(),"Y")</f>
        <v>22</v>
      </c>
      <c r="F256" s="555">
        <v>63060</v>
      </c>
      <c r="G256" s="554">
        <v>4</v>
      </c>
      <c r="H256" s="554"/>
      <c r="I256" s="554"/>
      <c r="J256" s="557">
        <f t="shared" si="3"/>
        <v>63060</v>
      </c>
      <c r="K256" s="558"/>
      <c r="M256" s="158"/>
      <c r="N256" s="158"/>
      <c r="O256" s="158"/>
      <c r="P256" s="159"/>
      <c r="Q256" s="160"/>
      <c r="R256" s="161"/>
      <c r="S256" s="162"/>
      <c r="T256" s="163"/>
    </row>
    <row r="257" spans="1:20">
      <c r="A257" s="554" t="s">
        <v>399</v>
      </c>
      <c r="B257" s="554" t="s">
        <v>107</v>
      </c>
      <c r="C257" s="554" t="s">
        <v>108</v>
      </c>
      <c r="D257" s="566">
        <v>39722</v>
      </c>
      <c r="E257" s="556">
        <f ca="1">DATEDIF(D257,TODAY(),"Y")</f>
        <v>14</v>
      </c>
      <c r="F257" s="555">
        <v>44530</v>
      </c>
      <c r="G257" s="554">
        <v>2</v>
      </c>
      <c r="H257" s="554"/>
      <c r="I257" s="554"/>
      <c r="J257" s="557">
        <f t="shared" si="3"/>
        <v>44530</v>
      </c>
      <c r="K257" s="558"/>
      <c r="M257" s="158"/>
      <c r="N257" s="158"/>
      <c r="O257" s="158"/>
      <c r="P257" s="159"/>
      <c r="Q257" s="160"/>
      <c r="R257" s="161"/>
      <c r="S257" s="162"/>
      <c r="T257" s="163"/>
    </row>
    <row r="258" spans="1:20">
      <c r="A258" s="554" t="s">
        <v>978</v>
      </c>
      <c r="B258" s="554" t="s">
        <v>250</v>
      </c>
      <c r="C258" s="554" t="s">
        <v>125</v>
      </c>
      <c r="D258" s="566">
        <v>36557</v>
      </c>
      <c r="E258" s="556">
        <f ca="1">DATEDIF(D258,TODAY(),"Y")</f>
        <v>23</v>
      </c>
      <c r="F258" s="555">
        <v>31250</v>
      </c>
      <c r="G258" s="554">
        <v>2</v>
      </c>
      <c r="H258" s="554"/>
      <c r="I258" s="554"/>
      <c r="J258" s="557">
        <f t="shared" si="3"/>
        <v>31250</v>
      </c>
      <c r="K258" s="558"/>
      <c r="M258" s="158"/>
      <c r="N258" s="158"/>
      <c r="O258" s="158"/>
      <c r="P258" s="159"/>
      <c r="Q258" s="160"/>
      <c r="R258" s="161"/>
      <c r="S258" s="162"/>
      <c r="T258" s="163"/>
    </row>
    <row r="259" spans="1:20">
      <c r="A259" s="554" t="s">
        <v>152</v>
      </c>
      <c r="B259" s="554" t="s">
        <v>140</v>
      </c>
      <c r="C259" s="554" t="s">
        <v>108</v>
      </c>
      <c r="D259" s="566">
        <v>41025</v>
      </c>
      <c r="E259" s="556">
        <f ca="1">DATEDIF(D259,TODAY(),"Y")</f>
        <v>10</v>
      </c>
      <c r="F259" s="555">
        <v>58910</v>
      </c>
      <c r="G259" s="554">
        <v>1</v>
      </c>
      <c r="H259" s="554"/>
      <c r="I259" s="554"/>
      <c r="J259" s="557">
        <f t="shared" ref="J259:J322" si="4">$K$2*F259+F259</f>
        <v>58910</v>
      </c>
      <c r="K259" s="558"/>
      <c r="M259" s="158"/>
      <c r="N259" s="158"/>
      <c r="O259" s="158"/>
      <c r="P259" s="159"/>
      <c r="Q259" s="160"/>
      <c r="R259" s="161"/>
      <c r="S259" s="162"/>
      <c r="T259" s="163"/>
    </row>
    <row r="260" spans="1:20">
      <c r="A260" s="554" t="s">
        <v>228</v>
      </c>
      <c r="B260" s="554" t="s">
        <v>115</v>
      </c>
      <c r="C260" s="554" t="s">
        <v>111</v>
      </c>
      <c r="D260" s="567">
        <v>40620</v>
      </c>
      <c r="E260" s="556">
        <f ca="1">DATEDIF(D260,TODAY(),"Y")</f>
        <v>12</v>
      </c>
      <c r="F260" s="555">
        <v>84300</v>
      </c>
      <c r="G260" s="554">
        <v>1</v>
      </c>
      <c r="H260" s="554"/>
      <c r="I260" s="554"/>
      <c r="J260" s="557">
        <f t="shared" si="4"/>
        <v>84300</v>
      </c>
      <c r="K260" s="558"/>
      <c r="M260" s="158"/>
      <c r="N260" s="158"/>
      <c r="O260" s="158"/>
      <c r="P260" s="167"/>
      <c r="Q260" s="160"/>
      <c r="R260" s="161"/>
      <c r="S260" s="162"/>
      <c r="T260" s="163"/>
    </row>
    <row r="261" spans="1:20">
      <c r="A261" s="554" t="s">
        <v>293</v>
      </c>
      <c r="B261" s="554" t="s">
        <v>283</v>
      </c>
      <c r="C261" s="554" t="s">
        <v>108</v>
      </c>
      <c r="D261" s="567">
        <v>40400</v>
      </c>
      <c r="E261" s="556">
        <f ca="1">DATEDIF(D261,TODAY(),"Y")</f>
        <v>12</v>
      </c>
      <c r="F261" s="555">
        <v>79150</v>
      </c>
      <c r="G261" s="554">
        <v>2</v>
      </c>
      <c r="H261" s="554"/>
      <c r="I261" s="554"/>
      <c r="J261" s="557">
        <f t="shared" si="4"/>
        <v>79150</v>
      </c>
      <c r="K261" s="558"/>
      <c r="M261" s="158"/>
      <c r="N261" s="158"/>
      <c r="O261" s="158"/>
      <c r="P261" s="164"/>
      <c r="Q261" s="160"/>
      <c r="R261" s="161"/>
      <c r="S261" s="162"/>
      <c r="T261" s="163"/>
    </row>
    <row r="262" spans="1:20">
      <c r="A262" s="554" t="s">
        <v>281</v>
      </c>
      <c r="B262" s="554" t="s">
        <v>147</v>
      </c>
      <c r="C262" s="554" t="s">
        <v>108</v>
      </c>
      <c r="D262" s="566">
        <v>40447</v>
      </c>
      <c r="E262" s="556">
        <f ca="1">DATEDIF(D262,TODAY(),"Y")</f>
        <v>12</v>
      </c>
      <c r="F262" s="555">
        <v>33970</v>
      </c>
      <c r="G262" s="554">
        <v>4</v>
      </c>
      <c r="H262" s="554"/>
      <c r="I262" s="554"/>
      <c r="J262" s="557">
        <f t="shared" si="4"/>
        <v>33970</v>
      </c>
      <c r="K262" s="558"/>
      <c r="M262" s="158"/>
      <c r="N262" s="158"/>
      <c r="O262" s="158"/>
      <c r="P262" s="159"/>
      <c r="Q262" s="160"/>
      <c r="R262" s="161"/>
      <c r="S262" s="162"/>
      <c r="T262" s="163"/>
    </row>
    <row r="263" spans="1:20">
      <c r="A263" s="554" t="s">
        <v>344</v>
      </c>
      <c r="B263" s="554" t="s">
        <v>123</v>
      </c>
      <c r="C263" s="554" t="s">
        <v>111</v>
      </c>
      <c r="D263" s="566">
        <v>40233</v>
      </c>
      <c r="E263" s="556">
        <f ca="1">DATEDIF(D263,TODAY(),"Y")</f>
        <v>13</v>
      </c>
      <c r="F263" s="555">
        <v>64390</v>
      </c>
      <c r="G263" s="554">
        <v>2</v>
      </c>
      <c r="H263" s="554"/>
      <c r="I263" s="554"/>
      <c r="J263" s="557">
        <f t="shared" si="4"/>
        <v>64390</v>
      </c>
      <c r="K263" s="558"/>
      <c r="M263" s="158"/>
      <c r="N263" s="158"/>
      <c r="O263" s="158"/>
      <c r="P263" s="159"/>
      <c r="Q263" s="160"/>
      <c r="R263" s="161"/>
      <c r="S263" s="162"/>
      <c r="T263" s="163"/>
    </row>
    <row r="264" spans="1:20">
      <c r="A264" s="554" t="s">
        <v>498</v>
      </c>
      <c r="B264" s="554" t="s">
        <v>107</v>
      </c>
      <c r="C264" s="554" t="s">
        <v>131</v>
      </c>
      <c r="D264" s="566">
        <v>39208</v>
      </c>
      <c r="E264" s="556">
        <f ca="1">DATEDIF(D264,TODAY(),"Y")</f>
        <v>15</v>
      </c>
      <c r="F264" s="555">
        <v>26944</v>
      </c>
      <c r="G264" s="554">
        <v>4</v>
      </c>
      <c r="H264" s="554"/>
      <c r="I264" s="554"/>
      <c r="J264" s="557">
        <f t="shared" si="4"/>
        <v>26944</v>
      </c>
      <c r="K264" s="558"/>
      <c r="M264" s="158"/>
      <c r="N264" s="158"/>
      <c r="O264" s="158"/>
      <c r="P264" s="159"/>
      <c r="Q264" s="160"/>
      <c r="R264" s="161"/>
      <c r="S264" s="162"/>
      <c r="T264" s="163"/>
    </row>
    <row r="265" spans="1:20">
      <c r="A265" s="554" t="s">
        <v>209</v>
      </c>
      <c r="B265" s="554" t="s">
        <v>113</v>
      </c>
      <c r="C265" s="554" t="s">
        <v>108</v>
      </c>
      <c r="D265" s="566">
        <v>40710</v>
      </c>
      <c r="E265" s="556">
        <f ca="1">DATEDIF(D265,TODAY(),"Y")</f>
        <v>11</v>
      </c>
      <c r="F265" s="555">
        <v>32140</v>
      </c>
      <c r="G265" s="554">
        <v>2</v>
      </c>
      <c r="H265" s="554"/>
      <c r="I265" s="554"/>
      <c r="J265" s="557">
        <f t="shared" si="4"/>
        <v>32140</v>
      </c>
      <c r="K265" s="558"/>
      <c r="M265" s="158"/>
      <c r="N265" s="158"/>
      <c r="O265" s="158"/>
      <c r="P265" s="159"/>
      <c r="Q265" s="160"/>
      <c r="R265" s="161"/>
      <c r="S265" s="162"/>
      <c r="T265" s="163"/>
    </row>
    <row r="266" spans="1:20">
      <c r="A266" s="554" t="s">
        <v>380</v>
      </c>
      <c r="B266" s="554" t="s">
        <v>115</v>
      </c>
      <c r="C266" s="554" t="s">
        <v>111</v>
      </c>
      <c r="D266" s="566">
        <v>39783</v>
      </c>
      <c r="E266" s="556">
        <f ca="1">DATEDIF(D266,TODAY(),"Y")</f>
        <v>14</v>
      </c>
      <c r="F266" s="555">
        <v>54000</v>
      </c>
      <c r="G266" s="554">
        <v>3</v>
      </c>
      <c r="H266" s="554"/>
      <c r="I266" s="554"/>
      <c r="J266" s="557">
        <f t="shared" si="4"/>
        <v>54000</v>
      </c>
      <c r="K266" s="558"/>
      <c r="M266" s="158"/>
      <c r="N266" s="158"/>
      <c r="O266" s="158"/>
      <c r="P266" s="159"/>
      <c r="Q266" s="160"/>
      <c r="R266" s="161"/>
      <c r="S266" s="162"/>
      <c r="T266" s="163"/>
    </row>
    <row r="267" spans="1:20">
      <c r="A267" s="554" t="s">
        <v>471</v>
      </c>
      <c r="B267" s="554" t="s">
        <v>115</v>
      </c>
      <c r="C267" s="554" t="s">
        <v>125</v>
      </c>
      <c r="D267" s="566">
        <v>39299</v>
      </c>
      <c r="E267" s="556">
        <f ca="1">DATEDIF(D267,TODAY(),"Y")</f>
        <v>15</v>
      </c>
      <c r="F267" s="555">
        <v>47760</v>
      </c>
      <c r="G267" s="554">
        <v>3</v>
      </c>
      <c r="H267" s="554"/>
      <c r="I267" s="554"/>
      <c r="J267" s="557">
        <f t="shared" si="4"/>
        <v>47760</v>
      </c>
      <c r="K267" s="558"/>
      <c r="M267" s="158"/>
      <c r="N267" s="158"/>
      <c r="O267" s="158"/>
      <c r="P267" s="159"/>
      <c r="Q267" s="160"/>
      <c r="R267" s="161"/>
      <c r="S267" s="162"/>
      <c r="T267" s="163"/>
    </row>
    <row r="268" spans="1:20">
      <c r="A268" s="554" t="s">
        <v>528</v>
      </c>
      <c r="B268" s="554" t="s">
        <v>110</v>
      </c>
      <c r="C268" s="554" t="s">
        <v>111</v>
      </c>
      <c r="D268" s="566">
        <v>39109</v>
      </c>
      <c r="E268" s="556">
        <f ca="1">DATEDIF(D268,TODAY(),"Y")</f>
        <v>16</v>
      </c>
      <c r="F268" s="555">
        <v>33120</v>
      </c>
      <c r="G268" s="554">
        <v>2</v>
      </c>
      <c r="H268" s="554"/>
      <c r="I268" s="554"/>
      <c r="J268" s="557">
        <f t="shared" si="4"/>
        <v>33120</v>
      </c>
      <c r="K268" s="558"/>
      <c r="M268" s="158"/>
      <c r="N268" s="158"/>
      <c r="O268" s="158"/>
      <c r="P268" s="159"/>
      <c r="Q268" s="160"/>
      <c r="R268" s="161"/>
      <c r="S268" s="162"/>
      <c r="T268" s="163"/>
    </row>
    <row r="269" spans="1:20">
      <c r="A269" s="554" t="s">
        <v>934</v>
      </c>
      <c r="B269" s="554" t="s">
        <v>119</v>
      </c>
      <c r="C269" s="554" t="s">
        <v>111</v>
      </c>
      <c r="D269" s="566">
        <v>36642</v>
      </c>
      <c r="E269" s="556">
        <f ca="1">DATEDIF(D269,TODAY(),"Y")</f>
        <v>22</v>
      </c>
      <c r="F269" s="555">
        <v>77760</v>
      </c>
      <c r="G269" s="554">
        <v>3</v>
      </c>
      <c r="H269" s="554"/>
      <c r="I269" s="554"/>
      <c r="J269" s="557">
        <f t="shared" si="4"/>
        <v>77760</v>
      </c>
      <c r="K269" s="558"/>
      <c r="M269" s="158"/>
      <c r="N269" s="158"/>
      <c r="O269" s="158"/>
      <c r="P269" s="159"/>
      <c r="Q269" s="160"/>
      <c r="R269" s="161"/>
      <c r="S269" s="162"/>
      <c r="T269" s="163"/>
    </row>
    <row r="270" spans="1:20">
      <c r="A270" s="554" t="s">
        <v>367</v>
      </c>
      <c r="B270" s="554" t="s">
        <v>113</v>
      </c>
      <c r="C270" s="554" t="s">
        <v>131</v>
      </c>
      <c r="D270" s="566">
        <v>39893</v>
      </c>
      <c r="E270" s="556">
        <f ca="1">DATEDIF(D270,TODAY(),"Y")</f>
        <v>14</v>
      </c>
      <c r="F270" s="555">
        <v>15744</v>
      </c>
      <c r="G270" s="554">
        <v>3</v>
      </c>
      <c r="H270" s="554"/>
      <c r="I270" s="554"/>
      <c r="J270" s="557">
        <f t="shared" si="4"/>
        <v>15744</v>
      </c>
      <c r="K270" s="558"/>
      <c r="M270" s="158"/>
      <c r="N270" s="158"/>
      <c r="O270" s="158"/>
      <c r="P270" s="159"/>
      <c r="Q270" s="160"/>
      <c r="R270" s="161"/>
      <c r="S270" s="162"/>
      <c r="T270" s="163"/>
    </row>
    <row r="271" spans="1:20">
      <c r="A271" s="554" t="s">
        <v>279</v>
      </c>
      <c r="B271" s="554" t="s">
        <v>107</v>
      </c>
      <c r="C271" s="554" t="s">
        <v>111</v>
      </c>
      <c r="D271" s="566">
        <v>40451</v>
      </c>
      <c r="E271" s="556">
        <f ca="1">DATEDIF(D271,TODAY(),"Y")</f>
        <v>12</v>
      </c>
      <c r="F271" s="555">
        <v>87830</v>
      </c>
      <c r="G271" s="554">
        <v>2</v>
      </c>
      <c r="H271" s="554"/>
      <c r="I271" s="554"/>
      <c r="J271" s="557">
        <f t="shared" si="4"/>
        <v>87830</v>
      </c>
      <c r="K271" s="558"/>
      <c r="M271" s="158"/>
      <c r="N271" s="158"/>
      <c r="O271" s="158"/>
      <c r="P271" s="159"/>
      <c r="Q271" s="160"/>
      <c r="R271" s="161"/>
      <c r="S271" s="162"/>
      <c r="T271" s="163"/>
    </row>
    <row r="272" spans="1:20">
      <c r="A272" s="554" t="s">
        <v>208</v>
      </c>
      <c r="B272" s="554" t="s">
        <v>147</v>
      </c>
      <c r="C272" s="554" t="s">
        <v>108</v>
      </c>
      <c r="D272" s="566">
        <v>40712</v>
      </c>
      <c r="E272" s="556">
        <f ca="1">DATEDIF(D272,TODAY(),"Y")</f>
        <v>11</v>
      </c>
      <c r="F272" s="555">
        <v>22900</v>
      </c>
      <c r="G272" s="554">
        <v>1</v>
      </c>
      <c r="H272" s="554"/>
      <c r="I272" s="554"/>
      <c r="J272" s="557">
        <f t="shared" si="4"/>
        <v>22900</v>
      </c>
      <c r="K272" s="558"/>
      <c r="M272" s="158"/>
      <c r="N272" s="158"/>
      <c r="O272" s="158"/>
      <c r="P272" s="159"/>
      <c r="Q272" s="160"/>
      <c r="R272" s="161"/>
      <c r="S272" s="162"/>
      <c r="T272" s="163"/>
    </row>
    <row r="273" spans="1:20">
      <c r="A273" s="554" t="s">
        <v>180</v>
      </c>
      <c r="B273" s="554" t="s">
        <v>123</v>
      </c>
      <c r="C273" s="554" t="s">
        <v>108</v>
      </c>
      <c r="D273" s="566">
        <v>40880</v>
      </c>
      <c r="E273" s="556">
        <f ca="1">DATEDIF(D273,TODAY(),"Y")</f>
        <v>11</v>
      </c>
      <c r="F273" s="555">
        <v>61400</v>
      </c>
      <c r="G273" s="554">
        <v>5</v>
      </c>
      <c r="H273" s="554"/>
      <c r="I273" s="554"/>
      <c r="J273" s="557">
        <f t="shared" si="4"/>
        <v>61400</v>
      </c>
      <c r="K273" s="558"/>
      <c r="M273" s="158"/>
      <c r="N273" s="158"/>
      <c r="O273" s="158"/>
      <c r="P273" s="159"/>
      <c r="Q273" s="160"/>
      <c r="R273" s="161"/>
      <c r="S273" s="162"/>
      <c r="T273" s="163"/>
    </row>
    <row r="274" spans="1:20">
      <c r="A274" s="554" t="s">
        <v>487</v>
      </c>
      <c r="B274" s="554" t="s">
        <v>140</v>
      </c>
      <c r="C274" s="554" t="s">
        <v>108</v>
      </c>
      <c r="D274" s="566">
        <v>39264</v>
      </c>
      <c r="E274" s="556">
        <f ca="1">DATEDIF(D274,TODAY(),"Y")</f>
        <v>15</v>
      </c>
      <c r="F274" s="555">
        <v>81980</v>
      </c>
      <c r="G274" s="554">
        <v>2</v>
      </c>
      <c r="H274" s="554"/>
      <c r="I274" s="554"/>
      <c r="J274" s="557">
        <f t="shared" si="4"/>
        <v>81980</v>
      </c>
      <c r="K274" s="558"/>
      <c r="M274" s="158"/>
      <c r="N274" s="158"/>
      <c r="O274" s="158"/>
      <c r="P274" s="159"/>
      <c r="Q274" s="160"/>
      <c r="R274" s="161"/>
      <c r="S274" s="162"/>
      <c r="T274" s="163"/>
    </row>
    <row r="275" spans="1:20">
      <c r="A275" s="554" t="s">
        <v>525</v>
      </c>
      <c r="B275" s="554" t="s">
        <v>115</v>
      </c>
      <c r="C275" s="554" t="s">
        <v>108</v>
      </c>
      <c r="D275" s="566">
        <v>39120</v>
      </c>
      <c r="E275" s="556">
        <f ca="1">DATEDIF(D275,TODAY(),"Y")</f>
        <v>16</v>
      </c>
      <c r="F275" s="555">
        <v>88850</v>
      </c>
      <c r="G275" s="554">
        <v>3</v>
      </c>
      <c r="H275" s="554"/>
      <c r="I275" s="554"/>
      <c r="J275" s="557">
        <f t="shared" si="4"/>
        <v>88850</v>
      </c>
      <c r="K275" s="558"/>
      <c r="M275" s="158"/>
      <c r="N275" s="158"/>
      <c r="O275" s="158"/>
      <c r="P275" s="159"/>
      <c r="Q275" s="160"/>
      <c r="R275" s="161"/>
      <c r="S275" s="162"/>
      <c r="T275" s="163"/>
    </row>
    <row r="276" spans="1:20">
      <c r="A276" s="554" t="s">
        <v>212</v>
      </c>
      <c r="B276" s="554" t="s">
        <v>107</v>
      </c>
      <c r="C276" s="554" t="s">
        <v>125</v>
      </c>
      <c r="D276" s="566">
        <v>40696</v>
      </c>
      <c r="E276" s="556">
        <f ca="1">DATEDIF(D276,TODAY(),"Y")</f>
        <v>11</v>
      </c>
      <c r="F276" s="555">
        <v>13455</v>
      </c>
      <c r="G276" s="554">
        <v>2</v>
      </c>
      <c r="H276" s="554"/>
      <c r="I276" s="554"/>
      <c r="J276" s="557">
        <f t="shared" si="4"/>
        <v>13455</v>
      </c>
      <c r="K276" s="558"/>
      <c r="M276" s="158"/>
      <c r="N276" s="158"/>
      <c r="O276" s="158"/>
      <c r="P276" s="159"/>
      <c r="Q276" s="160"/>
      <c r="R276" s="161"/>
      <c r="S276" s="162"/>
      <c r="T276" s="163"/>
    </row>
    <row r="277" spans="1:20">
      <c r="A277" s="554" t="s">
        <v>325</v>
      </c>
      <c r="B277" s="554" t="s">
        <v>709</v>
      </c>
      <c r="C277" s="554" t="s">
        <v>111</v>
      </c>
      <c r="D277" s="567">
        <v>40292</v>
      </c>
      <c r="E277" s="556">
        <f ca="1">DATEDIF(D277,TODAY(),"Y")</f>
        <v>12</v>
      </c>
      <c r="F277" s="555">
        <v>61890</v>
      </c>
      <c r="G277" s="554">
        <v>2</v>
      </c>
      <c r="H277" s="554"/>
      <c r="I277" s="554"/>
      <c r="J277" s="557">
        <f t="shared" si="4"/>
        <v>61890</v>
      </c>
      <c r="K277" s="558"/>
      <c r="M277" s="158"/>
      <c r="N277" s="158"/>
      <c r="O277" s="158"/>
      <c r="P277" s="164"/>
      <c r="Q277" s="160"/>
      <c r="R277" s="161"/>
      <c r="S277" s="162"/>
      <c r="T277" s="163"/>
    </row>
    <row r="278" spans="1:20">
      <c r="A278" s="554" t="s">
        <v>597</v>
      </c>
      <c r="B278" s="554" t="s">
        <v>260</v>
      </c>
      <c r="C278" s="554" t="s">
        <v>111</v>
      </c>
      <c r="D278" s="566">
        <v>38755</v>
      </c>
      <c r="E278" s="556">
        <f ca="1">DATEDIF(D278,TODAY(),"Y")</f>
        <v>17</v>
      </c>
      <c r="F278" s="555">
        <v>78860</v>
      </c>
      <c r="G278" s="554">
        <v>2</v>
      </c>
      <c r="H278" s="554"/>
      <c r="I278" s="554"/>
      <c r="J278" s="557">
        <f t="shared" si="4"/>
        <v>78860</v>
      </c>
      <c r="K278" s="558"/>
      <c r="M278" s="158"/>
      <c r="N278" s="158"/>
      <c r="O278" s="158"/>
      <c r="P278" s="159"/>
      <c r="Q278" s="160"/>
      <c r="R278" s="161"/>
      <c r="S278" s="162"/>
      <c r="T278" s="163"/>
    </row>
    <row r="279" spans="1:20">
      <c r="A279" s="554" t="s">
        <v>763</v>
      </c>
      <c r="B279" s="554" t="s">
        <v>123</v>
      </c>
      <c r="C279" s="554" t="s">
        <v>108</v>
      </c>
      <c r="D279" s="566">
        <v>35965</v>
      </c>
      <c r="E279" s="556">
        <f ca="1">DATEDIF(D279,TODAY(),"Y")</f>
        <v>24</v>
      </c>
      <c r="F279" s="555">
        <v>34780</v>
      </c>
      <c r="G279" s="554">
        <v>4</v>
      </c>
      <c r="H279" s="554"/>
      <c r="I279" s="554"/>
      <c r="J279" s="557">
        <f t="shared" si="4"/>
        <v>34780</v>
      </c>
      <c r="K279" s="558"/>
      <c r="M279" s="158"/>
      <c r="N279" s="158"/>
      <c r="O279" s="158"/>
      <c r="P279" s="159"/>
      <c r="Q279" s="154"/>
      <c r="R279" s="161"/>
      <c r="S279" s="162"/>
      <c r="T279" s="163"/>
    </row>
    <row r="280" spans="1:20">
      <c r="A280" s="554" t="s">
        <v>518</v>
      </c>
      <c r="B280" s="554" t="s">
        <v>113</v>
      </c>
      <c r="C280" s="554" t="s">
        <v>111</v>
      </c>
      <c r="D280" s="566">
        <v>39144</v>
      </c>
      <c r="E280" s="556">
        <f ca="1">DATEDIF(D280,TODAY(),"Y")</f>
        <v>16</v>
      </c>
      <c r="F280" s="555">
        <v>45040</v>
      </c>
      <c r="G280" s="554">
        <v>5</v>
      </c>
      <c r="H280" s="554"/>
      <c r="I280" s="554"/>
      <c r="J280" s="557">
        <f t="shared" si="4"/>
        <v>45040</v>
      </c>
      <c r="K280" s="558"/>
      <c r="M280" s="158"/>
      <c r="N280" s="158"/>
      <c r="O280" s="158"/>
      <c r="P280" s="159"/>
      <c r="Q280" s="160"/>
      <c r="R280" s="161"/>
      <c r="S280" s="162"/>
      <c r="T280" s="163"/>
    </row>
    <row r="281" spans="1:20">
      <c r="A281" s="554" t="s">
        <v>760</v>
      </c>
      <c r="B281" s="554" t="s">
        <v>123</v>
      </c>
      <c r="C281" s="554" t="s">
        <v>108</v>
      </c>
      <c r="D281" s="566">
        <v>37348</v>
      </c>
      <c r="E281" s="556">
        <f ca="1">DATEDIF(D281,TODAY(),"Y")</f>
        <v>21</v>
      </c>
      <c r="F281" s="555">
        <v>85880</v>
      </c>
      <c r="G281" s="554">
        <v>3</v>
      </c>
      <c r="H281" s="554"/>
      <c r="I281" s="554"/>
      <c r="J281" s="557">
        <f t="shared" si="4"/>
        <v>85880</v>
      </c>
      <c r="K281" s="558"/>
      <c r="M281" s="158"/>
      <c r="N281" s="158"/>
      <c r="O281" s="158"/>
      <c r="P281" s="159"/>
      <c r="Q281" s="160"/>
      <c r="R281" s="161"/>
      <c r="S281" s="162"/>
      <c r="T281" s="163"/>
    </row>
    <row r="282" spans="1:20">
      <c r="A282" s="554" t="s">
        <v>564</v>
      </c>
      <c r="B282" s="554" t="s">
        <v>110</v>
      </c>
      <c r="C282" s="554" t="s">
        <v>108</v>
      </c>
      <c r="D282" s="566">
        <v>38903</v>
      </c>
      <c r="E282" s="556">
        <f ca="1">DATEDIF(D282,TODAY(),"Y")</f>
        <v>16</v>
      </c>
      <c r="F282" s="555">
        <v>34060</v>
      </c>
      <c r="G282" s="554">
        <v>2</v>
      </c>
      <c r="H282" s="554"/>
      <c r="I282" s="554"/>
      <c r="J282" s="557">
        <f t="shared" si="4"/>
        <v>34060</v>
      </c>
      <c r="K282" s="558"/>
      <c r="M282" s="158"/>
      <c r="N282" s="158"/>
      <c r="O282" s="158"/>
      <c r="P282" s="159"/>
      <c r="Q282" s="160"/>
      <c r="R282" s="161"/>
      <c r="S282" s="162"/>
      <c r="T282" s="163"/>
    </row>
    <row r="283" spans="1:20">
      <c r="A283" s="554" t="s">
        <v>236</v>
      </c>
      <c r="B283" s="554" t="s">
        <v>119</v>
      </c>
      <c r="C283" s="554" t="s">
        <v>108</v>
      </c>
      <c r="D283" s="566">
        <v>40581</v>
      </c>
      <c r="E283" s="556">
        <f ca="1">DATEDIF(D283,TODAY(),"Y")</f>
        <v>12</v>
      </c>
      <c r="F283" s="555">
        <v>80260</v>
      </c>
      <c r="G283" s="554">
        <v>3</v>
      </c>
      <c r="H283" s="554"/>
      <c r="I283" s="554"/>
      <c r="J283" s="557">
        <f t="shared" si="4"/>
        <v>80260</v>
      </c>
      <c r="K283" s="558"/>
      <c r="M283" s="158"/>
      <c r="N283" s="158"/>
      <c r="O283" s="158"/>
      <c r="P283" s="159"/>
      <c r="Q283" s="160"/>
      <c r="R283" s="161"/>
      <c r="S283" s="162"/>
      <c r="T283" s="163"/>
    </row>
    <row r="284" spans="1:20">
      <c r="A284" s="554" t="s">
        <v>124</v>
      </c>
      <c r="B284" s="554" t="s">
        <v>119</v>
      </c>
      <c r="C284" s="554" t="s">
        <v>125</v>
      </c>
      <c r="D284" s="566">
        <v>41195</v>
      </c>
      <c r="E284" s="556">
        <f ca="1">DATEDIF(D284,TODAY(),"Y")</f>
        <v>10</v>
      </c>
      <c r="F284" s="555">
        <v>25885</v>
      </c>
      <c r="G284" s="554">
        <v>5</v>
      </c>
      <c r="H284" s="554"/>
      <c r="I284" s="554"/>
      <c r="J284" s="557">
        <f t="shared" si="4"/>
        <v>25885</v>
      </c>
      <c r="K284" s="558"/>
      <c r="M284" s="158"/>
      <c r="N284" s="158"/>
      <c r="O284" s="158"/>
      <c r="P284" s="159"/>
      <c r="Q284" s="160"/>
      <c r="R284" s="161"/>
      <c r="S284" s="162"/>
      <c r="T284" s="163"/>
    </row>
    <row r="285" spans="1:20">
      <c r="A285" s="554" t="s">
        <v>582</v>
      </c>
      <c r="B285" s="554" t="s">
        <v>140</v>
      </c>
      <c r="C285" s="554" t="s">
        <v>108</v>
      </c>
      <c r="D285" s="566">
        <v>38809</v>
      </c>
      <c r="E285" s="556">
        <f ca="1">DATEDIF(D285,TODAY(),"Y")</f>
        <v>17</v>
      </c>
      <c r="F285" s="555">
        <v>76584</v>
      </c>
      <c r="G285" s="554">
        <v>1</v>
      </c>
      <c r="H285" s="554"/>
      <c r="I285" s="554"/>
      <c r="J285" s="557">
        <f t="shared" si="4"/>
        <v>76584</v>
      </c>
      <c r="K285" s="558"/>
      <c r="M285" s="158"/>
      <c r="N285" s="158"/>
      <c r="O285" s="158"/>
      <c r="P285" s="159"/>
      <c r="Q285" s="160"/>
      <c r="R285" s="161"/>
      <c r="S285" s="162"/>
      <c r="T285" s="163"/>
    </row>
    <row r="286" spans="1:20">
      <c r="A286" s="554" t="s">
        <v>389</v>
      </c>
      <c r="B286" s="554" t="s">
        <v>140</v>
      </c>
      <c r="C286" s="554" t="s">
        <v>131</v>
      </c>
      <c r="D286" s="566">
        <v>39747</v>
      </c>
      <c r="E286" s="556">
        <f ca="1">DATEDIF(D286,TODAY(),"Y")</f>
        <v>14</v>
      </c>
      <c r="F286" s="555">
        <v>10572</v>
      </c>
      <c r="G286" s="554">
        <v>4</v>
      </c>
      <c r="H286" s="554"/>
      <c r="I286" s="554"/>
      <c r="J286" s="557">
        <f t="shared" si="4"/>
        <v>10572</v>
      </c>
      <c r="K286" s="558"/>
      <c r="M286" s="158"/>
      <c r="N286" s="158"/>
      <c r="O286" s="158"/>
      <c r="P286" s="159"/>
      <c r="Q286" s="160"/>
      <c r="R286" s="161"/>
      <c r="S286" s="162"/>
      <c r="T286" s="163"/>
    </row>
    <row r="287" spans="1:20">
      <c r="A287" s="554" t="s">
        <v>542</v>
      </c>
      <c r="B287" s="554" t="s">
        <v>107</v>
      </c>
      <c r="C287" s="554" t="s">
        <v>108</v>
      </c>
      <c r="D287" s="566">
        <v>39063</v>
      </c>
      <c r="E287" s="556">
        <f ca="1">DATEDIF(D287,TODAY(),"Y")</f>
        <v>16</v>
      </c>
      <c r="F287" s="555">
        <v>86320</v>
      </c>
      <c r="G287" s="554">
        <v>4</v>
      </c>
      <c r="H287" s="554"/>
      <c r="I287" s="554"/>
      <c r="J287" s="557">
        <f t="shared" si="4"/>
        <v>86320</v>
      </c>
      <c r="K287" s="558"/>
      <c r="M287" s="158"/>
      <c r="N287" s="158"/>
      <c r="O287" s="158"/>
      <c r="P287" s="159"/>
      <c r="Q287" s="160"/>
      <c r="R287" s="161"/>
      <c r="S287" s="162"/>
      <c r="T287" s="163"/>
    </row>
    <row r="288" spans="1:20">
      <c r="A288" s="554" t="s">
        <v>176</v>
      </c>
      <c r="B288" s="554" t="s">
        <v>177</v>
      </c>
      <c r="C288" s="554" t="s">
        <v>108</v>
      </c>
      <c r="D288" s="566">
        <v>40893</v>
      </c>
      <c r="E288" s="556">
        <f ca="1">DATEDIF(D288,TODAY(),"Y")</f>
        <v>11</v>
      </c>
      <c r="F288" s="555">
        <v>44620</v>
      </c>
      <c r="G288" s="554">
        <v>5</v>
      </c>
      <c r="H288" s="554"/>
      <c r="I288" s="554"/>
      <c r="J288" s="557">
        <f t="shared" si="4"/>
        <v>44620</v>
      </c>
      <c r="K288" s="558"/>
      <c r="M288" s="158"/>
      <c r="N288" s="158"/>
      <c r="O288" s="158"/>
      <c r="P288" s="159"/>
      <c r="Q288" s="160"/>
      <c r="R288" s="161"/>
      <c r="S288" s="162"/>
      <c r="T288" s="163"/>
    </row>
    <row r="289" spans="1:20">
      <c r="A289" s="554" t="s">
        <v>299</v>
      </c>
      <c r="B289" s="554" t="s">
        <v>107</v>
      </c>
      <c r="C289" s="554" t="s">
        <v>108</v>
      </c>
      <c r="D289" s="566">
        <v>40389</v>
      </c>
      <c r="E289" s="556">
        <f ca="1">DATEDIF(D289,TODAY(),"Y")</f>
        <v>12</v>
      </c>
      <c r="F289" s="555">
        <v>58370</v>
      </c>
      <c r="G289" s="554">
        <v>5</v>
      </c>
      <c r="H289" s="554"/>
      <c r="I289" s="554"/>
      <c r="J289" s="557">
        <f t="shared" si="4"/>
        <v>58370</v>
      </c>
      <c r="K289" s="558"/>
      <c r="M289" s="158"/>
      <c r="N289" s="158"/>
      <c r="O289" s="158"/>
      <c r="P289" s="159"/>
      <c r="Q289" s="160"/>
      <c r="R289" s="161"/>
      <c r="S289" s="162"/>
      <c r="T289" s="163"/>
    </row>
    <row r="290" spans="1:20">
      <c r="A290" s="554" t="s">
        <v>273</v>
      </c>
      <c r="B290" s="554" t="s">
        <v>119</v>
      </c>
      <c r="C290" s="554" t="s">
        <v>108</v>
      </c>
      <c r="D290" s="566">
        <v>40469</v>
      </c>
      <c r="E290" s="556">
        <f ca="1">DATEDIF(D290,TODAY(),"Y")</f>
        <v>12</v>
      </c>
      <c r="F290" s="555">
        <v>63030</v>
      </c>
      <c r="G290" s="554">
        <v>1</v>
      </c>
      <c r="H290" s="554"/>
      <c r="I290" s="554"/>
      <c r="J290" s="557">
        <f t="shared" si="4"/>
        <v>63030</v>
      </c>
      <c r="K290" s="558"/>
      <c r="M290" s="158"/>
      <c r="N290" s="158"/>
      <c r="O290" s="158"/>
      <c r="P290" s="159"/>
      <c r="Q290" s="160"/>
      <c r="R290" s="161"/>
      <c r="S290" s="162"/>
      <c r="T290" s="163"/>
    </row>
    <row r="291" spans="1:20">
      <c r="A291" s="554" t="s">
        <v>256</v>
      </c>
      <c r="B291" s="554" t="s">
        <v>242</v>
      </c>
      <c r="C291" s="554" t="s">
        <v>125</v>
      </c>
      <c r="D291" s="567">
        <v>40516</v>
      </c>
      <c r="E291" s="556">
        <f ca="1">DATEDIF(D291,TODAY(),"Y")</f>
        <v>12</v>
      </c>
      <c r="F291" s="555">
        <v>28625</v>
      </c>
      <c r="G291" s="554">
        <v>1</v>
      </c>
      <c r="H291" s="554"/>
      <c r="I291" s="554"/>
      <c r="J291" s="557">
        <f t="shared" si="4"/>
        <v>28625</v>
      </c>
      <c r="K291" s="558"/>
      <c r="M291" s="158"/>
      <c r="N291" s="158"/>
      <c r="O291" s="158"/>
      <c r="P291" s="164"/>
      <c r="Q291" s="160"/>
      <c r="R291" s="161"/>
      <c r="S291" s="162"/>
      <c r="T291" s="163"/>
    </row>
    <row r="292" spans="1:20">
      <c r="A292" s="554" t="s">
        <v>895</v>
      </c>
      <c r="B292" s="554" t="s">
        <v>110</v>
      </c>
      <c r="C292" s="554" t="s">
        <v>108</v>
      </c>
      <c r="D292" s="566">
        <v>36536</v>
      </c>
      <c r="E292" s="556">
        <f ca="1">DATEDIF(D292,TODAY(),"Y")</f>
        <v>23</v>
      </c>
      <c r="F292" s="555">
        <v>62400</v>
      </c>
      <c r="G292" s="554">
        <v>4</v>
      </c>
      <c r="H292" s="554"/>
      <c r="I292" s="554"/>
      <c r="J292" s="557">
        <f t="shared" si="4"/>
        <v>62400</v>
      </c>
      <c r="K292" s="558"/>
      <c r="M292" s="158"/>
      <c r="N292" s="158"/>
      <c r="O292" s="158"/>
      <c r="P292" s="159"/>
      <c r="Q292" s="160"/>
      <c r="R292" s="161"/>
      <c r="S292" s="162"/>
      <c r="T292" s="163"/>
    </row>
    <row r="293" spans="1:20">
      <c r="A293" s="554" t="s">
        <v>858</v>
      </c>
      <c r="B293" s="554" t="s">
        <v>140</v>
      </c>
      <c r="C293" s="554" t="s">
        <v>125</v>
      </c>
      <c r="D293" s="566">
        <v>37620</v>
      </c>
      <c r="E293" s="556">
        <f ca="1">DATEDIF(D293,TODAY(),"Y")</f>
        <v>20</v>
      </c>
      <c r="F293" s="555">
        <v>24460</v>
      </c>
      <c r="G293" s="554">
        <v>1</v>
      </c>
      <c r="H293" s="554"/>
      <c r="I293" s="554"/>
      <c r="J293" s="557">
        <f t="shared" si="4"/>
        <v>24460</v>
      </c>
      <c r="K293" s="558"/>
      <c r="M293" s="158"/>
      <c r="N293" s="158"/>
      <c r="O293" s="158"/>
      <c r="P293" s="159"/>
      <c r="Q293" s="160"/>
      <c r="R293" s="161"/>
      <c r="S293" s="162"/>
      <c r="T293" s="163"/>
    </row>
    <row r="294" spans="1:20">
      <c r="A294" s="554" t="s">
        <v>854</v>
      </c>
      <c r="B294" s="554" t="s">
        <v>140</v>
      </c>
      <c r="C294" s="554" t="s">
        <v>108</v>
      </c>
      <c r="D294" s="566">
        <v>37936</v>
      </c>
      <c r="E294" s="556">
        <f ca="1">DATEDIF(D294,TODAY(),"Y")</f>
        <v>19</v>
      </c>
      <c r="F294" s="555">
        <v>30920</v>
      </c>
      <c r="G294" s="554">
        <v>5</v>
      </c>
      <c r="H294" s="554"/>
      <c r="I294" s="554"/>
      <c r="J294" s="557">
        <f t="shared" si="4"/>
        <v>30920</v>
      </c>
      <c r="K294" s="558"/>
      <c r="M294" s="158"/>
      <c r="N294" s="158"/>
      <c r="O294" s="158"/>
      <c r="P294" s="159"/>
      <c r="Q294" s="160"/>
      <c r="R294" s="161"/>
      <c r="S294" s="162"/>
      <c r="T294" s="163"/>
    </row>
    <row r="295" spans="1:20">
      <c r="A295" s="554" t="s">
        <v>448</v>
      </c>
      <c r="B295" s="554" t="s">
        <v>107</v>
      </c>
      <c r="C295" s="554" t="s">
        <v>108</v>
      </c>
      <c r="D295" s="566">
        <v>39441</v>
      </c>
      <c r="E295" s="556">
        <f ca="1">DATEDIF(D295,TODAY(),"Y")</f>
        <v>15</v>
      </c>
      <c r="F295" s="555">
        <v>68860</v>
      </c>
      <c r="G295" s="554">
        <v>2</v>
      </c>
      <c r="H295" s="554"/>
      <c r="I295" s="554"/>
      <c r="J295" s="557">
        <f t="shared" si="4"/>
        <v>68860</v>
      </c>
      <c r="K295" s="558"/>
      <c r="M295" s="158"/>
      <c r="N295" s="158"/>
      <c r="O295" s="158"/>
      <c r="P295" s="159"/>
      <c r="Q295" s="160"/>
      <c r="R295" s="161"/>
      <c r="S295" s="162"/>
      <c r="T295" s="163"/>
    </row>
    <row r="296" spans="1:20">
      <c r="A296" s="554" t="s">
        <v>933</v>
      </c>
      <c r="B296" s="554" t="s">
        <v>119</v>
      </c>
      <c r="C296" s="554" t="s">
        <v>108</v>
      </c>
      <c r="D296" s="566">
        <v>35896</v>
      </c>
      <c r="E296" s="556">
        <f ca="1">DATEDIF(D296,TODAY(),"Y")</f>
        <v>25</v>
      </c>
      <c r="F296" s="555">
        <v>70280</v>
      </c>
      <c r="G296" s="554">
        <v>3</v>
      </c>
      <c r="H296" s="554"/>
      <c r="I296" s="554"/>
      <c r="J296" s="557">
        <f t="shared" si="4"/>
        <v>70280</v>
      </c>
      <c r="K296" s="558"/>
      <c r="M296" s="158"/>
      <c r="N296" s="158"/>
      <c r="O296" s="158"/>
      <c r="P296" s="159"/>
      <c r="Q296" s="160"/>
      <c r="R296" s="161"/>
      <c r="S296" s="162"/>
      <c r="T296" s="163"/>
    </row>
    <row r="297" spans="1:20">
      <c r="A297" s="554" t="s">
        <v>599</v>
      </c>
      <c r="B297" s="554" t="s">
        <v>107</v>
      </c>
      <c r="C297" s="554" t="s">
        <v>125</v>
      </c>
      <c r="D297" s="566">
        <v>38753</v>
      </c>
      <c r="E297" s="556">
        <f ca="1">DATEDIF(D297,TODAY(),"Y")</f>
        <v>17</v>
      </c>
      <c r="F297" s="555">
        <v>37660</v>
      </c>
      <c r="G297" s="554">
        <v>4</v>
      </c>
      <c r="H297" s="554"/>
      <c r="I297" s="554"/>
      <c r="J297" s="557">
        <f t="shared" si="4"/>
        <v>37660</v>
      </c>
      <c r="K297" s="558"/>
      <c r="M297" s="158"/>
      <c r="N297" s="158"/>
      <c r="O297" s="158"/>
      <c r="P297" s="159"/>
      <c r="Q297" s="160"/>
      <c r="R297" s="161"/>
      <c r="S297" s="162"/>
      <c r="T297" s="163"/>
    </row>
    <row r="298" spans="1:20">
      <c r="A298" s="554" t="s">
        <v>369</v>
      </c>
      <c r="B298" s="554" t="s">
        <v>110</v>
      </c>
      <c r="C298" s="554" t="s">
        <v>108</v>
      </c>
      <c r="D298" s="566">
        <v>39864</v>
      </c>
      <c r="E298" s="556">
        <f ca="1">DATEDIF(D298,TODAY(),"Y")</f>
        <v>14</v>
      </c>
      <c r="F298" s="555">
        <v>64320</v>
      </c>
      <c r="G298" s="554">
        <v>5</v>
      </c>
      <c r="H298" s="554"/>
      <c r="I298" s="554"/>
      <c r="J298" s="557">
        <f t="shared" si="4"/>
        <v>64320</v>
      </c>
      <c r="K298" s="558"/>
      <c r="M298" s="158"/>
      <c r="N298" s="158"/>
      <c r="O298" s="158"/>
      <c r="P298" s="159"/>
      <c r="Q298" s="160"/>
      <c r="R298" s="161"/>
      <c r="S298" s="162"/>
      <c r="T298" s="163"/>
    </row>
    <row r="299" spans="1:20">
      <c r="A299" s="554" t="s">
        <v>164</v>
      </c>
      <c r="B299" s="554" t="s">
        <v>140</v>
      </c>
      <c r="C299" s="554" t="s">
        <v>108</v>
      </c>
      <c r="D299" s="566">
        <v>40953</v>
      </c>
      <c r="E299" s="556">
        <f ca="1">DATEDIF(D299,TODAY(),"Y")</f>
        <v>11</v>
      </c>
      <c r="F299" s="555">
        <v>60380</v>
      </c>
      <c r="G299" s="554">
        <v>4</v>
      </c>
      <c r="H299" s="554"/>
      <c r="I299" s="554"/>
      <c r="J299" s="557">
        <f t="shared" si="4"/>
        <v>60380</v>
      </c>
      <c r="K299" s="558"/>
      <c r="M299" s="158"/>
      <c r="N299" s="158"/>
      <c r="O299" s="158"/>
      <c r="P299" s="159"/>
      <c r="Q299" s="160"/>
      <c r="R299" s="161"/>
      <c r="S299" s="162"/>
      <c r="T299" s="163"/>
    </row>
    <row r="300" spans="1:20">
      <c r="A300" s="554" t="s">
        <v>861</v>
      </c>
      <c r="B300" s="554" t="s">
        <v>709</v>
      </c>
      <c r="C300" s="554" t="s">
        <v>108</v>
      </c>
      <c r="D300" s="566">
        <v>37936</v>
      </c>
      <c r="E300" s="556">
        <f ca="1">DATEDIF(D300,TODAY(),"Y")</f>
        <v>19</v>
      </c>
      <c r="F300" s="555">
        <v>53870</v>
      </c>
      <c r="G300" s="554">
        <v>2</v>
      </c>
      <c r="H300" s="554"/>
      <c r="I300" s="554"/>
      <c r="J300" s="557">
        <f t="shared" si="4"/>
        <v>53870</v>
      </c>
      <c r="K300" s="558"/>
      <c r="M300" s="158"/>
      <c r="N300" s="158"/>
      <c r="O300" s="158"/>
      <c r="P300" s="159"/>
      <c r="Q300" s="160"/>
      <c r="R300" s="161"/>
      <c r="S300" s="162"/>
      <c r="T300" s="163"/>
    </row>
    <row r="301" spans="1:20">
      <c r="A301" s="554" t="s">
        <v>187</v>
      </c>
      <c r="B301" s="554" t="s">
        <v>110</v>
      </c>
      <c r="C301" s="554" t="s">
        <v>108</v>
      </c>
      <c r="D301" s="566">
        <v>40831</v>
      </c>
      <c r="E301" s="556">
        <f ca="1">DATEDIF(D301,TODAY(),"Y")</f>
        <v>11</v>
      </c>
      <c r="F301" s="555">
        <v>79400</v>
      </c>
      <c r="G301" s="554">
        <v>4</v>
      </c>
      <c r="H301" s="554"/>
      <c r="I301" s="554"/>
      <c r="J301" s="557">
        <f t="shared" si="4"/>
        <v>79400</v>
      </c>
      <c r="K301" s="558"/>
      <c r="M301" s="158"/>
      <c r="N301" s="158"/>
      <c r="O301" s="158"/>
      <c r="P301" s="159"/>
      <c r="Q301" s="160"/>
      <c r="R301" s="161"/>
      <c r="S301" s="162"/>
      <c r="T301" s="163"/>
    </row>
    <row r="302" spans="1:20">
      <c r="A302" s="554" t="s">
        <v>322</v>
      </c>
      <c r="B302" s="554" t="s">
        <v>140</v>
      </c>
      <c r="C302" s="554" t="s">
        <v>111</v>
      </c>
      <c r="D302" s="566">
        <v>40298</v>
      </c>
      <c r="E302" s="556">
        <f ca="1">DATEDIF(D302,TODAY(),"Y")</f>
        <v>12</v>
      </c>
      <c r="F302" s="555">
        <v>24410</v>
      </c>
      <c r="G302" s="554">
        <v>3</v>
      </c>
      <c r="H302" s="554"/>
      <c r="I302" s="554"/>
      <c r="J302" s="557">
        <f t="shared" si="4"/>
        <v>24410</v>
      </c>
      <c r="K302" s="558"/>
      <c r="M302" s="158"/>
      <c r="N302" s="158"/>
      <c r="O302" s="158"/>
      <c r="P302" s="159"/>
      <c r="Q302" s="160"/>
      <c r="R302" s="161"/>
      <c r="S302" s="162"/>
      <c r="T302" s="163"/>
    </row>
    <row r="303" spans="1:20">
      <c r="A303" s="554" t="s">
        <v>561</v>
      </c>
      <c r="B303" s="554" t="s">
        <v>115</v>
      </c>
      <c r="C303" s="554" t="s">
        <v>108</v>
      </c>
      <c r="D303" s="566">
        <v>38916</v>
      </c>
      <c r="E303" s="556">
        <f ca="1">DATEDIF(D303,TODAY(),"Y")</f>
        <v>16</v>
      </c>
      <c r="F303" s="555">
        <v>27560</v>
      </c>
      <c r="G303" s="554">
        <v>2</v>
      </c>
      <c r="H303" s="554"/>
      <c r="I303" s="554"/>
      <c r="J303" s="557">
        <f t="shared" si="4"/>
        <v>27560</v>
      </c>
      <c r="K303" s="558"/>
      <c r="M303" s="158"/>
      <c r="N303" s="158"/>
      <c r="O303" s="158"/>
      <c r="P303" s="159"/>
      <c r="Q303" s="160"/>
      <c r="R303" s="161"/>
      <c r="S303" s="162"/>
      <c r="T303" s="163"/>
    </row>
    <row r="304" spans="1:20">
      <c r="A304" s="554" t="s">
        <v>144</v>
      </c>
      <c r="B304" s="554" t="s">
        <v>123</v>
      </c>
      <c r="C304" s="554" t="s">
        <v>108</v>
      </c>
      <c r="D304" s="566">
        <v>41091</v>
      </c>
      <c r="E304" s="556">
        <f ca="1">DATEDIF(D304,TODAY(),"Y")</f>
        <v>10</v>
      </c>
      <c r="F304" s="555">
        <v>71150</v>
      </c>
      <c r="G304" s="554">
        <v>2</v>
      </c>
      <c r="H304" s="554"/>
      <c r="I304" s="554"/>
      <c r="J304" s="557">
        <f t="shared" si="4"/>
        <v>71150</v>
      </c>
      <c r="K304" s="558"/>
      <c r="M304" s="158"/>
      <c r="N304" s="158"/>
      <c r="O304" s="158"/>
      <c r="P304" s="159"/>
      <c r="Q304" s="160"/>
      <c r="R304" s="161"/>
      <c r="S304" s="162"/>
      <c r="T304" s="163"/>
    </row>
    <row r="305" spans="1:20">
      <c r="A305" s="554" t="s">
        <v>434</v>
      </c>
      <c r="B305" s="554" t="s">
        <v>107</v>
      </c>
      <c r="C305" s="554" t="s">
        <v>111</v>
      </c>
      <c r="D305" s="566">
        <v>39534</v>
      </c>
      <c r="E305" s="556">
        <f ca="1">DATEDIF(D305,TODAY(),"Y")</f>
        <v>15</v>
      </c>
      <c r="F305" s="555">
        <v>32880</v>
      </c>
      <c r="G305" s="554">
        <v>3</v>
      </c>
      <c r="H305" s="554"/>
      <c r="I305" s="554"/>
      <c r="J305" s="557">
        <f t="shared" si="4"/>
        <v>32880</v>
      </c>
      <c r="K305" s="558"/>
      <c r="M305" s="158"/>
      <c r="N305" s="158"/>
      <c r="O305" s="158"/>
      <c r="P305" s="159"/>
      <c r="Q305" s="160"/>
      <c r="R305" s="161"/>
      <c r="S305" s="162"/>
      <c r="T305" s="163"/>
    </row>
    <row r="306" spans="1:20">
      <c r="A306" s="554" t="s">
        <v>162</v>
      </c>
      <c r="B306" s="554" t="s">
        <v>110</v>
      </c>
      <c r="C306" s="554" t="s">
        <v>125</v>
      </c>
      <c r="D306" s="566">
        <v>40976</v>
      </c>
      <c r="E306" s="556">
        <f ca="1">DATEDIF(D306,TODAY(),"Y")</f>
        <v>11</v>
      </c>
      <c r="F306" s="555">
        <v>46380</v>
      </c>
      <c r="G306" s="554">
        <v>3</v>
      </c>
      <c r="H306" s="554"/>
      <c r="I306" s="554"/>
      <c r="J306" s="557">
        <f t="shared" si="4"/>
        <v>46380</v>
      </c>
      <c r="K306" s="558"/>
      <c r="M306" s="158"/>
      <c r="N306" s="158"/>
      <c r="O306" s="158"/>
      <c r="P306" s="159"/>
      <c r="Q306" s="160"/>
      <c r="R306" s="161"/>
      <c r="S306" s="162"/>
      <c r="T306" s="163"/>
    </row>
    <row r="307" spans="1:20">
      <c r="A307" s="554" t="s">
        <v>315</v>
      </c>
      <c r="B307" s="554" t="s">
        <v>242</v>
      </c>
      <c r="C307" s="554" t="s">
        <v>131</v>
      </c>
      <c r="D307" s="567">
        <v>40313</v>
      </c>
      <c r="E307" s="556">
        <f ca="1">DATEDIF(D307,TODAY(),"Y")</f>
        <v>12</v>
      </c>
      <c r="F307" s="555">
        <v>27484</v>
      </c>
      <c r="G307" s="554">
        <v>4</v>
      </c>
      <c r="H307" s="554"/>
      <c r="I307" s="554"/>
      <c r="J307" s="557">
        <f t="shared" si="4"/>
        <v>27484</v>
      </c>
      <c r="K307" s="558"/>
      <c r="M307" s="158"/>
      <c r="N307" s="158"/>
      <c r="O307" s="158"/>
      <c r="P307" s="164"/>
      <c r="Q307" s="160"/>
      <c r="R307" s="161"/>
      <c r="S307" s="162"/>
      <c r="T307" s="163"/>
    </row>
    <row r="308" spans="1:20">
      <c r="A308" s="554" t="s">
        <v>278</v>
      </c>
      <c r="B308" s="554" t="s">
        <v>115</v>
      </c>
      <c r="C308" s="554" t="s">
        <v>131</v>
      </c>
      <c r="D308" s="567">
        <v>40452</v>
      </c>
      <c r="E308" s="556">
        <f ca="1">DATEDIF(D308,TODAY(),"Y")</f>
        <v>12</v>
      </c>
      <c r="F308" s="555">
        <v>9180</v>
      </c>
      <c r="G308" s="554">
        <v>3</v>
      </c>
      <c r="H308" s="554"/>
      <c r="I308" s="554"/>
      <c r="J308" s="557">
        <f t="shared" si="4"/>
        <v>9180</v>
      </c>
      <c r="K308" s="558"/>
      <c r="M308" s="158"/>
      <c r="N308" s="158"/>
      <c r="O308" s="158"/>
      <c r="P308" s="164"/>
      <c r="Q308" s="160"/>
      <c r="R308" s="161"/>
      <c r="S308" s="162"/>
      <c r="T308" s="163"/>
    </row>
    <row r="309" spans="1:20">
      <c r="A309" s="554" t="s">
        <v>576</v>
      </c>
      <c r="B309" s="554" t="s">
        <v>140</v>
      </c>
      <c r="C309" s="554" t="s">
        <v>108</v>
      </c>
      <c r="D309" s="566">
        <v>38832</v>
      </c>
      <c r="E309" s="556">
        <f ca="1">DATEDIF(D309,TODAY(),"Y")</f>
        <v>16</v>
      </c>
      <c r="F309" s="555">
        <v>29420</v>
      </c>
      <c r="G309" s="554">
        <v>5</v>
      </c>
      <c r="H309" s="554"/>
      <c r="I309" s="554"/>
      <c r="J309" s="557">
        <f t="shared" si="4"/>
        <v>29420</v>
      </c>
      <c r="K309" s="558"/>
      <c r="M309" s="158"/>
      <c r="N309" s="158"/>
      <c r="O309" s="158"/>
      <c r="P309" s="159"/>
      <c r="Q309" s="160"/>
      <c r="R309" s="161"/>
      <c r="S309" s="162"/>
      <c r="T309" s="163"/>
    </row>
    <row r="310" spans="1:20">
      <c r="A310" s="554" t="s">
        <v>451</v>
      </c>
      <c r="B310" s="554" t="s">
        <v>119</v>
      </c>
      <c r="C310" s="554" t="s">
        <v>131</v>
      </c>
      <c r="D310" s="566">
        <v>39417</v>
      </c>
      <c r="E310" s="556">
        <f ca="1">DATEDIF(D310,TODAY(),"Y")</f>
        <v>15</v>
      </c>
      <c r="F310" s="555">
        <v>23692</v>
      </c>
      <c r="G310" s="554">
        <v>4</v>
      </c>
      <c r="H310" s="554"/>
      <c r="I310" s="554"/>
      <c r="J310" s="557">
        <f t="shared" si="4"/>
        <v>23692</v>
      </c>
      <c r="K310" s="558"/>
      <c r="M310" s="158"/>
      <c r="N310" s="158"/>
      <c r="O310" s="158"/>
      <c r="P310" s="159"/>
      <c r="Q310" s="160"/>
      <c r="R310" s="161"/>
      <c r="S310" s="162"/>
      <c r="T310" s="163"/>
    </row>
    <row r="311" spans="1:20">
      <c r="A311" s="554" t="s">
        <v>199</v>
      </c>
      <c r="B311" s="554" t="s">
        <v>115</v>
      </c>
      <c r="C311" s="554" t="s">
        <v>108</v>
      </c>
      <c r="D311" s="566">
        <v>40762</v>
      </c>
      <c r="E311" s="556">
        <f ca="1">DATEDIF(D311,TODAY(),"Y")</f>
        <v>11</v>
      </c>
      <c r="F311" s="555">
        <v>61470</v>
      </c>
      <c r="G311" s="554">
        <v>5</v>
      </c>
      <c r="H311" s="554"/>
      <c r="I311" s="554"/>
      <c r="J311" s="557">
        <f t="shared" si="4"/>
        <v>61470</v>
      </c>
      <c r="K311" s="558"/>
      <c r="M311" s="158"/>
      <c r="N311" s="158"/>
      <c r="O311" s="158"/>
      <c r="P311" s="159"/>
      <c r="Q311" s="160"/>
      <c r="R311" s="161"/>
      <c r="S311" s="162"/>
      <c r="T311" s="163"/>
    </row>
    <row r="312" spans="1:20">
      <c r="A312" s="554" t="s">
        <v>927</v>
      </c>
      <c r="B312" s="554" t="s">
        <v>119</v>
      </c>
      <c r="C312" s="554" t="s">
        <v>111</v>
      </c>
      <c r="D312" s="566">
        <v>36214</v>
      </c>
      <c r="E312" s="556">
        <f ca="1">DATEDIF(D312,TODAY(),"Y")</f>
        <v>24</v>
      </c>
      <c r="F312" s="555">
        <v>53310</v>
      </c>
      <c r="G312" s="554">
        <v>5</v>
      </c>
      <c r="H312" s="554"/>
      <c r="I312" s="554"/>
      <c r="J312" s="557">
        <f t="shared" si="4"/>
        <v>53310</v>
      </c>
      <c r="K312" s="558"/>
      <c r="M312" s="158"/>
      <c r="N312" s="158"/>
      <c r="O312" s="158"/>
      <c r="P312" s="159"/>
      <c r="Q312" s="160"/>
      <c r="R312" s="161"/>
      <c r="S312" s="162"/>
      <c r="T312" s="163"/>
    </row>
    <row r="313" spans="1:20">
      <c r="A313" s="554" t="s">
        <v>158</v>
      </c>
      <c r="B313" s="554" t="s">
        <v>147</v>
      </c>
      <c r="C313" s="554" t="s">
        <v>108</v>
      </c>
      <c r="D313" s="566">
        <v>41000</v>
      </c>
      <c r="E313" s="556">
        <f ca="1">DATEDIF(D313,TODAY(),"Y")</f>
        <v>11</v>
      </c>
      <c r="F313" s="555">
        <v>60560</v>
      </c>
      <c r="G313" s="554">
        <v>4</v>
      </c>
      <c r="H313" s="554"/>
      <c r="I313" s="554"/>
      <c r="J313" s="557">
        <f t="shared" si="4"/>
        <v>60560</v>
      </c>
      <c r="K313" s="558"/>
      <c r="M313" s="158"/>
      <c r="N313" s="158"/>
      <c r="O313" s="158"/>
      <c r="P313" s="159"/>
      <c r="Q313" s="160"/>
      <c r="R313" s="161"/>
      <c r="S313" s="162"/>
      <c r="T313" s="163"/>
    </row>
    <row r="314" spans="1:20">
      <c r="A314" s="554" t="s">
        <v>194</v>
      </c>
      <c r="B314" s="554" t="s">
        <v>135</v>
      </c>
      <c r="C314" s="554" t="s">
        <v>131</v>
      </c>
      <c r="D314" s="566">
        <v>40787</v>
      </c>
      <c r="E314" s="556">
        <f ca="1">DATEDIF(D314,TODAY(),"Y")</f>
        <v>11</v>
      </c>
      <c r="F314" s="555">
        <v>29070</v>
      </c>
      <c r="G314" s="554">
        <v>3</v>
      </c>
      <c r="H314" s="554"/>
      <c r="I314" s="554"/>
      <c r="J314" s="557">
        <f t="shared" si="4"/>
        <v>29070</v>
      </c>
      <c r="K314" s="558"/>
      <c r="M314" s="165"/>
      <c r="N314" s="165"/>
      <c r="O314" s="165"/>
      <c r="P314" s="166"/>
      <c r="Q314" s="160"/>
      <c r="R314" s="161"/>
      <c r="S314" s="162"/>
      <c r="T314" s="163"/>
    </row>
    <row r="315" spans="1:20">
      <c r="A315" s="554" t="s">
        <v>381</v>
      </c>
      <c r="B315" s="554" t="s">
        <v>110</v>
      </c>
      <c r="C315" s="554" t="s">
        <v>111</v>
      </c>
      <c r="D315" s="566">
        <v>39772</v>
      </c>
      <c r="E315" s="556">
        <f ca="1">DATEDIF(D315,TODAY(),"Y")</f>
        <v>14</v>
      </c>
      <c r="F315" s="555">
        <v>85980</v>
      </c>
      <c r="G315" s="554">
        <v>2</v>
      </c>
      <c r="H315" s="554"/>
      <c r="I315" s="554"/>
      <c r="J315" s="557">
        <f t="shared" si="4"/>
        <v>85980</v>
      </c>
      <c r="K315" s="558"/>
      <c r="M315" s="158"/>
      <c r="N315" s="158"/>
      <c r="O315" s="158"/>
      <c r="P315" s="159"/>
      <c r="Q315" s="160"/>
      <c r="R315" s="161"/>
      <c r="S315" s="162"/>
      <c r="T315" s="163"/>
    </row>
    <row r="316" spans="1:20">
      <c r="A316" s="554" t="s">
        <v>227</v>
      </c>
      <c r="B316" s="554" t="s">
        <v>147</v>
      </c>
      <c r="C316" s="554" t="s">
        <v>125</v>
      </c>
      <c r="D316" s="566">
        <v>40624</v>
      </c>
      <c r="E316" s="556">
        <f ca="1">DATEDIF(D316,TODAY(),"Y")</f>
        <v>12</v>
      </c>
      <c r="F316" s="555">
        <v>13090</v>
      </c>
      <c r="G316" s="554">
        <v>4</v>
      </c>
      <c r="H316" s="554"/>
      <c r="I316" s="554"/>
      <c r="J316" s="557">
        <f t="shared" si="4"/>
        <v>13090</v>
      </c>
      <c r="K316" s="558"/>
      <c r="M316" s="158"/>
      <c r="N316" s="158"/>
      <c r="O316" s="158"/>
      <c r="P316" s="159"/>
      <c r="Q316" s="160"/>
      <c r="R316" s="161"/>
      <c r="S316" s="162"/>
      <c r="T316" s="163"/>
    </row>
    <row r="317" spans="1:20">
      <c r="A317" s="554" t="s">
        <v>377</v>
      </c>
      <c r="B317" s="554" t="s">
        <v>119</v>
      </c>
      <c r="C317" s="554" t="s">
        <v>108</v>
      </c>
      <c r="D317" s="566">
        <v>39797</v>
      </c>
      <c r="E317" s="556">
        <f ca="1">DATEDIF(D317,TODAY(),"Y")</f>
        <v>14</v>
      </c>
      <c r="F317" s="555">
        <v>53900</v>
      </c>
      <c r="G317" s="554">
        <v>5</v>
      </c>
      <c r="H317" s="554"/>
      <c r="I317" s="554"/>
      <c r="J317" s="557">
        <f t="shared" si="4"/>
        <v>53900</v>
      </c>
      <c r="K317" s="558"/>
      <c r="M317" s="158"/>
      <c r="N317" s="158"/>
      <c r="O317" s="158"/>
      <c r="P317" s="159"/>
      <c r="Q317" s="160"/>
      <c r="R317" s="161"/>
      <c r="S317" s="162"/>
      <c r="T317" s="163"/>
    </row>
    <row r="318" spans="1:20">
      <c r="A318" s="554" t="s">
        <v>764</v>
      </c>
      <c r="B318" s="554" t="s">
        <v>123</v>
      </c>
      <c r="C318" s="554" t="s">
        <v>108</v>
      </c>
      <c r="D318" s="566">
        <v>37785</v>
      </c>
      <c r="E318" s="556">
        <f ca="1">DATEDIF(D318,TODAY(),"Y")</f>
        <v>19</v>
      </c>
      <c r="F318" s="555">
        <v>87280</v>
      </c>
      <c r="G318" s="554">
        <v>4</v>
      </c>
      <c r="H318" s="554"/>
      <c r="I318" s="554"/>
      <c r="J318" s="557">
        <f t="shared" si="4"/>
        <v>87280</v>
      </c>
      <c r="K318" s="558"/>
      <c r="M318" s="158"/>
      <c r="N318" s="158"/>
      <c r="O318" s="158"/>
      <c r="P318" s="159"/>
      <c r="Q318" s="160"/>
      <c r="R318" s="161"/>
      <c r="S318" s="162"/>
      <c r="T318" s="163"/>
    </row>
    <row r="319" spans="1:20">
      <c r="A319" s="554" t="s">
        <v>265</v>
      </c>
      <c r="B319" s="554" t="s">
        <v>119</v>
      </c>
      <c r="C319" s="554" t="s">
        <v>108</v>
      </c>
      <c r="D319" s="566">
        <v>40486</v>
      </c>
      <c r="E319" s="556">
        <f ca="1">DATEDIF(D319,TODAY(),"Y")</f>
        <v>12</v>
      </c>
      <c r="F319" s="555">
        <v>66440</v>
      </c>
      <c r="G319" s="554">
        <v>3</v>
      </c>
      <c r="H319" s="554"/>
      <c r="I319" s="554"/>
      <c r="J319" s="557">
        <f t="shared" si="4"/>
        <v>66440</v>
      </c>
      <c r="K319" s="558"/>
      <c r="M319" s="158"/>
      <c r="N319" s="158"/>
      <c r="O319" s="158"/>
      <c r="P319" s="159"/>
      <c r="Q319" s="160"/>
      <c r="R319" s="161"/>
      <c r="S319" s="162"/>
      <c r="T319" s="163"/>
    </row>
    <row r="320" spans="1:20">
      <c r="A320" s="554" t="s">
        <v>182</v>
      </c>
      <c r="B320" s="554" t="s">
        <v>107</v>
      </c>
      <c r="C320" s="554" t="s">
        <v>111</v>
      </c>
      <c r="D320" s="566">
        <v>40867</v>
      </c>
      <c r="E320" s="556">
        <f ca="1">DATEDIF(D320,TODAY(),"Y")</f>
        <v>11</v>
      </c>
      <c r="F320" s="555">
        <v>57500</v>
      </c>
      <c r="G320" s="554">
        <v>1</v>
      </c>
      <c r="H320" s="554"/>
      <c r="I320" s="554"/>
      <c r="J320" s="557">
        <f t="shared" si="4"/>
        <v>57500</v>
      </c>
      <c r="K320" s="558"/>
      <c r="M320" s="158"/>
      <c r="N320" s="158"/>
      <c r="O320" s="158"/>
      <c r="P320" s="159"/>
      <c r="Q320" s="160"/>
      <c r="R320" s="161"/>
      <c r="S320" s="162"/>
      <c r="T320" s="163"/>
    </row>
    <row r="321" spans="1:20">
      <c r="A321" s="554" t="s">
        <v>607</v>
      </c>
      <c r="B321" s="554" t="s">
        <v>110</v>
      </c>
      <c r="C321" s="554" t="s">
        <v>125</v>
      </c>
      <c r="D321" s="566">
        <v>38723</v>
      </c>
      <c r="E321" s="556">
        <f ca="1">DATEDIF(D321,TODAY(),"Y")</f>
        <v>17</v>
      </c>
      <c r="F321" s="555">
        <v>10630</v>
      </c>
      <c r="G321" s="554">
        <v>3</v>
      </c>
      <c r="H321" s="554"/>
      <c r="I321" s="554"/>
      <c r="J321" s="557">
        <f t="shared" si="4"/>
        <v>10630</v>
      </c>
      <c r="K321" s="558"/>
      <c r="M321" s="158"/>
      <c r="N321" s="158"/>
      <c r="O321" s="158"/>
      <c r="P321" s="159"/>
      <c r="Q321" s="160"/>
      <c r="R321" s="161"/>
      <c r="S321" s="162"/>
      <c r="T321" s="163"/>
    </row>
    <row r="322" spans="1:20">
      <c r="A322" s="554" t="s">
        <v>309</v>
      </c>
      <c r="B322" s="554" t="s">
        <v>119</v>
      </c>
      <c r="C322" s="554" t="s">
        <v>111</v>
      </c>
      <c r="D322" s="566">
        <v>40350</v>
      </c>
      <c r="E322" s="556">
        <f ca="1">DATEDIF(D322,TODAY(),"Y")</f>
        <v>12</v>
      </c>
      <c r="F322" s="555">
        <v>21580</v>
      </c>
      <c r="G322" s="554">
        <v>3</v>
      </c>
      <c r="H322" s="554"/>
      <c r="I322" s="554"/>
      <c r="J322" s="557">
        <f t="shared" si="4"/>
        <v>21580</v>
      </c>
      <c r="K322" s="558"/>
      <c r="M322" s="158"/>
      <c r="N322" s="158"/>
      <c r="O322" s="158"/>
      <c r="P322" s="159"/>
      <c r="Q322" s="160"/>
      <c r="R322" s="161"/>
      <c r="S322" s="162"/>
      <c r="T322" s="163"/>
    </row>
    <row r="323" spans="1:20">
      <c r="A323" s="554" t="s">
        <v>569</v>
      </c>
      <c r="B323" s="554" t="s">
        <v>140</v>
      </c>
      <c r="C323" s="554" t="s">
        <v>111</v>
      </c>
      <c r="D323" s="566">
        <v>38874</v>
      </c>
      <c r="E323" s="556">
        <f ca="1">DATEDIF(D323,TODAY(),"Y")</f>
        <v>16</v>
      </c>
      <c r="F323" s="555">
        <v>59330</v>
      </c>
      <c r="G323" s="554">
        <v>4</v>
      </c>
      <c r="H323" s="554"/>
      <c r="I323" s="554"/>
      <c r="J323" s="557">
        <f t="shared" ref="J323:J386" si="5">$K$2*F323+F323</f>
        <v>59330</v>
      </c>
      <c r="K323" s="558"/>
      <c r="M323" s="158"/>
      <c r="N323" s="158"/>
      <c r="O323" s="158"/>
      <c r="P323" s="159"/>
      <c r="Q323" s="160"/>
      <c r="R323" s="161"/>
      <c r="S323" s="162"/>
      <c r="T323" s="163"/>
    </row>
    <row r="324" spans="1:20">
      <c r="A324" s="554" t="s">
        <v>579</v>
      </c>
      <c r="B324" s="554" t="s">
        <v>140</v>
      </c>
      <c r="C324" s="554" t="s">
        <v>108</v>
      </c>
      <c r="D324" s="566">
        <v>38816</v>
      </c>
      <c r="E324" s="556">
        <f ca="1">DATEDIF(D324,TODAY(),"Y")</f>
        <v>17</v>
      </c>
      <c r="F324" s="555">
        <v>44920</v>
      </c>
      <c r="G324" s="554">
        <v>1</v>
      </c>
      <c r="H324" s="554"/>
      <c r="I324" s="554"/>
      <c r="J324" s="557">
        <f t="shared" si="5"/>
        <v>44920</v>
      </c>
      <c r="K324" s="558"/>
      <c r="M324" s="158"/>
      <c r="N324" s="158"/>
      <c r="O324" s="158"/>
      <c r="P324" s="159"/>
      <c r="Q324" s="160"/>
      <c r="R324" s="161"/>
      <c r="S324" s="162"/>
      <c r="T324" s="163"/>
    </row>
    <row r="325" spans="1:20">
      <c r="A325" s="554" t="s">
        <v>345</v>
      </c>
      <c r="B325" s="554" t="s">
        <v>147</v>
      </c>
      <c r="C325" s="554" t="s">
        <v>108</v>
      </c>
      <c r="D325" s="566">
        <v>40209</v>
      </c>
      <c r="E325" s="556">
        <f ca="1">DATEDIF(D325,TODAY(),"Y")</f>
        <v>13</v>
      </c>
      <c r="F325" s="555">
        <v>45260</v>
      </c>
      <c r="G325" s="554">
        <v>4</v>
      </c>
      <c r="H325" s="554"/>
      <c r="I325" s="554"/>
      <c r="J325" s="557">
        <f t="shared" si="5"/>
        <v>45260</v>
      </c>
      <c r="K325" s="558"/>
      <c r="M325" s="158"/>
      <c r="N325" s="158"/>
      <c r="O325" s="158"/>
      <c r="P325" s="159"/>
      <c r="Q325" s="160"/>
      <c r="R325" s="161"/>
      <c r="S325" s="162"/>
      <c r="T325" s="163"/>
    </row>
    <row r="326" spans="1:20">
      <c r="A326" s="554" t="s">
        <v>909</v>
      </c>
      <c r="B326" s="554" t="s">
        <v>110</v>
      </c>
      <c r="C326" s="554" t="s">
        <v>131</v>
      </c>
      <c r="D326" s="566">
        <v>36380</v>
      </c>
      <c r="E326" s="556">
        <f ca="1">DATEDIF(D326,TODAY(),"Y")</f>
        <v>23</v>
      </c>
      <c r="F326" s="555">
        <v>36052</v>
      </c>
      <c r="G326" s="554">
        <v>5</v>
      </c>
      <c r="H326" s="554"/>
      <c r="I326" s="554"/>
      <c r="J326" s="557">
        <f t="shared" si="5"/>
        <v>36052</v>
      </c>
      <c r="K326" s="558"/>
      <c r="M326" s="158"/>
      <c r="N326" s="158"/>
      <c r="O326" s="158"/>
      <c r="P326" s="159"/>
      <c r="Q326" s="160"/>
      <c r="R326" s="161"/>
      <c r="S326" s="162"/>
      <c r="T326" s="163"/>
    </row>
    <row r="327" spans="1:20">
      <c r="A327" s="554" t="s">
        <v>486</v>
      </c>
      <c r="B327" s="554" t="s">
        <v>107</v>
      </c>
      <c r="C327" s="554" t="s">
        <v>125</v>
      </c>
      <c r="D327" s="566">
        <v>39267</v>
      </c>
      <c r="E327" s="556">
        <f ca="1">DATEDIF(D327,TODAY(),"Y")</f>
        <v>15</v>
      </c>
      <c r="F327" s="555">
        <v>49545</v>
      </c>
      <c r="G327" s="554">
        <v>2</v>
      </c>
      <c r="H327" s="554"/>
      <c r="I327" s="554"/>
      <c r="J327" s="557">
        <f t="shared" si="5"/>
        <v>49545</v>
      </c>
      <c r="K327" s="558"/>
      <c r="M327" s="158"/>
      <c r="N327" s="158"/>
      <c r="O327" s="158"/>
      <c r="P327" s="159"/>
      <c r="Q327" s="160"/>
      <c r="R327" s="161"/>
      <c r="S327" s="162"/>
      <c r="T327" s="163"/>
    </row>
    <row r="328" spans="1:20">
      <c r="A328" s="554" t="s">
        <v>769</v>
      </c>
      <c r="B328" s="554" t="s">
        <v>123</v>
      </c>
      <c r="C328" s="554" t="s">
        <v>111</v>
      </c>
      <c r="D328" s="566">
        <v>36470</v>
      </c>
      <c r="E328" s="556">
        <f ca="1">DATEDIF(D328,TODAY(),"Y")</f>
        <v>23</v>
      </c>
      <c r="F328" s="555">
        <v>23560</v>
      </c>
      <c r="G328" s="554">
        <v>3</v>
      </c>
      <c r="H328" s="554"/>
      <c r="I328" s="554"/>
      <c r="J328" s="557">
        <f t="shared" si="5"/>
        <v>23560</v>
      </c>
      <c r="K328" s="558"/>
      <c r="M328" s="158"/>
      <c r="N328" s="158"/>
      <c r="O328" s="158"/>
      <c r="P328" s="159"/>
      <c r="Q328" s="160"/>
      <c r="R328" s="161"/>
      <c r="S328" s="162"/>
      <c r="T328" s="163"/>
    </row>
    <row r="329" spans="1:20">
      <c r="A329" s="554" t="s">
        <v>318</v>
      </c>
      <c r="B329" s="554" t="s">
        <v>123</v>
      </c>
      <c r="C329" s="554" t="s">
        <v>108</v>
      </c>
      <c r="D329" s="566">
        <v>40310</v>
      </c>
      <c r="E329" s="556">
        <f ca="1">DATEDIF(D329,TODAY(),"Y")</f>
        <v>12</v>
      </c>
      <c r="F329" s="555">
        <v>82120</v>
      </c>
      <c r="G329" s="554">
        <v>5</v>
      </c>
      <c r="H329" s="554"/>
      <c r="I329" s="554"/>
      <c r="J329" s="557">
        <f t="shared" si="5"/>
        <v>82120</v>
      </c>
      <c r="K329" s="558"/>
      <c r="M329" s="158"/>
      <c r="N329" s="158"/>
      <c r="O329" s="158"/>
      <c r="P329" s="159"/>
      <c r="Q329" s="160"/>
      <c r="R329" s="161"/>
      <c r="S329" s="162"/>
      <c r="T329" s="163"/>
    </row>
    <row r="330" spans="1:20">
      <c r="A330" s="554" t="s">
        <v>837</v>
      </c>
      <c r="B330" s="554" t="s">
        <v>140</v>
      </c>
      <c r="C330" s="554" t="s">
        <v>111</v>
      </c>
      <c r="D330" s="566">
        <v>36718</v>
      </c>
      <c r="E330" s="556">
        <f ca="1">DATEDIF(D330,TODAY(),"Y")</f>
        <v>22</v>
      </c>
      <c r="F330" s="555">
        <v>89520</v>
      </c>
      <c r="G330" s="554">
        <v>5</v>
      </c>
      <c r="H330" s="554"/>
      <c r="I330" s="554"/>
      <c r="J330" s="557">
        <f t="shared" si="5"/>
        <v>89520</v>
      </c>
      <c r="K330" s="558"/>
      <c r="M330" s="158"/>
      <c r="N330" s="158"/>
      <c r="O330" s="158"/>
      <c r="P330" s="159"/>
      <c r="Q330" s="160"/>
      <c r="R330" s="161"/>
      <c r="S330" s="162"/>
      <c r="T330" s="163"/>
    </row>
    <row r="331" spans="1:20">
      <c r="A331" s="554" t="s">
        <v>359</v>
      </c>
      <c r="B331" s="554" t="s">
        <v>119</v>
      </c>
      <c r="C331" s="554" t="s">
        <v>108</v>
      </c>
      <c r="D331" s="566">
        <v>40078</v>
      </c>
      <c r="E331" s="556">
        <f ca="1">DATEDIF(D331,TODAY(),"Y")</f>
        <v>13</v>
      </c>
      <c r="F331" s="555">
        <v>23190</v>
      </c>
      <c r="G331" s="554">
        <v>5</v>
      </c>
      <c r="H331" s="554"/>
      <c r="I331" s="554"/>
      <c r="J331" s="557">
        <f t="shared" si="5"/>
        <v>23190</v>
      </c>
      <c r="K331" s="558"/>
      <c r="M331" s="158"/>
      <c r="N331" s="158"/>
      <c r="O331" s="158"/>
      <c r="P331" s="159"/>
      <c r="Q331" s="160"/>
      <c r="R331" s="161"/>
      <c r="S331" s="162"/>
      <c r="T331" s="163"/>
    </row>
    <row r="332" spans="1:20">
      <c r="A332" s="554" t="s">
        <v>511</v>
      </c>
      <c r="B332" s="554" t="s">
        <v>147</v>
      </c>
      <c r="C332" s="554" t="s">
        <v>108</v>
      </c>
      <c r="D332" s="566">
        <v>39157</v>
      </c>
      <c r="E332" s="556">
        <f ca="1">DATEDIF(D332,TODAY(),"Y")</f>
        <v>16</v>
      </c>
      <c r="F332" s="555">
        <v>47610</v>
      </c>
      <c r="G332" s="554">
        <v>4</v>
      </c>
      <c r="H332" s="554"/>
      <c r="I332" s="554"/>
      <c r="J332" s="557">
        <f t="shared" si="5"/>
        <v>47610</v>
      </c>
      <c r="K332" s="558"/>
      <c r="M332" s="158"/>
      <c r="N332" s="158"/>
      <c r="O332" s="158"/>
      <c r="P332" s="159"/>
      <c r="Q332" s="160"/>
      <c r="R332" s="161"/>
      <c r="S332" s="162"/>
      <c r="T332" s="163"/>
    </row>
    <row r="333" spans="1:20">
      <c r="A333" s="554" t="s">
        <v>826</v>
      </c>
      <c r="B333" s="554" t="s">
        <v>140</v>
      </c>
      <c r="C333" s="554" t="s">
        <v>108</v>
      </c>
      <c r="D333" s="566">
        <v>36698</v>
      </c>
      <c r="E333" s="556">
        <f ca="1">DATEDIF(D333,TODAY(),"Y")</f>
        <v>22</v>
      </c>
      <c r="F333" s="555">
        <v>23650</v>
      </c>
      <c r="G333" s="554">
        <v>1</v>
      </c>
      <c r="H333" s="554"/>
      <c r="I333" s="554"/>
      <c r="J333" s="557">
        <f t="shared" si="5"/>
        <v>23650</v>
      </c>
      <c r="K333" s="558"/>
      <c r="M333" s="158"/>
      <c r="N333" s="158"/>
      <c r="O333" s="158"/>
      <c r="P333" s="159"/>
      <c r="Q333" s="160"/>
      <c r="R333" s="161"/>
      <c r="S333" s="162"/>
      <c r="T333" s="163"/>
    </row>
    <row r="334" spans="1:20">
      <c r="A334" s="554" t="s">
        <v>223</v>
      </c>
      <c r="B334" s="554" t="s">
        <v>107</v>
      </c>
      <c r="C334" s="554" t="s">
        <v>108</v>
      </c>
      <c r="D334" s="566">
        <v>40637</v>
      </c>
      <c r="E334" s="556">
        <f ca="1">DATEDIF(D334,TODAY(),"Y")</f>
        <v>12</v>
      </c>
      <c r="F334" s="555">
        <v>86640</v>
      </c>
      <c r="G334" s="554">
        <v>3</v>
      </c>
      <c r="H334" s="554"/>
      <c r="I334" s="554"/>
      <c r="J334" s="557">
        <f t="shared" si="5"/>
        <v>86640</v>
      </c>
      <c r="K334" s="558"/>
      <c r="M334" s="158"/>
      <c r="N334" s="158"/>
      <c r="O334" s="158"/>
      <c r="P334" s="159"/>
      <c r="Q334" s="160"/>
      <c r="R334" s="161"/>
      <c r="S334" s="162"/>
      <c r="T334" s="163"/>
    </row>
    <row r="335" spans="1:20">
      <c r="A335" s="554" t="s">
        <v>462</v>
      </c>
      <c r="B335" s="554" t="s">
        <v>110</v>
      </c>
      <c r="C335" s="554" t="s">
        <v>108</v>
      </c>
      <c r="D335" s="566">
        <v>39372</v>
      </c>
      <c r="E335" s="556">
        <f ca="1">DATEDIF(D335,TODAY(),"Y")</f>
        <v>15</v>
      </c>
      <c r="F335" s="555">
        <v>50570</v>
      </c>
      <c r="G335" s="554">
        <v>4</v>
      </c>
      <c r="H335" s="554"/>
      <c r="I335" s="554"/>
      <c r="J335" s="557">
        <f t="shared" si="5"/>
        <v>50570</v>
      </c>
      <c r="K335" s="558"/>
      <c r="M335" s="158"/>
      <c r="N335" s="158"/>
      <c r="O335" s="158"/>
      <c r="P335" s="159"/>
      <c r="Q335" s="160"/>
      <c r="R335" s="161"/>
      <c r="S335" s="162"/>
      <c r="T335" s="163"/>
    </row>
    <row r="336" spans="1:20">
      <c r="A336" s="554" t="s">
        <v>821</v>
      </c>
      <c r="B336" s="554" t="s">
        <v>140</v>
      </c>
      <c r="C336" s="554" t="s">
        <v>131</v>
      </c>
      <c r="D336" s="566">
        <v>36305</v>
      </c>
      <c r="E336" s="556">
        <f ca="1">DATEDIF(D336,TODAY(),"Y")</f>
        <v>23</v>
      </c>
      <c r="F336" s="555">
        <v>9424</v>
      </c>
      <c r="G336" s="554">
        <v>4</v>
      </c>
      <c r="H336" s="554"/>
      <c r="I336" s="554"/>
      <c r="J336" s="557">
        <f t="shared" si="5"/>
        <v>9424</v>
      </c>
      <c r="K336" s="558"/>
      <c r="M336" s="158"/>
      <c r="N336" s="158"/>
      <c r="O336" s="158"/>
      <c r="P336" s="159"/>
      <c r="Q336" s="160"/>
      <c r="R336" s="161"/>
      <c r="S336" s="162"/>
      <c r="T336" s="163"/>
    </row>
    <row r="337" spans="1:20">
      <c r="A337" s="554" t="s">
        <v>785</v>
      </c>
      <c r="B337" s="554" t="s">
        <v>137</v>
      </c>
      <c r="C337" s="554" t="s">
        <v>108</v>
      </c>
      <c r="D337" s="566">
        <v>37612</v>
      </c>
      <c r="E337" s="556">
        <f ca="1">DATEDIF(D337,TODAY(),"Y")</f>
        <v>20</v>
      </c>
      <c r="F337" s="555">
        <v>39740</v>
      </c>
      <c r="G337" s="554">
        <v>1</v>
      </c>
      <c r="H337" s="554"/>
      <c r="I337" s="554"/>
      <c r="J337" s="557">
        <f t="shared" si="5"/>
        <v>39740</v>
      </c>
      <c r="K337" s="558"/>
      <c r="M337" s="158"/>
      <c r="N337" s="158"/>
      <c r="O337" s="158"/>
      <c r="P337" s="159"/>
      <c r="Q337" s="160"/>
      <c r="R337" s="161"/>
      <c r="S337" s="162"/>
      <c r="T337" s="163"/>
    </row>
    <row r="338" spans="1:20">
      <c r="A338" s="554" t="s">
        <v>304</v>
      </c>
      <c r="B338" s="554" t="s">
        <v>147</v>
      </c>
      <c r="C338" s="554" t="s">
        <v>108</v>
      </c>
      <c r="D338" s="566">
        <v>40367</v>
      </c>
      <c r="E338" s="556">
        <f ca="1">DATEDIF(D338,TODAY(),"Y")</f>
        <v>12</v>
      </c>
      <c r="F338" s="555">
        <v>48800</v>
      </c>
      <c r="G338" s="554">
        <v>4</v>
      </c>
      <c r="H338" s="554"/>
      <c r="I338" s="554"/>
      <c r="J338" s="557">
        <f t="shared" si="5"/>
        <v>48800</v>
      </c>
      <c r="K338" s="558"/>
      <c r="M338" s="158"/>
      <c r="N338" s="158"/>
      <c r="O338" s="158"/>
      <c r="P338" s="159"/>
      <c r="Q338" s="160"/>
      <c r="R338" s="161"/>
      <c r="S338" s="162"/>
      <c r="T338" s="163"/>
    </row>
    <row r="339" spans="1:20">
      <c r="A339" s="554" t="s">
        <v>904</v>
      </c>
      <c r="B339" s="554" t="s">
        <v>110</v>
      </c>
      <c r="C339" s="554" t="s">
        <v>108</v>
      </c>
      <c r="D339" s="566">
        <v>35958</v>
      </c>
      <c r="E339" s="556">
        <f ca="1">DATEDIF(D339,TODAY(),"Y")</f>
        <v>24</v>
      </c>
      <c r="F339" s="555">
        <v>61420</v>
      </c>
      <c r="G339" s="554">
        <v>4</v>
      </c>
      <c r="H339" s="554"/>
      <c r="I339" s="554"/>
      <c r="J339" s="557">
        <f t="shared" si="5"/>
        <v>61420</v>
      </c>
      <c r="K339" s="558"/>
      <c r="M339" s="158"/>
      <c r="N339" s="158"/>
      <c r="O339" s="158"/>
      <c r="P339" s="159"/>
      <c r="Q339" s="160"/>
      <c r="R339" s="161"/>
      <c r="S339" s="162"/>
      <c r="T339" s="163"/>
    </row>
    <row r="340" spans="1:20">
      <c r="A340" s="554" t="s">
        <v>833</v>
      </c>
      <c r="B340" s="554" t="s">
        <v>140</v>
      </c>
      <c r="C340" s="554" t="s">
        <v>108</v>
      </c>
      <c r="D340" s="566">
        <v>35996</v>
      </c>
      <c r="E340" s="556">
        <f ca="1">DATEDIF(D340,TODAY(),"Y")</f>
        <v>24</v>
      </c>
      <c r="F340" s="555">
        <v>40340</v>
      </c>
      <c r="G340" s="554">
        <v>2</v>
      </c>
      <c r="H340" s="554"/>
      <c r="I340" s="554"/>
      <c r="J340" s="557">
        <f t="shared" si="5"/>
        <v>40340</v>
      </c>
      <c r="K340" s="558"/>
      <c r="M340" s="158"/>
      <c r="N340" s="158"/>
      <c r="O340" s="158"/>
      <c r="P340" s="159"/>
      <c r="Q340" s="160"/>
      <c r="R340" s="161"/>
      <c r="S340" s="162"/>
      <c r="T340" s="163"/>
    </row>
    <row r="341" spans="1:20">
      <c r="A341" s="554" t="s">
        <v>556</v>
      </c>
      <c r="B341" s="554" t="s">
        <v>123</v>
      </c>
      <c r="C341" s="554" t="s">
        <v>111</v>
      </c>
      <c r="D341" s="566">
        <v>38970</v>
      </c>
      <c r="E341" s="556">
        <f ca="1">DATEDIF(D341,TODAY(),"Y")</f>
        <v>16</v>
      </c>
      <c r="F341" s="555">
        <v>83070</v>
      </c>
      <c r="G341" s="554">
        <v>3</v>
      </c>
      <c r="H341" s="554"/>
      <c r="I341" s="554"/>
      <c r="J341" s="557">
        <f t="shared" si="5"/>
        <v>83070</v>
      </c>
      <c r="K341" s="558"/>
      <c r="M341" s="158"/>
      <c r="N341" s="158"/>
      <c r="O341" s="158"/>
      <c r="P341" s="159"/>
      <c r="Q341" s="160"/>
      <c r="R341" s="161"/>
      <c r="S341" s="162"/>
      <c r="T341" s="163"/>
    </row>
    <row r="342" spans="1:20">
      <c r="A342" s="554" t="s">
        <v>899</v>
      </c>
      <c r="B342" s="554" t="s">
        <v>110</v>
      </c>
      <c r="C342" s="554" t="s">
        <v>108</v>
      </c>
      <c r="D342" s="566">
        <v>35918</v>
      </c>
      <c r="E342" s="556">
        <f ca="1">DATEDIF(D342,TODAY(),"Y")</f>
        <v>24</v>
      </c>
      <c r="F342" s="555">
        <v>73740</v>
      </c>
      <c r="G342" s="554">
        <v>4</v>
      </c>
      <c r="H342" s="554"/>
      <c r="I342" s="554"/>
      <c r="J342" s="557">
        <f t="shared" si="5"/>
        <v>73740</v>
      </c>
      <c r="K342" s="558"/>
      <c r="M342" s="158"/>
      <c r="N342" s="158"/>
      <c r="O342" s="158"/>
      <c r="P342" s="159"/>
      <c r="Q342" s="160"/>
      <c r="R342" s="161"/>
      <c r="S342" s="162"/>
      <c r="T342" s="163"/>
    </row>
    <row r="343" spans="1:20">
      <c r="A343" s="554" t="s">
        <v>354</v>
      </c>
      <c r="B343" s="554" t="s">
        <v>110</v>
      </c>
      <c r="C343" s="554" t="s">
        <v>108</v>
      </c>
      <c r="D343" s="566">
        <v>40137</v>
      </c>
      <c r="E343" s="556">
        <f ca="1">DATEDIF(D343,TODAY(),"Y")</f>
        <v>13</v>
      </c>
      <c r="F343" s="555">
        <v>54190</v>
      </c>
      <c r="G343" s="554">
        <v>4</v>
      </c>
      <c r="H343" s="554"/>
      <c r="I343" s="554"/>
      <c r="J343" s="557">
        <f t="shared" si="5"/>
        <v>54190</v>
      </c>
      <c r="K343" s="558"/>
      <c r="M343" s="158"/>
      <c r="N343" s="158"/>
      <c r="O343" s="158"/>
      <c r="P343" s="159"/>
      <c r="Q343" s="160"/>
      <c r="R343" s="161"/>
      <c r="S343" s="162"/>
      <c r="T343" s="163"/>
    </row>
    <row r="344" spans="1:20">
      <c r="A344" s="554" t="s">
        <v>918</v>
      </c>
      <c r="B344" s="554" t="s">
        <v>110</v>
      </c>
      <c r="C344" s="554" t="s">
        <v>108</v>
      </c>
      <c r="D344" s="566">
        <v>37568</v>
      </c>
      <c r="E344" s="556">
        <f ca="1">DATEDIF(D344,TODAY(),"Y")</f>
        <v>20</v>
      </c>
      <c r="F344" s="555">
        <v>45100</v>
      </c>
      <c r="G344" s="554">
        <v>2</v>
      </c>
      <c r="H344" s="554"/>
      <c r="I344" s="554"/>
      <c r="J344" s="557">
        <f t="shared" si="5"/>
        <v>45100</v>
      </c>
      <c r="K344" s="558"/>
      <c r="M344" s="158"/>
      <c r="N344" s="158"/>
      <c r="O344" s="158"/>
      <c r="P344" s="159"/>
      <c r="Q344" s="160"/>
      <c r="R344" s="161"/>
      <c r="S344" s="162"/>
      <c r="T344" s="163"/>
    </row>
    <row r="345" spans="1:20">
      <c r="A345" s="554" t="s">
        <v>879</v>
      </c>
      <c r="B345" s="554" t="s">
        <v>147</v>
      </c>
      <c r="C345" s="554" t="s">
        <v>125</v>
      </c>
      <c r="D345" s="566">
        <v>36121</v>
      </c>
      <c r="E345" s="556">
        <f ca="1">DATEDIF(D345,TODAY(),"Y")</f>
        <v>24</v>
      </c>
      <c r="F345" s="555">
        <v>28880</v>
      </c>
      <c r="G345" s="554">
        <v>3</v>
      </c>
      <c r="H345" s="554"/>
      <c r="I345" s="554"/>
      <c r="J345" s="557">
        <f t="shared" si="5"/>
        <v>28880</v>
      </c>
      <c r="K345" s="558"/>
      <c r="M345" s="158"/>
      <c r="N345" s="158"/>
      <c r="O345" s="158"/>
      <c r="P345" s="159"/>
      <c r="Q345" s="160"/>
      <c r="R345" s="161"/>
      <c r="S345" s="162"/>
      <c r="T345" s="163"/>
    </row>
    <row r="346" spans="1:20">
      <c r="A346" s="554" t="s">
        <v>970</v>
      </c>
      <c r="B346" s="554" t="s">
        <v>107</v>
      </c>
      <c r="C346" s="554" t="s">
        <v>111</v>
      </c>
      <c r="D346" s="566">
        <v>37141</v>
      </c>
      <c r="E346" s="556">
        <f ca="1">DATEDIF(D346,TODAY(),"Y")</f>
        <v>21</v>
      </c>
      <c r="F346" s="555">
        <v>25530</v>
      </c>
      <c r="G346" s="554">
        <v>3</v>
      </c>
      <c r="H346" s="554"/>
      <c r="I346" s="554"/>
      <c r="J346" s="557">
        <f t="shared" si="5"/>
        <v>25530</v>
      </c>
      <c r="K346" s="558"/>
      <c r="M346" s="158"/>
      <c r="N346" s="158"/>
      <c r="O346" s="158"/>
      <c r="P346" s="159"/>
      <c r="Q346" s="160"/>
      <c r="R346" s="161"/>
      <c r="S346" s="162"/>
      <c r="T346" s="163"/>
    </row>
    <row r="347" spans="1:20">
      <c r="A347" s="554" t="s">
        <v>358</v>
      </c>
      <c r="B347" s="554" t="s">
        <v>147</v>
      </c>
      <c r="C347" s="554" t="s">
        <v>108</v>
      </c>
      <c r="D347" s="566">
        <v>40083</v>
      </c>
      <c r="E347" s="556">
        <f ca="1">DATEDIF(D347,TODAY(),"Y")</f>
        <v>13</v>
      </c>
      <c r="F347" s="555">
        <v>44150</v>
      </c>
      <c r="G347" s="554">
        <v>4</v>
      </c>
      <c r="H347" s="554"/>
      <c r="I347" s="554"/>
      <c r="J347" s="557">
        <f t="shared" si="5"/>
        <v>44150</v>
      </c>
      <c r="K347" s="558"/>
      <c r="M347" s="158"/>
      <c r="N347" s="158"/>
      <c r="O347" s="158"/>
      <c r="P347" s="159"/>
      <c r="Q347" s="160"/>
      <c r="R347" s="161"/>
      <c r="S347" s="162"/>
      <c r="T347" s="163"/>
    </row>
    <row r="348" spans="1:20">
      <c r="A348" s="554" t="s">
        <v>446</v>
      </c>
      <c r="B348" s="554" t="s">
        <v>119</v>
      </c>
      <c r="C348" s="554" t="s">
        <v>108</v>
      </c>
      <c r="D348" s="566">
        <v>39448</v>
      </c>
      <c r="E348" s="556">
        <f ca="1">DATEDIF(D348,TODAY(),"Y")</f>
        <v>15</v>
      </c>
      <c r="F348" s="555">
        <v>83710</v>
      </c>
      <c r="G348" s="554">
        <v>3</v>
      </c>
      <c r="H348" s="554"/>
      <c r="I348" s="554"/>
      <c r="J348" s="557">
        <f t="shared" si="5"/>
        <v>83710</v>
      </c>
      <c r="K348" s="558"/>
      <c r="M348" s="158"/>
      <c r="N348" s="158"/>
      <c r="O348" s="158"/>
      <c r="P348" s="159"/>
      <c r="Q348" s="160"/>
      <c r="R348" s="161"/>
      <c r="S348" s="162"/>
      <c r="T348" s="163"/>
    </row>
    <row r="349" spans="1:20">
      <c r="A349" s="554" t="s">
        <v>872</v>
      </c>
      <c r="B349" s="554" t="s">
        <v>147</v>
      </c>
      <c r="C349" s="554" t="s">
        <v>125</v>
      </c>
      <c r="D349" s="566">
        <v>37138</v>
      </c>
      <c r="E349" s="556">
        <f ca="1">DATEDIF(D349,TODAY(),"Y")</f>
        <v>21</v>
      </c>
      <c r="F349" s="555">
        <v>31110</v>
      </c>
      <c r="G349" s="554">
        <v>1</v>
      </c>
      <c r="H349" s="554"/>
      <c r="I349" s="554"/>
      <c r="J349" s="557">
        <f t="shared" si="5"/>
        <v>31110</v>
      </c>
      <c r="K349" s="558"/>
      <c r="M349" s="158"/>
      <c r="N349" s="158"/>
      <c r="O349" s="158"/>
      <c r="P349" s="159"/>
      <c r="Q349" s="160"/>
      <c r="R349" s="161"/>
      <c r="S349" s="162"/>
      <c r="T349" s="163"/>
    </row>
    <row r="350" spans="1:20">
      <c r="A350" s="554" t="s">
        <v>871</v>
      </c>
      <c r="B350" s="554" t="s">
        <v>147</v>
      </c>
      <c r="C350" s="554" t="s">
        <v>108</v>
      </c>
      <c r="D350" s="566">
        <v>36392</v>
      </c>
      <c r="E350" s="556">
        <f ca="1">DATEDIF(D350,TODAY(),"Y")</f>
        <v>23</v>
      </c>
      <c r="F350" s="555">
        <v>51410</v>
      </c>
      <c r="G350" s="554">
        <v>4</v>
      </c>
      <c r="H350" s="554"/>
      <c r="I350" s="554"/>
      <c r="J350" s="557">
        <f t="shared" si="5"/>
        <v>51410</v>
      </c>
      <c r="K350" s="558"/>
      <c r="M350" s="158"/>
      <c r="N350" s="158"/>
      <c r="O350" s="158"/>
      <c r="P350" s="159"/>
      <c r="Q350" s="160"/>
      <c r="R350" s="161"/>
      <c r="S350" s="162"/>
      <c r="T350" s="163"/>
    </row>
    <row r="351" spans="1:20">
      <c r="A351" s="554" t="s">
        <v>203</v>
      </c>
      <c r="B351" s="554" t="s">
        <v>113</v>
      </c>
      <c r="C351" s="554" t="s">
        <v>111</v>
      </c>
      <c r="D351" s="566">
        <v>40729</v>
      </c>
      <c r="E351" s="556">
        <f ca="1">DATEDIF(D351,TODAY(),"Y")</f>
        <v>11</v>
      </c>
      <c r="F351" s="555">
        <v>22320</v>
      </c>
      <c r="G351" s="554">
        <v>2</v>
      </c>
      <c r="H351" s="554"/>
      <c r="I351" s="554"/>
      <c r="J351" s="557">
        <f t="shared" si="5"/>
        <v>22320</v>
      </c>
      <c r="K351" s="558"/>
      <c r="M351" s="158"/>
      <c r="N351" s="158"/>
      <c r="O351" s="158"/>
      <c r="P351" s="159"/>
      <c r="Q351" s="160"/>
      <c r="R351" s="161"/>
      <c r="S351" s="162"/>
      <c r="T351" s="163"/>
    </row>
    <row r="352" spans="1:20">
      <c r="A352" s="554" t="s">
        <v>148</v>
      </c>
      <c r="B352" s="554" t="s">
        <v>140</v>
      </c>
      <c r="C352" s="554" t="s">
        <v>131</v>
      </c>
      <c r="D352" s="566">
        <v>41056</v>
      </c>
      <c r="E352" s="556">
        <f ca="1">DATEDIF(D352,TODAY(),"Y")</f>
        <v>10</v>
      </c>
      <c r="F352" s="555">
        <v>22344</v>
      </c>
      <c r="G352" s="554">
        <v>4</v>
      </c>
      <c r="H352" s="554"/>
      <c r="I352" s="554"/>
      <c r="J352" s="557">
        <f t="shared" si="5"/>
        <v>22344</v>
      </c>
      <c r="K352" s="558"/>
      <c r="M352" s="158"/>
      <c r="N352" s="158"/>
      <c r="O352" s="158"/>
      <c r="P352" s="159"/>
      <c r="Q352" s="160"/>
      <c r="R352" s="161"/>
      <c r="S352" s="162"/>
      <c r="T352" s="163"/>
    </row>
    <row r="353" spans="1:20">
      <c r="A353" s="554" t="s">
        <v>774</v>
      </c>
      <c r="B353" s="554" t="s">
        <v>260</v>
      </c>
      <c r="C353" s="554" t="s">
        <v>108</v>
      </c>
      <c r="D353" s="566">
        <v>37883</v>
      </c>
      <c r="E353" s="556">
        <f ca="1">DATEDIF(D353,TODAY(),"Y")</f>
        <v>19</v>
      </c>
      <c r="F353" s="555">
        <v>86530</v>
      </c>
      <c r="G353" s="554">
        <v>1</v>
      </c>
      <c r="H353" s="554"/>
      <c r="I353" s="554"/>
      <c r="J353" s="557">
        <f t="shared" si="5"/>
        <v>86530</v>
      </c>
      <c r="K353" s="558"/>
      <c r="M353" s="158"/>
      <c r="N353" s="158"/>
      <c r="O353" s="158"/>
      <c r="P353" s="159"/>
      <c r="Q353" s="160"/>
      <c r="R353" s="161"/>
      <c r="S353" s="162"/>
      <c r="T353" s="163"/>
    </row>
    <row r="354" spans="1:20">
      <c r="A354" s="554" t="s">
        <v>962</v>
      </c>
      <c r="B354" s="554" t="s">
        <v>107</v>
      </c>
      <c r="C354" s="554" t="s">
        <v>111</v>
      </c>
      <c r="D354" s="566">
        <v>37065</v>
      </c>
      <c r="E354" s="556">
        <f ca="1">DATEDIF(D354,TODAY(),"Y")</f>
        <v>21</v>
      </c>
      <c r="F354" s="555">
        <v>77136</v>
      </c>
      <c r="G354" s="554">
        <v>5</v>
      </c>
      <c r="H354" s="554"/>
      <c r="I354" s="554"/>
      <c r="J354" s="557">
        <f t="shared" si="5"/>
        <v>77136</v>
      </c>
      <c r="K354" s="558"/>
      <c r="M354" s="158"/>
      <c r="N354" s="158"/>
      <c r="O354" s="158"/>
      <c r="P354" s="159"/>
      <c r="Q354" s="160"/>
      <c r="R354" s="161"/>
      <c r="S354" s="162"/>
      <c r="T354" s="163"/>
    </row>
    <row r="355" spans="1:20">
      <c r="A355" s="554" t="s">
        <v>244</v>
      </c>
      <c r="B355" s="554" t="s">
        <v>107</v>
      </c>
      <c r="C355" s="554" t="s">
        <v>111</v>
      </c>
      <c r="D355" s="567">
        <v>40563</v>
      </c>
      <c r="E355" s="556">
        <f ca="1">DATEDIF(D355,TODAY(),"Y")</f>
        <v>12</v>
      </c>
      <c r="F355" s="555">
        <v>55510</v>
      </c>
      <c r="G355" s="554">
        <v>3</v>
      </c>
      <c r="H355" s="554"/>
      <c r="I355" s="554"/>
      <c r="J355" s="557">
        <f t="shared" si="5"/>
        <v>55510</v>
      </c>
      <c r="K355" s="558"/>
      <c r="M355" s="158"/>
      <c r="N355" s="158"/>
      <c r="O355" s="158"/>
      <c r="P355" s="164"/>
      <c r="Q355" s="160"/>
      <c r="R355" s="161"/>
      <c r="S355" s="162"/>
      <c r="T355" s="163"/>
    </row>
    <row r="356" spans="1:20">
      <c r="A356" s="554" t="s">
        <v>531</v>
      </c>
      <c r="B356" s="554" t="s">
        <v>107</v>
      </c>
      <c r="C356" s="554" t="s">
        <v>111</v>
      </c>
      <c r="D356" s="566">
        <v>39106</v>
      </c>
      <c r="E356" s="556">
        <f ca="1">DATEDIF(D356,TODAY(),"Y")</f>
        <v>16</v>
      </c>
      <c r="F356" s="555">
        <v>64263</v>
      </c>
      <c r="G356" s="554">
        <v>3</v>
      </c>
      <c r="H356" s="554"/>
      <c r="I356" s="554"/>
      <c r="J356" s="557">
        <f t="shared" si="5"/>
        <v>64263</v>
      </c>
      <c r="K356" s="558"/>
      <c r="M356" s="158"/>
      <c r="N356" s="158"/>
      <c r="O356" s="158"/>
      <c r="P356" s="159"/>
      <c r="Q356" s="160"/>
      <c r="R356" s="161"/>
      <c r="S356" s="162"/>
      <c r="T356" s="163"/>
    </row>
    <row r="357" spans="1:20">
      <c r="A357" s="554" t="s">
        <v>681</v>
      </c>
      <c r="B357" s="554" t="s">
        <v>121</v>
      </c>
      <c r="C357" s="554" t="s">
        <v>108</v>
      </c>
      <c r="D357" s="566">
        <v>36567</v>
      </c>
      <c r="E357" s="556">
        <f ca="1">DATEDIF(D357,TODAY(),"Y")</f>
        <v>23</v>
      </c>
      <c r="F357" s="555">
        <v>45450</v>
      </c>
      <c r="G357" s="554">
        <v>5</v>
      </c>
      <c r="H357" s="554"/>
      <c r="I357" s="554"/>
      <c r="J357" s="557">
        <f t="shared" si="5"/>
        <v>45450</v>
      </c>
      <c r="K357" s="558"/>
      <c r="M357" s="158"/>
      <c r="N357" s="158"/>
      <c r="O357" s="158"/>
      <c r="P357" s="159"/>
      <c r="Q357" s="160"/>
      <c r="R357" s="161"/>
      <c r="S357" s="162"/>
      <c r="T357" s="163"/>
    </row>
    <row r="358" spans="1:20">
      <c r="A358" s="554" t="s">
        <v>470</v>
      </c>
      <c r="B358" s="554" t="s">
        <v>140</v>
      </c>
      <c r="C358" s="554" t="s">
        <v>108</v>
      </c>
      <c r="D358" s="566">
        <v>39312</v>
      </c>
      <c r="E358" s="556">
        <f ca="1">DATEDIF(D358,TODAY(),"Y")</f>
        <v>15</v>
      </c>
      <c r="F358" s="555">
        <v>71030</v>
      </c>
      <c r="G358" s="554">
        <v>3</v>
      </c>
      <c r="H358" s="554"/>
      <c r="I358" s="554"/>
      <c r="J358" s="557">
        <f t="shared" si="5"/>
        <v>71030</v>
      </c>
      <c r="K358" s="558"/>
      <c r="M358" s="158"/>
      <c r="N358" s="158"/>
      <c r="O358" s="158"/>
      <c r="P358" s="159"/>
      <c r="Q358" s="160"/>
      <c r="R358" s="161"/>
      <c r="S358" s="162"/>
      <c r="T358" s="163"/>
    </row>
    <row r="359" spans="1:20">
      <c r="A359" s="554" t="s">
        <v>964</v>
      </c>
      <c r="B359" s="554" t="s">
        <v>107</v>
      </c>
      <c r="C359" s="554" t="s">
        <v>111</v>
      </c>
      <c r="D359" s="566">
        <v>37099</v>
      </c>
      <c r="E359" s="556">
        <f ca="1">DATEDIF(D359,TODAY(),"Y")</f>
        <v>21</v>
      </c>
      <c r="F359" s="555">
        <v>28270</v>
      </c>
      <c r="G359" s="554">
        <v>5</v>
      </c>
      <c r="H359" s="554"/>
      <c r="I359" s="554"/>
      <c r="J359" s="557">
        <f t="shared" si="5"/>
        <v>28270</v>
      </c>
      <c r="K359" s="558"/>
      <c r="M359" s="158"/>
      <c r="N359" s="158"/>
      <c r="O359" s="158"/>
      <c r="P359" s="153"/>
      <c r="Q359" s="160"/>
      <c r="R359" s="161"/>
      <c r="S359" s="162"/>
      <c r="T359" s="163"/>
    </row>
    <row r="360" spans="1:20">
      <c r="A360" s="554" t="s">
        <v>571</v>
      </c>
      <c r="B360" s="554" t="s">
        <v>123</v>
      </c>
      <c r="C360" s="554" t="s">
        <v>111</v>
      </c>
      <c r="D360" s="566">
        <v>38856</v>
      </c>
      <c r="E360" s="556">
        <f ca="1">DATEDIF(D360,TODAY(),"Y")</f>
        <v>16</v>
      </c>
      <c r="F360" s="555">
        <v>84200</v>
      </c>
      <c r="G360" s="554">
        <v>2</v>
      </c>
      <c r="H360" s="554"/>
      <c r="I360" s="554"/>
      <c r="J360" s="557">
        <f t="shared" si="5"/>
        <v>84200</v>
      </c>
      <c r="K360" s="558"/>
      <c r="M360" s="158"/>
      <c r="N360" s="158"/>
      <c r="O360" s="158"/>
      <c r="P360" s="159"/>
      <c r="Q360" s="160"/>
      <c r="R360" s="161"/>
      <c r="S360" s="162"/>
      <c r="T360" s="163"/>
    </row>
    <row r="361" spans="1:20">
      <c r="A361" s="554" t="s">
        <v>364</v>
      </c>
      <c r="B361" s="554" t="s">
        <v>260</v>
      </c>
      <c r="C361" s="554" t="s">
        <v>108</v>
      </c>
      <c r="D361" s="566">
        <v>39923</v>
      </c>
      <c r="E361" s="556">
        <f ca="1">DATEDIF(D361,TODAY(),"Y")</f>
        <v>13</v>
      </c>
      <c r="F361" s="555">
        <v>76440</v>
      </c>
      <c r="G361" s="554">
        <v>3</v>
      </c>
      <c r="H361" s="554"/>
      <c r="I361" s="554"/>
      <c r="J361" s="557">
        <f t="shared" si="5"/>
        <v>76440</v>
      </c>
      <c r="K361" s="558"/>
      <c r="M361" s="158"/>
      <c r="N361" s="158"/>
      <c r="O361" s="158"/>
      <c r="P361" s="159"/>
      <c r="Q361" s="160"/>
      <c r="R361" s="161"/>
      <c r="S361" s="162"/>
      <c r="T361" s="163"/>
    </row>
    <row r="362" spans="1:20">
      <c r="A362" s="554" t="s">
        <v>588</v>
      </c>
      <c r="B362" s="554" t="s">
        <v>242</v>
      </c>
      <c r="C362" s="554" t="s">
        <v>108</v>
      </c>
      <c r="D362" s="566">
        <v>38801</v>
      </c>
      <c r="E362" s="556">
        <f ca="1">DATEDIF(D362,TODAY(),"Y")</f>
        <v>17</v>
      </c>
      <c r="F362" s="555">
        <v>26510</v>
      </c>
      <c r="G362" s="554">
        <v>1</v>
      </c>
      <c r="H362" s="554"/>
      <c r="I362" s="554"/>
      <c r="J362" s="557">
        <f t="shared" si="5"/>
        <v>26510</v>
      </c>
      <c r="K362" s="558"/>
      <c r="M362" s="158"/>
      <c r="N362" s="158"/>
      <c r="O362" s="158"/>
      <c r="P362" s="159"/>
      <c r="Q362" s="160"/>
      <c r="R362" s="161"/>
      <c r="S362" s="162"/>
      <c r="T362" s="163"/>
    </row>
    <row r="363" spans="1:20">
      <c r="A363" s="554" t="s">
        <v>245</v>
      </c>
      <c r="B363" s="554" t="s">
        <v>119</v>
      </c>
      <c r="C363" s="554" t="s">
        <v>131</v>
      </c>
      <c r="D363" s="566">
        <v>40561</v>
      </c>
      <c r="E363" s="556">
        <f ca="1">DATEDIF(D363,TODAY(),"Y")</f>
        <v>12</v>
      </c>
      <c r="F363" s="555">
        <v>30468</v>
      </c>
      <c r="G363" s="554">
        <v>2</v>
      </c>
      <c r="H363" s="554"/>
      <c r="I363" s="554"/>
      <c r="J363" s="557">
        <f t="shared" si="5"/>
        <v>30468</v>
      </c>
      <c r="K363" s="558"/>
      <c r="M363" s="158"/>
      <c r="N363" s="158"/>
      <c r="O363" s="158"/>
      <c r="P363" s="159"/>
      <c r="Q363" s="160"/>
      <c r="R363" s="161"/>
      <c r="S363" s="162"/>
      <c r="T363" s="163"/>
    </row>
    <row r="364" spans="1:20">
      <c r="A364" s="554" t="s">
        <v>897</v>
      </c>
      <c r="B364" s="554" t="s">
        <v>110</v>
      </c>
      <c r="C364" s="554" t="s">
        <v>125</v>
      </c>
      <c r="D364" s="566">
        <v>36217</v>
      </c>
      <c r="E364" s="556">
        <f ca="1">DATEDIF(D364,TODAY(),"Y")</f>
        <v>24</v>
      </c>
      <c r="F364" s="555">
        <v>22475</v>
      </c>
      <c r="G364" s="554">
        <v>4</v>
      </c>
      <c r="H364" s="554"/>
      <c r="I364" s="554"/>
      <c r="J364" s="557">
        <f t="shared" si="5"/>
        <v>22475</v>
      </c>
      <c r="K364" s="558"/>
      <c r="M364" s="158"/>
      <c r="N364" s="158"/>
      <c r="O364" s="158"/>
      <c r="P364" s="159"/>
      <c r="Q364" s="160"/>
      <c r="R364" s="161"/>
      <c r="S364" s="162"/>
      <c r="T364" s="163"/>
    </row>
    <row r="365" spans="1:20">
      <c r="A365" s="554" t="s">
        <v>923</v>
      </c>
      <c r="B365" s="554" t="s">
        <v>119</v>
      </c>
      <c r="C365" s="554" t="s">
        <v>125</v>
      </c>
      <c r="D365" s="566">
        <v>36531</v>
      </c>
      <c r="E365" s="556">
        <f ca="1">DATEDIF(D365,TODAY(),"Y")</f>
        <v>23</v>
      </c>
      <c r="F365" s="555">
        <v>20990</v>
      </c>
      <c r="G365" s="554">
        <v>4</v>
      </c>
      <c r="H365" s="554"/>
      <c r="I365" s="554"/>
      <c r="J365" s="557">
        <f t="shared" si="5"/>
        <v>20990</v>
      </c>
      <c r="K365" s="558"/>
      <c r="M365" s="158"/>
      <c r="N365" s="158"/>
      <c r="O365" s="158"/>
      <c r="P365" s="159"/>
      <c r="Q365" s="160"/>
      <c r="R365" s="161"/>
      <c r="S365" s="162"/>
      <c r="T365" s="163"/>
    </row>
    <row r="366" spans="1:20">
      <c r="A366" s="554" t="s">
        <v>379</v>
      </c>
      <c r="B366" s="554" t="s">
        <v>107</v>
      </c>
      <c r="C366" s="554" t="s">
        <v>108</v>
      </c>
      <c r="D366" s="566">
        <v>39784</v>
      </c>
      <c r="E366" s="556">
        <f ca="1">DATEDIF(D366,TODAY(),"Y")</f>
        <v>14</v>
      </c>
      <c r="F366" s="555">
        <v>69510</v>
      </c>
      <c r="G366" s="554">
        <v>5</v>
      </c>
      <c r="H366" s="554"/>
      <c r="I366" s="554"/>
      <c r="J366" s="557">
        <f t="shared" si="5"/>
        <v>69510</v>
      </c>
      <c r="K366" s="558"/>
      <c r="M366" s="158"/>
      <c r="N366" s="158"/>
      <c r="O366" s="158"/>
      <c r="P366" s="159"/>
      <c r="Q366" s="160"/>
      <c r="R366" s="161"/>
      <c r="S366" s="162"/>
      <c r="T366" s="163"/>
    </row>
    <row r="367" spans="1:20">
      <c r="A367" s="554" t="s">
        <v>601</v>
      </c>
      <c r="B367" s="554" t="s">
        <v>283</v>
      </c>
      <c r="C367" s="554" t="s">
        <v>111</v>
      </c>
      <c r="D367" s="566">
        <v>38738</v>
      </c>
      <c r="E367" s="556">
        <f ca="1">DATEDIF(D367,TODAY(),"Y")</f>
        <v>17</v>
      </c>
      <c r="F367" s="555">
        <v>25120</v>
      </c>
      <c r="G367" s="554">
        <v>2</v>
      </c>
      <c r="H367" s="554"/>
      <c r="I367" s="554"/>
      <c r="J367" s="557">
        <f t="shared" si="5"/>
        <v>25120</v>
      </c>
      <c r="K367" s="558"/>
      <c r="M367" s="158"/>
      <c r="N367" s="158"/>
      <c r="O367" s="158"/>
      <c r="P367" s="159"/>
      <c r="Q367" s="160"/>
      <c r="R367" s="161"/>
      <c r="S367" s="162"/>
      <c r="T367" s="163"/>
    </row>
    <row r="368" spans="1:20">
      <c r="A368" s="554" t="s">
        <v>174</v>
      </c>
      <c r="B368" s="554" t="s">
        <v>147</v>
      </c>
      <c r="C368" s="554" t="s">
        <v>108</v>
      </c>
      <c r="D368" s="566">
        <v>40911</v>
      </c>
      <c r="E368" s="556">
        <f ca="1">DATEDIF(D368,TODAY(),"Y")</f>
        <v>11</v>
      </c>
      <c r="F368" s="555">
        <v>87120</v>
      </c>
      <c r="G368" s="554">
        <v>3</v>
      </c>
      <c r="H368" s="554"/>
      <c r="I368" s="554"/>
      <c r="J368" s="557">
        <f t="shared" si="5"/>
        <v>87120</v>
      </c>
      <c r="K368" s="558"/>
      <c r="M368" s="158"/>
      <c r="N368" s="158"/>
      <c r="O368" s="158"/>
      <c r="P368" s="159"/>
      <c r="Q368" s="160"/>
      <c r="R368" s="161"/>
      <c r="S368" s="162"/>
      <c r="T368" s="163"/>
    </row>
    <row r="369" spans="1:20">
      <c r="A369" s="554" t="s">
        <v>509</v>
      </c>
      <c r="B369" s="554" t="s">
        <v>147</v>
      </c>
      <c r="C369" s="554" t="s">
        <v>111</v>
      </c>
      <c r="D369" s="566">
        <v>39167</v>
      </c>
      <c r="E369" s="556">
        <f ca="1">DATEDIF(D369,TODAY(),"Y")</f>
        <v>16</v>
      </c>
      <c r="F369" s="555">
        <v>29000</v>
      </c>
      <c r="G369" s="554">
        <v>5</v>
      </c>
      <c r="H369" s="554"/>
      <c r="I369" s="554"/>
      <c r="J369" s="557">
        <f t="shared" si="5"/>
        <v>29000</v>
      </c>
      <c r="K369" s="558"/>
      <c r="M369" s="158"/>
      <c r="N369" s="158"/>
      <c r="O369" s="158"/>
      <c r="P369" s="159"/>
      <c r="Q369" s="160"/>
      <c r="R369" s="161"/>
      <c r="S369" s="162"/>
      <c r="T369" s="163"/>
    </row>
    <row r="370" spans="1:20">
      <c r="A370" s="554" t="s">
        <v>586</v>
      </c>
      <c r="B370" s="554" t="s">
        <v>107</v>
      </c>
      <c r="C370" s="554" t="s">
        <v>125</v>
      </c>
      <c r="D370" s="566">
        <v>38805</v>
      </c>
      <c r="E370" s="556">
        <f ca="1">DATEDIF(D370,TODAY(),"Y")</f>
        <v>17</v>
      </c>
      <c r="F370" s="555">
        <v>13690</v>
      </c>
      <c r="G370" s="554">
        <v>5</v>
      </c>
      <c r="H370" s="554"/>
      <c r="I370" s="554"/>
      <c r="J370" s="557">
        <f t="shared" si="5"/>
        <v>13690</v>
      </c>
      <c r="K370" s="558"/>
      <c r="M370" s="158"/>
      <c r="N370" s="158"/>
      <c r="O370" s="158"/>
      <c r="P370" s="159"/>
      <c r="Q370" s="160"/>
      <c r="R370" s="161"/>
      <c r="S370" s="162"/>
      <c r="T370" s="163"/>
    </row>
    <row r="371" spans="1:20">
      <c r="A371" s="554" t="s">
        <v>225</v>
      </c>
      <c r="B371" s="554" t="s">
        <v>177</v>
      </c>
      <c r="C371" s="554" t="s">
        <v>108</v>
      </c>
      <c r="D371" s="566">
        <v>40625</v>
      </c>
      <c r="E371" s="556">
        <f ca="1">DATEDIF(D371,TODAY(),"Y")</f>
        <v>12</v>
      </c>
      <c r="F371" s="555">
        <v>35320</v>
      </c>
      <c r="G371" s="554">
        <v>3</v>
      </c>
      <c r="H371" s="554"/>
      <c r="I371" s="554"/>
      <c r="J371" s="557">
        <f t="shared" si="5"/>
        <v>35320</v>
      </c>
      <c r="K371" s="558"/>
      <c r="M371" s="158"/>
      <c r="N371" s="158"/>
      <c r="O371" s="158"/>
      <c r="P371" s="159"/>
      <c r="Q371" s="160"/>
      <c r="R371" s="161"/>
      <c r="S371" s="162"/>
      <c r="T371" s="163"/>
    </row>
    <row r="372" spans="1:20">
      <c r="A372" s="554" t="s">
        <v>368</v>
      </c>
      <c r="B372" s="554" t="s">
        <v>147</v>
      </c>
      <c r="C372" s="554" t="s">
        <v>125</v>
      </c>
      <c r="D372" s="566">
        <v>39871</v>
      </c>
      <c r="E372" s="556">
        <f ca="1">DATEDIF(D372,TODAY(),"Y")</f>
        <v>14</v>
      </c>
      <c r="F372" s="555">
        <v>38575</v>
      </c>
      <c r="G372" s="554">
        <v>2</v>
      </c>
      <c r="H372" s="554"/>
      <c r="I372" s="554"/>
      <c r="J372" s="557">
        <f t="shared" si="5"/>
        <v>38575</v>
      </c>
      <c r="K372" s="558"/>
      <c r="M372" s="158"/>
      <c r="N372" s="158"/>
      <c r="O372" s="158"/>
      <c r="P372" s="159"/>
      <c r="Q372" s="160"/>
      <c r="R372" s="161"/>
      <c r="S372" s="162"/>
      <c r="T372" s="163"/>
    </row>
    <row r="373" spans="1:20">
      <c r="A373" s="554" t="s">
        <v>515</v>
      </c>
      <c r="B373" s="554" t="s">
        <v>242</v>
      </c>
      <c r="C373" s="554" t="s">
        <v>108</v>
      </c>
      <c r="D373" s="566">
        <v>39147</v>
      </c>
      <c r="E373" s="556">
        <f ca="1">DATEDIF(D373,TODAY(),"Y")</f>
        <v>16</v>
      </c>
      <c r="F373" s="555">
        <v>43680</v>
      </c>
      <c r="G373" s="554">
        <v>5</v>
      </c>
      <c r="H373" s="554"/>
      <c r="I373" s="554"/>
      <c r="J373" s="557">
        <f t="shared" si="5"/>
        <v>43680</v>
      </c>
      <c r="K373" s="558"/>
      <c r="M373" s="158"/>
      <c r="N373" s="158"/>
      <c r="O373" s="158"/>
      <c r="P373" s="159"/>
      <c r="Q373" s="160"/>
      <c r="R373" s="161"/>
      <c r="S373" s="162"/>
      <c r="T373" s="163"/>
    </row>
    <row r="374" spans="1:20">
      <c r="A374" s="554" t="s">
        <v>204</v>
      </c>
      <c r="B374" s="554" t="s">
        <v>119</v>
      </c>
      <c r="C374" s="554" t="s">
        <v>111</v>
      </c>
      <c r="D374" s="566">
        <v>40726</v>
      </c>
      <c r="E374" s="556">
        <f ca="1">DATEDIF(D374,TODAY(),"Y")</f>
        <v>11</v>
      </c>
      <c r="F374" s="555">
        <v>46650</v>
      </c>
      <c r="G374" s="554">
        <v>2</v>
      </c>
      <c r="H374" s="554"/>
      <c r="I374" s="554"/>
      <c r="J374" s="557">
        <f t="shared" si="5"/>
        <v>46650</v>
      </c>
      <c r="K374" s="558"/>
      <c r="M374" s="158"/>
      <c r="N374" s="158"/>
      <c r="O374" s="158"/>
      <c r="P374" s="159"/>
      <c r="Q374" s="160"/>
      <c r="R374" s="161"/>
      <c r="S374" s="162"/>
      <c r="T374" s="163"/>
    </row>
    <row r="375" spans="1:20">
      <c r="A375" s="554" t="s">
        <v>235</v>
      </c>
      <c r="B375" s="554" t="s">
        <v>107</v>
      </c>
      <c r="C375" s="554" t="s">
        <v>108</v>
      </c>
      <c r="D375" s="566">
        <v>40584</v>
      </c>
      <c r="E375" s="556">
        <f ca="1">DATEDIF(D375,TODAY(),"Y")</f>
        <v>12</v>
      </c>
      <c r="F375" s="555">
        <v>24200</v>
      </c>
      <c r="G375" s="554">
        <v>5</v>
      </c>
      <c r="H375" s="554"/>
      <c r="I375" s="554"/>
      <c r="J375" s="557">
        <f t="shared" si="5"/>
        <v>24200</v>
      </c>
      <c r="K375" s="558"/>
      <c r="M375" s="158"/>
      <c r="N375" s="158"/>
      <c r="O375" s="158"/>
      <c r="P375" s="159"/>
      <c r="Q375" s="160"/>
      <c r="R375" s="161"/>
      <c r="S375" s="162"/>
      <c r="T375" s="163"/>
    </row>
    <row r="376" spans="1:20">
      <c r="A376" s="554" t="s">
        <v>156</v>
      </c>
      <c r="B376" s="554" t="s">
        <v>113</v>
      </c>
      <c r="C376" s="554" t="s">
        <v>125</v>
      </c>
      <c r="D376" s="566">
        <v>41014</v>
      </c>
      <c r="E376" s="556">
        <f ca="1">DATEDIF(D376,TODAY(),"Y")</f>
        <v>11</v>
      </c>
      <c r="F376" s="555">
        <v>34110</v>
      </c>
      <c r="G376" s="554">
        <v>4</v>
      </c>
      <c r="H376" s="554"/>
      <c r="I376" s="554"/>
      <c r="J376" s="557">
        <f t="shared" si="5"/>
        <v>34110</v>
      </c>
      <c r="K376" s="558"/>
      <c r="M376" s="158"/>
      <c r="N376" s="158"/>
      <c r="O376" s="158"/>
      <c r="P376" s="159"/>
      <c r="Q376" s="160"/>
      <c r="R376" s="161"/>
      <c r="S376" s="162"/>
      <c r="T376" s="163"/>
    </row>
    <row r="377" spans="1:20">
      <c r="A377" s="554" t="s">
        <v>972</v>
      </c>
      <c r="B377" s="554" t="s">
        <v>107</v>
      </c>
      <c r="C377" s="554" t="s">
        <v>131</v>
      </c>
      <c r="D377" s="566">
        <v>36458</v>
      </c>
      <c r="E377" s="556">
        <f ca="1">DATEDIF(D377,TODAY(),"Y")</f>
        <v>23</v>
      </c>
      <c r="F377" s="555">
        <v>32536</v>
      </c>
      <c r="G377" s="554">
        <v>2</v>
      </c>
      <c r="H377" s="554"/>
      <c r="I377" s="554"/>
      <c r="J377" s="557">
        <f t="shared" si="5"/>
        <v>32536</v>
      </c>
      <c r="K377" s="558"/>
      <c r="M377" s="158"/>
      <c r="N377" s="158"/>
      <c r="O377" s="158"/>
      <c r="P377" s="159"/>
      <c r="Q377" s="160"/>
      <c r="R377" s="161"/>
      <c r="S377" s="162"/>
      <c r="T377" s="163"/>
    </row>
    <row r="378" spans="1:20">
      <c r="A378" s="554" t="s">
        <v>810</v>
      </c>
      <c r="B378" s="554" t="s">
        <v>140</v>
      </c>
      <c r="C378" s="554" t="s">
        <v>111</v>
      </c>
      <c r="D378" s="566">
        <v>36977</v>
      </c>
      <c r="E378" s="556">
        <f ca="1">DATEDIF(D378,TODAY(),"Y")</f>
        <v>22</v>
      </c>
      <c r="F378" s="555">
        <v>68510</v>
      </c>
      <c r="G378" s="554">
        <v>5</v>
      </c>
      <c r="H378" s="554"/>
      <c r="I378" s="554"/>
      <c r="J378" s="557">
        <f t="shared" si="5"/>
        <v>68510</v>
      </c>
      <c r="K378" s="558"/>
      <c r="M378" s="158"/>
      <c r="N378" s="158"/>
      <c r="O378" s="158"/>
      <c r="P378" s="159"/>
      <c r="Q378" s="160"/>
      <c r="R378" s="161"/>
      <c r="S378" s="162"/>
      <c r="T378" s="163"/>
    </row>
    <row r="379" spans="1:20">
      <c r="A379" s="554" t="s">
        <v>758</v>
      </c>
      <c r="B379" s="554" t="s">
        <v>123</v>
      </c>
      <c r="C379" s="554" t="s">
        <v>111</v>
      </c>
      <c r="D379" s="566">
        <v>35902</v>
      </c>
      <c r="E379" s="556">
        <f ca="1">DATEDIF(D379,TODAY(),"Y")</f>
        <v>24</v>
      </c>
      <c r="F379" s="555">
        <v>63340</v>
      </c>
      <c r="G379" s="554">
        <v>3</v>
      </c>
      <c r="H379" s="554"/>
      <c r="I379" s="554"/>
      <c r="J379" s="557">
        <f t="shared" si="5"/>
        <v>63340</v>
      </c>
      <c r="K379" s="558"/>
      <c r="M379" s="158"/>
      <c r="N379" s="158"/>
      <c r="O379" s="158"/>
      <c r="P379" s="159"/>
      <c r="Q379" s="160"/>
      <c r="R379" s="161"/>
      <c r="S379" s="162"/>
      <c r="T379" s="163"/>
    </row>
    <row r="380" spans="1:20">
      <c r="A380" s="554" t="s">
        <v>479</v>
      </c>
      <c r="B380" s="554" t="s">
        <v>110</v>
      </c>
      <c r="C380" s="554" t="s">
        <v>108</v>
      </c>
      <c r="D380" s="566">
        <v>39282</v>
      </c>
      <c r="E380" s="556">
        <f ca="1">DATEDIF(D380,TODAY(),"Y")</f>
        <v>15</v>
      </c>
      <c r="F380" s="555">
        <v>69420</v>
      </c>
      <c r="G380" s="554">
        <v>2</v>
      </c>
      <c r="H380" s="554"/>
      <c r="I380" s="554"/>
      <c r="J380" s="557">
        <f t="shared" si="5"/>
        <v>69420</v>
      </c>
      <c r="K380" s="558"/>
      <c r="M380" s="158"/>
      <c r="N380" s="158"/>
      <c r="O380" s="158"/>
      <c r="P380" s="159"/>
      <c r="Q380" s="160"/>
      <c r="R380" s="161"/>
      <c r="S380" s="162"/>
      <c r="T380" s="163"/>
    </row>
    <row r="381" spans="1:20">
      <c r="A381" s="554" t="s">
        <v>229</v>
      </c>
      <c r="B381" s="554" t="s">
        <v>147</v>
      </c>
      <c r="C381" s="554" t="s">
        <v>131</v>
      </c>
      <c r="D381" s="566">
        <v>40610</v>
      </c>
      <c r="E381" s="556">
        <f ca="1">DATEDIF(D381,TODAY(),"Y")</f>
        <v>12</v>
      </c>
      <c r="F381" s="555">
        <v>36844</v>
      </c>
      <c r="G381" s="554">
        <v>4</v>
      </c>
      <c r="H381" s="554"/>
      <c r="I381" s="554"/>
      <c r="J381" s="557">
        <f t="shared" si="5"/>
        <v>36844</v>
      </c>
      <c r="K381" s="558"/>
      <c r="M381" s="158"/>
      <c r="N381" s="158"/>
      <c r="O381" s="158"/>
      <c r="P381" s="159"/>
      <c r="Q381" s="160"/>
      <c r="R381" s="161"/>
      <c r="S381" s="162"/>
      <c r="T381" s="163"/>
    </row>
    <row r="382" spans="1:20">
      <c r="A382" s="554" t="s">
        <v>977</v>
      </c>
      <c r="B382" s="554" t="s">
        <v>206</v>
      </c>
      <c r="C382" s="554" t="s">
        <v>108</v>
      </c>
      <c r="D382" s="566">
        <v>37073</v>
      </c>
      <c r="E382" s="556">
        <f ca="1">DATEDIF(D382,TODAY(),"Y")</f>
        <v>21</v>
      </c>
      <c r="F382" s="555">
        <v>40680</v>
      </c>
      <c r="G382" s="554">
        <v>5</v>
      </c>
      <c r="H382" s="554"/>
      <c r="I382" s="554"/>
      <c r="J382" s="557">
        <f t="shared" si="5"/>
        <v>40680</v>
      </c>
      <c r="K382" s="558"/>
      <c r="M382" s="158"/>
      <c r="N382" s="158"/>
      <c r="O382" s="158"/>
      <c r="P382" s="159"/>
      <c r="Q382" s="160"/>
      <c r="R382" s="161"/>
      <c r="S382" s="162"/>
      <c r="T382" s="163"/>
    </row>
    <row r="383" spans="1:20">
      <c r="A383" s="554" t="s">
        <v>790</v>
      </c>
      <c r="B383" s="554" t="s">
        <v>113</v>
      </c>
      <c r="C383" s="554" t="s">
        <v>108</v>
      </c>
      <c r="D383" s="566">
        <v>36643</v>
      </c>
      <c r="E383" s="556">
        <f ca="1">DATEDIF(D383,TODAY(),"Y")</f>
        <v>22</v>
      </c>
      <c r="F383" s="555">
        <v>71380</v>
      </c>
      <c r="G383" s="554">
        <v>2</v>
      </c>
      <c r="H383" s="554"/>
      <c r="I383" s="554"/>
      <c r="J383" s="557">
        <f t="shared" si="5"/>
        <v>71380</v>
      </c>
      <c r="K383" s="558"/>
      <c r="M383" s="158"/>
      <c r="N383" s="158"/>
      <c r="O383" s="158"/>
      <c r="P383" s="159"/>
      <c r="Q383" s="160"/>
      <c r="R383" s="161"/>
      <c r="S383" s="162"/>
      <c r="T383" s="163"/>
    </row>
    <row r="384" spans="1:20">
      <c r="A384" s="554" t="s">
        <v>682</v>
      </c>
      <c r="B384" s="554" t="s">
        <v>121</v>
      </c>
      <c r="C384" s="554" t="s">
        <v>108</v>
      </c>
      <c r="D384" s="566">
        <v>36175</v>
      </c>
      <c r="E384" s="556">
        <f ca="1">DATEDIF(D384,TODAY(),"Y")</f>
        <v>24</v>
      </c>
      <c r="F384" s="555">
        <v>23520</v>
      </c>
      <c r="G384" s="554">
        <v>2</v>
      </c>
      <c r="H384" s="554"/>
      <c r="I384" s="554"/>
      <c r="J384" s="557">
        <f t="shared" si="5"/>
        <v>23520</v>
      </c>
      <c r="K384" s="558"/>
      <c r="M384" s="158"/>
      <c r="N384" s="158"/>
      <c r="O384" s="158"/>
      <c r="P384" s="159"/>
      <c r="Q384" s="160"/>
      <c r="R384" s="161"/>
      <c r="S384" s="162"/>
      <c r="T384" s="163"/>
    </row>
    <row r="385" spans="1:20">
      <c r="A385" s="554" t="s">
        <v>160</v>
      </c>
      <c r="B385" s="554" t="s">
        <v>107</v>
      </c>
      <c r="C385" s="554" t="s">
        <v>108</v>
      </c>
      <c r="D385" s="566">
        <v>40986</v>
      </c>
      <c r="E385" s="556">
        <f ca="1">DATEDIF(D385,TODAY(),"Y")</f>
        <v>11</v>
      </c>
      <c r="F385" s="555">
        <v>46550</v>
      </c>
      <c r="G385" s="554">
        <v>4</v>
      </c>
      <c r="H385" s="554"/>
      <c r="I385" s="554"/>
      <c r="J385" s="557">
        <f t="shared" si="5"/>
        <v>46550</v>
      </c>
      <c r="K385" s="558"/>
      <c r="M385" s="158"/>
      <c r="N385" s="158"/>
      <c r="O385" s="158"/>
      <c r="P385" s="159"/>
      <c r="Q385" s="160"/>
      <c r="R385" s="161"/>
      <c r="S385" s="162"/>
      <c r="T385" s="163"/>
    </row>
    <row r="386" spans="1:20">
      <c r="A386" s="554" t="s">
        <v>254</v>
      </c>
      <c r="B386" s="554" t="s">
        <v>107</v>
      </c>
      <c r="C386" s="554" t="s">
        <v>111</v>
      </c>
      <c r="D386" s="566">
        <v>40523</v>
      </c>
      <c r="E386" s="556">
        <f ca="1">DATEDIF(D386,TODAY(),"Y")</f>
        <v>12</v>
      </c>
      <c r="F386" s="555">
        <v>46570</v>
      </c>
      <c r="G386" s="554">
        <v>4</v>
      </c>
      <c r="H386" s="554"/>
      <c r="I386" s="554"/>
      <c r="J386" s="557">
        <f t="shared" si="5"/>
        <v>46570</v>
      </c>
      <c r="K386" s="558"/>
      <c r="M386" s="158"/>
      <c r="N386" s="158"/>
      <c r="O386" s="158"/>
      <c r="P386" s="159"/>
      <c r="Q386" s="160"/>
      <c r="R386" s="161"/>
      <c r="S386" s="162"/>
      <c r="T386" s="163"/>
    </row>
    <row r="387" spans="1:20">
      <c r="A387" s="554" t="s">
        <v>608</v>
      </c>
      <c r="B387" s="554" t="s">
        <v>107</v>
      </c>
      <c r="C387" s="554" t="s">
        <v>108</v>
      </c>
      <c r="D387" s="566">
        <v>38347</v>
      </c>
      <c r="E387" s="556">
        <f ca="1">DATEDIF(D387,TODAY(),"Y")</f>
        <v>18</v>
      </c>
      <c r="F387" s="555">
        <v>81340</v>
      </c>
      <c r="G387" s="554">
        <v>2</v>
      </c>
      <c r="H387" s="554"/>
      <c r="I387" s="554"/>
      <c r="J387" s="557">
        <f t="shared" ref="J387:J450" si="6">$K$2*F387+F387</f>
        <v>81340</v>
      </c>
      <c r="K387" s="558"/>
      <c r="M387" s="158"/>
      <c r="N387" s="158"/>
      <c r="O387" s="158"/>
      <c r="P387" s="159"/>
      <c r="Q387" s="160"/>
      <c r="R387" s="161"/>
      <c r="S387" s="162"/>
      <c r="T387" s="163"/>
    </row>
    <row r="388" spans="1:20">
      <c r="A388" s="554" t="s">
        <v>905</v>
      </c>
      <c r="B388" s="554" t="s">
        <v>110</v>
      </c>
      <c r="C388" s="554" t="s">
        <v>131</v>
      </c>
      <c r="D388" s="566">
        <v>36340</v>
      </c>
      <c r="E388" s="556">
        <f ca="1">DATEDIF(D388,TODAY(),"Y")</f>
        <v>23</v>
      </c>
      <c r="F388" s="555">
        <v>37016</v>
      </c>
      <c r="G388" s="554">
        <v>4</v>
      </c>
      <c r="H388" s="554"/>
      <c r="I388" s="554"/>
      <c r="J388" s="557">
        <f t="shared" si="6"/>
        <v>37016</v>
      </c>
      <c r="K388" s="558"/>
      <c r="M388" s="158"/>
      <c r="N388" s="158"/>
      <c r="O388" s="158"/>
      <c r="P388" s="159"/>
      <c r="Q388" s="160"/>
      <c r="R388" s="161"/>
      <c r="S388" s="162"/>
      <c r="T388" s="163"/>
    </row>
    <row r="389" spans="1:20">
      <c r="A389" s="554" t="s">
        <v>830</v>
      </c>
      <c r="B389" s="554" t="s">
        <v>140</v>
      </c>
      <c r="C389" s="554" t="s">
        <v>108</v>
      </c>
      <c r="D389" s="566">
        <v>37436</v>
      </c>
      <c r="E389" s="556">
        <f ca="1">DATEDIF(D389,TODAY(),"Y")</f>
        <v>20</v>
      </c>
      <c r="F389" s="555">
        <v>64130</v>
      </c>
      <c r="G389" s="554">
        <v>1</v>
      </c>
      <c r="H389" s="554"/>
      <c r="I389" s="554"/>
      <c r="J389" s="557">
        <f t="shared" si="6"/>
        <v>64130</v>
      </c>
      <c r="K389" s="558"/>
      <c r="M389" s="158"/>
      <c r="N389" s="158"/>
      <c r="O389" s="158"/>
      <c r="P389" s="159"/>
      <c r="Q389" s="160"/>
      <c r="R389" s="161"/>
      <c r="S389" s="162"/>
      <c r="T389" s="163"/>
    </row>
    <row r="390" spans="1:20">
      <c r="A390" s="554" t="s">
        <v>312</v>
      </c>
      <c r="B390" s="554" t="s">
        <v>121</v>
      </c>
      <c r="C390" s="554" t="s">
        <v>111</v>
      </c>
      <c r="D390" s="566">
        <v>40333</v>
      </c>
      <c r="E390" s="556">
        <f ca="1">DATEDIF(D390,TODAY(),"Y")</f>
        <v>12</v>
      </c>
      <c r="F390" s="555">
        <v>74020</v>
      </c>
      <c r="G390" s="554">
        <v>2</v>
      </c>
      <c r="H390" s="554"/>
      <c r="I390" s="554"/>
      <c r="J390" s="557">
        <f t="shared" si="6"/>
        <v>74020</v>
      </c>
      <c r="K390" s="558"/>
      <c r="M390" s="158"/>
      <c r="N390" s="158"/>
      <c r="O390" s="158"/>
      <c r="P390" s="159"/>
      <c r="Q390" s="160"/>
      <c r="R390" s="161"/>
      <c r="S390" s="162"/>
      <c r="T390" s="163"/>
    </row>
    <row r="391" spans="1:20">
      <c r="A391" s="554" t="s">
        <v>136</v>
      </c>
      <c r="B391" s="554" t="s">
        <v>137</v>
      </c>
      <c r="C391" s="554" t="s">
        <v>108</v>
      </c>
      <c r="D391" s="566">
        <v>41128</v>
      </c>
      <c r="E391" s="556">
        <f ca="1">DATEDIF(D391,TODAY(),"Y")</f>
        <v>10</v>
      </c>
      <c r="F391" s="555">
        <v>82760</v>
      </c>
      <c r="G391" s="554">
        <v>4</v>
      </c>
      <c r="H391" s="554"/>
      <c r="I391" s="554"/>
      <c r="J391" s="557">
        <f t="shared" si="6"/>
        <v>82760</v>
      </c>
      <c r="K391" s="558"/>
      <c r="M391" s="158"/>
      <c r="N391" s="158"/>
      <c r="O391" s="158"/>
      <c r="P391" s="159"/>
      <c r="Q391" s="160"/>
      <c r="R391" s="161"/>
      <c r="S391" s="162"/>
      <c r="T391" s="163"/>
    </row>
    <row r="392" spans="1:20">
      <c r="A392" s="554" t="s">
        <v>602</v>
      </c>
      <c r="B392" s="554" t="s">
        <v>140</v>
      </c>
      <c r="C392" s="554" t="s">
        <v>111</v>
      </c>
      <c r="D392" s="566">
        <v>38738</v>
      </c>
      <c r="E392" s="556">
        <f ca="1">DATEDIF(D392,TODAY(),"Y")</f>
        <v>17</v>
      </c>
      <c r="F392" s="555">
        <v>42150</v>
      </c>
      <c r="G392" s="554">
        <v>5</v>
      </c>
      <c r="H392" s="554"/>
      <c r="I392" s="554"/>
      <c r="J392" s="557">
        <f t="shared" si="6"/>
        <v>42150</v>
      </c>
      <c r="K392" s="558"/>
      <c r="M392" s="158"/>
      <c r="N392" s="158"/>
      <c r="O392" s="158"/>
      <c r="P392" s="159"/>
      <c r="Q392" s="160"/>
      <c r="R392" s="161"/>
      <c r="S392" s="162"/>
      <c r="T392" s="163"/>
    </row>
    <row r="393" spans="1:20">
      <c r="A393" s="554" t="s">
        <v>911</v>
      </c>
      <c r="B393" s="554" t="s">
        <v>110</v>
      </c>
      <c r="C393" s="554" t="s">
        <v>108</v>
      </c>
      <c r="D393" s="566">
        <v>37848</v>
      </c>
      <c r="E393" s="556">
        <f ca="1">DATEDIF(D393,TODAY(),"Y")</f>
        <v>19</v>
      </c>
      <c r="F393" s="555">
        <v>76910</v>
      </c>
      <c r="G393" s="554">
        <v>2</v>
      </c>
      <c r="H393" s="554"/>
      <c r="I393" s="554"/>
      <c r="J393" s="557">
        <f t="shared" si="6"/>
        <v>76910</v>
      </c>
      <c r="K393" s="558"/>
      <c r="M393" s="158"/>
      <c r="N393" s="158"/>
      <c r="O393" s="158"/>
      <c r="P393" s="159"/>
      <c r="Q393" s="160"/>
      <c r="R393" s="161"/>
      <c r="S393" s="162"/>
      <c r="T393" s="163"/>
    </row>
    <row r="394" spans="1:20">
      <c r="A394" s="554" t="s">
        <v>191</v>
      </c>
      <c r="B394" s="554" t="s">
        <v>107</v>
      </c>
      <c r="C394" s="554" t="s">
        <v>111</v>
      </c>
      <c r="D394" s="566">
        <v>40811</v>
      </c>
      <c r="E394" s="556">
        <f ca="1">DATEDIF(D394,TODAY(),"Y")</f>
        <v>11</v>
      </c>
      <c r="F394" s="555">
        <v>61134</v>
      </c>
      <c r="G394" s="554">
        <v>4</v>
      </c>
      <c r="H394" s="554"/>
      <c r="I394" s="554"/>
      <c r="J394" s="557">
        <f t="shared" si="6"/>
        <v>61134</v>
      </c>
      <c r="K394" s="558"/>
      <c r="M394" s="158"/>
      <c r="N394" s="158"/>
      <c r="O394" s="158"/>
      <c r="P394" s="159"/>
      <c r="Q394" s="160"/>
      <c r="R394" s="161"/>
      <c r="S394" s="162"/>
      <c r="T394" s="163"/>
    </row>
    <row r="395" spans="1:20">
      <c r="A395" s="554" t="s">
        <v>867</v>
      </c>
      <c r="B395" s="554" t="s">
        <v>147</v>
      </c>
      <c r="C395" s="554" t="s">
        <v>108</v>
      </c>
      <c r="D395" s="566">
        <v>36297</v>
      </c>
      <c r="E395" s="556">
        <f ca="1">DATEDIF(D395,TODAY(),"Y")</f>
        <v>23</v>
      </c>
      <c r="F395" s="555">
        <v>46030</v>
      </c>
      <c r="G395" s="554">
        <v>2</v>
      </c>
      <c r="H395" s="554"/>
      <c r="I395" s="554"/>
      <c r="J395" s="557">
        <f t="shared" si="6"/>
        <v>46030</v>
      </c>
      <c r="K395" s="558"/>
      <c r="M395" s="158"/>
      <c r="N395" s="158"/>
      <c r="O395" s="158"/>
      <c r="P395" s="159"/>
      <c r="Q395" s="160"/>
      <c r="R395" s="161"/>
      <c r="S395" s="162"/>
      <c r="T395" s="163"/>
    </row>
    <row r="396" spans="1:20">
      <c r="A396" s="554" t="s">
        <v>116</v>
      </c>
      <c r="B396" s="554" t="s">
        <v>113</v>
      </c>
      <c r="C396" s="554" t="s">
        <v>108</v>
      </c>
      <c r="D396" s="566">
        <v>41228</v>
      </c>
      <c r="E396" s="556">
        <f ca="1">DATEDIF(D396,TODAY(),"Y")</f>
        <v>10</v>
      </c>
      <c r="F396" s="555">
        <v>46340</v>
      </c>
      <c r="G396" s="554">
        <v>5</v>
      </c>
      <c r="H396" s="554"/>
      <c r="I396" s="554"/>
      <c r="J396" s="557">
        <f t="shared" si="6"/>
        <v>46340</v>
      </c>
      <c r="K396" s="558"/>
      <c r="M396" s="158"/>
      <c r="N396" s="158"/>
      <c r="O396" s="158"/>
      <c r="P396" s="159"/>
      <c r="Q396" s="160"/>
      <c r="R396" s="161"/>
      <c r="S396" s="162"/>
      <c r="T396" s="163"/>
    </row>
    <row r="397" spans="1:20">
      <c r="A397" s="554" t="s">
        <v>477</v>
      </c>
      <c r="B397" s="554" t="s">
        <v>147</v>
      </c>
      <c r="C397" s="554" t="s">
        <v>111</v>
      </c>
      <c r="D397" s="566">
        <v>39283</v>
      </c>
      <c r="E397" s="556">
        <f ca="1">DATEDIF(D397,TODAY(),"Y")</f>
        <v>15</v>
      </c>
      <c r="F397" s="555">
        <v>74470</v>
      </c>
      <c r="G397" s="554">
        <v>3</v>
      </c>
      <c r="H397" s="554"/>
      <c r="I397" s="554"/>
      <c r="J397" s="557">
        <f t="shared" si="6"/>
        <v>74470</v>
      </c>
      <c r="K397" s="558"/>
      <c r="M397" s="158"/>
      <c r="N397" s="158"/>
      <c r="O397" s="158"/>
      <c r="P397" s="159"/>
      <c r="Q397" s="160"/>
      <c r="R397" s="161"/>
      <c r="S397" s="162"/>
      <c r="T397" s="163"/>
    </row>
    <row r="398" spans="1:20">
      <c r="A398" s="554" t="s">
        <v>680</v>
      </c>
      <c r="B398" s="554" t="s">
        <v>121</v>
      </c>
      <c r="C398" s="554" t="s">
        <v>111</v>
      </c>
      <c r="D398" s="566">
        <v>37803</v>
      </c>
      <c r="E398" s="556">
        <f ca="1">DATEDIF(D398,TODAY(),"Y")</f>
        <v>19</v>
      </c>
      <c r="F398" s="555">
        <v>78100</v>
      </c>
      <c r="G398" s="554">
        <v>3</v>
      </c>
      <c r="H398" s="554"/>
      <c r="I398" s="554"/>
      <c r="J398" s="557">
        <f t="shared" si="6"/>
        <v>78100</v>
      </c>
      <c r="K398" s="558"/>
      <c r="M398" s="158"/>
      <c r="N398" s="158"/>
      <c r="O398" s="158"/>
      <c r="P398" s="159"/>
      <c r="Q398" s="160"/>
      <c r="R398" s="161"/>
      <c r="S398" s="162"/>
      <c r="T398" s="163"/>
    </row>
    <row r="399" spans="1:20">
      <c r="A399" s="554" t="s">
        <v>454</v>
      </c>
      <c r="B399" s="554" t="s">
        <v>115</v>
      </c>
      <c r="C399" s="554" t="s">
        <v>108</v>
      </c>
      <c r="D399" s="566">
        <v>39404</v>
      </c>
      <c r="E399" s="556">
        <f ca="1">DATEDIF(D399,TODAY(),"Y")</f>
        <v>15</v>
      </c>
      <c r="F399" s="555">
        <v>50990</v>
      </c>
      <c r="G399" s="554">
        <v>4</v>
      </c>
      <c r="H399" s="554"/>
      <c r="I399" s="554"/>
      <c r="J399" s="557">
        <f t="shared" si="6"/>
        <v>50990</v>
      </c>
      <c r="K399" s="558"/>
      <c r="M399" s="158"/>
      <c r="N399" s="158"/>
      <c r="O399" s="158"/>
      <c r="P399" s="159"/>
      <c r="Q399" s="160"/>
      <c r="R399" s="161"/>
      <c r="S399" s="162"/>
      <c r="T399" s="163"/>
    </row>
    <row r="400" spans="1:20">
      <c r="A400" s="554" t="s">
        <v>219</v>
      </c>
      <c r="B400" s="554" t="s">
        <v>110</v>
      </c>
      <c r="C400" s="554" t="s">
        <v>108</v>
      </c>
      <c r="D400" s="566">
        <v>40666</v>
      </c>
      <c r="E400" s="556">
        <f ca="1">DATEDIF(D400,TODAY(),"Y")</f>
        <v>11</v>
      </c>
      <c r="F400" s="555">
        <v>24090</v>
      </c>
      <c r="G400" s="554">
        <v>4</v>
      </c>
      <c r="H400" s="554"/>
      <c r="I400" s="554"/>
      <c r="J400" s="557">
        <f t="shared" si="6"/>
        <v>24090</v>
      </c>
      <c r="K400" s="558"/>
      <c r="M400" s="158"/>
      <c r="N400" s="158"/>
      <c r="O400" s="158"/>
      <c r="P400" s="159"/>
      <c r="Q400" s="160"/>
      <c r="R400" s="161"/>
      <c r="S400" s="162"/>
      <c r="T400" s="163"/>
    </row>
    <row r="401" spans="1:20">
      <c r="A401" s="554" t="s">
        <v>276</v>
      </c>
      <c r="B401" s="554" t="s">
        <v>140</v>
      </c>
      <c r="C401" s="554" t="s">
        <v>125</v>
      </c>
      <c r="D401" s="566">
        <v>40456</v>
      </c>
      <c r="E401" s="556">
        <f ca="1">DATEDIF(D401,TODAY(),"Y")</f>
        <v>12</v>
      </c>
      <c r="F401" s="555">
        <v>46645</v>
      </c>
      <c r="G401" s="554">
        <v>5</v>
      </c>
      <c r="H401" s="554"/>
      <c r="I401" s="554"/>
      <c r="J401" s="557">
        <f t="shared" si="6"/>
        <v>46645</v>
      </c>
      <c r="K401" s="558"/>
      <c r="M401" s="158"/>
      <c r="N401" s="158"/>
      <c r="O401" s="158"/>
      <c r="P401" s="159"/>
      <c r="Q401" s="160"/>
      <c r="R401" s="161"/>
      <c r="S401" s="162"/>
      <c r="T401" s="163"/>
    </row>
    <row r="402" spans="1:20">
      <c r="A402" s="554" t="s">
        <v>253</v>
      </c>
      <c r="B402" s="554" t="s">
        <v>115</v>
      </c>
      <c r="C402" s="554" t="s">
        <v>108</v>
      </c>
      <c r="D402" s="566">
        <v>40525</v>
      </c>
      <c r="E402" s="556">
        <f ca="1">DATEDIF(D402,TODAY(),"Y")</f>
        <v>12</v>
      </c>
      <c r="F402" s="555">
        <v>77950</v>
      </c>
      <c r="G402" s="554">
        <v>4</v>
      </c>
      <c r="H402" s="554"/>
      <c r="I402" s="554"/>
      <c r="J402" s="557">
        <f t="shared" si="6"/>
        <v>77950</v>
      </c>
      <c r="K402" s="558"/>
      <c r="M402" s="158"/>
      <c r="N402" s="158"/>
      <c r="O402" s="158"/>
      <c r="P402" s="159"/>
      <c r="Q402" s="160"/>
      <c r="R402" s="161"/>
      <c r="S402" s="162"/>
      <c r="T402" s="163"/>
    </row>
    <row r="403" spans="1:20">
      <c r="A403" s="554" t="s">
        <v>388</v>
      </c>
      <c r="B403" s="554" t="s">
        <v>177</v>
      </c>
      <c r="C403" s="554" t="s">
        <v>108</v>
      </c>
      <c r="D403" s="566">
        <v>39754</v>
      </c>
      <c r="E403" s="556">
        <f ca="1">DATEDIF(D403,TODAY(),"Y")</f>
        <v>14</v>
      </c>
      <c r="F403" s="555">
        <v>43110</v>
      </c>
      <c r="G403" s="554">
        <v>2</v>
      </c>
      <c r="H403" s="554"/>
      <c r="I403" s="554"/>
      <c r="J403" s="557">
        <f t="shared" si="6"/>
        <v>43110</v>
      </c>
      <c r="K403" s="558"/>
      <c r="M403" s="158"/>
      <c r="N403" s="158"/>
      <c r="O403" s="158"/>
      <c r="P403" s="159"/>
      <c r="Q403" s="160"/>
      <c r="R403" s="161"/>
      <c r="S403" s="162"/>
      <c r="T403" s="163"/>
    </row>
    <row r="404" spans="1:20">
      <c r="A404" s="554" t="s">
        <v>418</v>
      </c>
      <c r="B404" s="554" t="s">
        <v>242</v>
      </c>
      <c r="C404" s="554" t="s">
        <v>108</v>
      </c>
      <c r="D404" s="566">
        <v>39646</v>
      </c>
      <c r="E404" s="556">
        <f ca="1">DATEDIF(D404,TODAY(),"Y")</f>
        <v>14</v>
      </c>
      <c r="F404" s="555">
        <v>69060</v>
      </c>
      <c r="G404" s="554">
        <v>1</v>
      </c>
      <c r="H404" s="554"/>
      <c r="I404" s="554"/>
      <c r="J404" s="557">
        <f t="shared" si="6"/>
        <v>69060</v>
      </c>
      <c r="K404" s="558"/>
      <c r="M404" s="158"/>
      <c r="N404" s="158"/>
      <c r="O404" s="158"/>
      <c r="P404" s="159"/>
      <c r="Q404" s="160"/>
      <c r="R404" s="161"/>
      <c r="S404" s="162"/>
      <c r="T404" s="163"/>
    </row>
    <row r="405" spans="1:20">
      <c r="A405" s="554" t="s">
        <v>188</v>
      </c>
      <c r="B405" s="554" t="s">
        <v>110</v>
      </c>
      <c r="C405" s="554" t="s">
        <v>111</v>
      </c>
      <c r="D405" s="566">
        <v>40820</v>
      </c>
      <c r="E405" s="556">
        <f ca="1">DATEDIF(D405,TODAY(),"Y")</f>
        <v>11</v>
      </c>
      <c r="F405" s="555">
        <v>52750</v>
      </c>
      <c r="G405" s="554">
        <v>1</v>
      </c>
      <c r="H405" s="554"/>
      <c r="I405" s="554"/>
      <c r="J405" s="557">
        <f t="shared" si="6"/>
        <v>52750</v>
      </c>
      <c r="K405" s="558"/>
      <c r="M405" s="158"/>
      <c r="N405" s="158"/>
      <c r="O405" s="158"/>
      <c r="P405" s="159"/>
      <c r="Q405" s="160"/>
      <c r="R405" s="161"/>
      <c r="S405" s="162"/>
      <c r="T405" s="163"/>
    </row>
    <row r="406" spans="1:20">
      <c r="A406" s="554" t="s">
        <v>612</v>
      </c>
      <c r="B406" s="554" t="s">
        <v>140</v>
      </c>
      <c r="C406" s="554" t="s">
        <v>111</v>
      </c>
      <c r="D406" s="566">
        <v>38289</v>
      </c>
      <c r="E406" s="556">
        <f ca="1">DATEDIF(D406,TODAY(),"Y")</f>
        <v>18</v>
      </c>
      <c r="F406" s="555">
        <v>71830</v>
      </c>
      <c r="G406" s="554">
        <v>3</v>
      </c>
      <c r="H406" s="554"/>
      <c r="I406" s="554"/>
      <c r="J406" s="557">
        <f t="shared" si="6"/>
        <v>71830</v>
      </c>
      <c r="K406" s="558"/>
      <c r="M406" s="158"/>
      <c r="N406" s="158"/>
      <c r="O406" s="158"/>
      <c r="P406" s="159"/>
      <c r="Q406" s="160"/>
      <c r="R406" s="161"/>
      <c r="S406" s="162"/>
      <c r="T406" s="163"/>
    </row>
    <row r="407" spans="1:20">
      <c r="A407" s="554" t="s">
        <v>572</v>
      </c>
      <c r="B407" s="554" t="s">
        <v>119</v>
      </c>
      <c r="C407" s="554" t="s">
        <v>108</v>
      </c>
      <c r="D407" s="566">
        <v>38856</v>
      </c>
      <c r="E407" s="556">
        <f ca="1">DATEDIF(D407,TODAY(),"Y")</f>
        <v>16</v>
      </c>
      <c r="F407" s="555">
        <v>37770</v>
      </c>
      <c r="G407" s="554">
        <v>5</v>
      </c>
      <c r="H407" s="554"/>
      <c r="I407" s="554"/>
      <c r="J407" s="557">
        <f t="shared" si="6"/>
        <v>37770</v>
      </c>
      <c r="K407" s="558"/>
      <c r="M407" s="158"/>
      <c r="N407" s="158"/>
      <c r="O407" s="158"/>
      <c r="P407" s="159"/>
      <c r="Q407" s="160"/>
      <c r="R407" s="161"/>
      <c r="S407" s="162"/>
      <c r="T407" s="163"/>
    </row>
    <row r="408" spans="1:20">
      <c r="A408" s="554" t="s">
        <v>862</v>
      </c>
      <c r="B408" s="554" t="s">
        <v>147</v>
      </c>
      <c r="C408" s="554" t="s">
        <v>111</v>
      </c>
      <c r="D408" s="566">
        <v>36192</v>
      </c>
      <c r="E408" s="556">
        <f ca="1">DATEDIF(D408,TODAY(),"Y")</f>
        <v>24</v>
      </c>
      <c r="F408" s="555">
        <v>47620</v>
      </c>
      <c r="G408" s="554">
        <v>5</v>
      </c>
      <c r="H408" s="554"/>
      <c r="I408" s="554"/>
      <c r="J408" s="557">
        <f t="shared" si="6"/>
        <v>47620</v>
      </c>
      <c r="K408" s="558"/>
      <c r="M408" s="158"/>
      <c r="N408" s="158"/>
      <c r="O408" s="158"/>
      <c r="P408" s="159"/>
      <c r="Q408" s="160"/>
      <c r="R408" s="161"/>
      <c r="S408" s="162"/>
      <c r="T408" s="163"/>
    </row>
    <row r="409" spans="1:20">
      <c r="A409" s="554" t="s">
        <v>397</v>
      </c>
      <c r="B409" s="554" t="s">
        <v>107</v>
      </c>
      <c r="C409" s="554" t="s">
        <v>108</v>
      </c>
      <c r="D409" s="566">
        <v>39728</v>
      </c>
      <c r="E409" s="556">
        <f ca="1">DATEDIF(D409,TODAY(),"Y")</f>
        <v>14</v>
      </c>
      <c r="F409" s="555">
        <v>82370</v>
      </c>
      <c r="G409" s="554">
        <v>5</v>
      </c>
      <c r="H409" s="554"/>
      <c r="I409" s="554"/>
      <c r="J409" s="557">
        <f t="shared" si="6"/>
        <v>82370</v>
      </c>
      <c r="K409" s="558"/>
      <c r="M409" s="158"/>
      <c r="N409" s="158"/>
      <c r="O409" s="158"/>
      <c r="P409" s="159"/>
      <c r="Q409" s="160"/>
      <c r="R409" s="161"/>
      <c r="S409" s="162"/>
      <c r="T409" s="163"/>
    </row>
    <row r="410" spans="1:20">
      <c r="A410" s="554" t="s">
        <v>838</v>
      </c>
      <c r="B410" s="554" t="s">
        <v>140</v>
      </c>
      <c r="C410" s="554" t="s">
        <v>111</v>
      </c>
      <c r="D410" s="566">
        <v>36729</v>
      </c>
      <c r="E410" s="556">
        <f ca="1">DATEDIF(D410,TODAY(),"Y")</f>
        <v>22</v>
      </c>
      <c r="F410" s="555">
        <v>45420</v>
      </c>
      <c r="G410" s="554">
        <v>1</v>
      </c>
      <c r="H410" s="554"/>
      <c r="I410" s="554"/>
      <c r="J410" s="557">
        <f t="shared" si="6"/>
        <v>45420</v>
      </c>
      <c r="K410" s="558"/>
      <c r="M410" s="158"/>
      <c r="N410" s="158"/>
      <c r="O410" s="158"/>
      <c r="P410" s="159"/>
      <c r="Q410" s="160"/>
      <c r="R410" s="161"/>
      <c r="S410" s="162"/>
      <c r="T410" s="163"/>
    </row>
    <row r="411" spans="1:20">
      <c r="A411" s="554" t="s">
        <v>398</v>
      </c>
      <c r="B411" s="554" t="s">
        <v>107</v>
      </c>
      <c r="C411" s="554" t="s">
        <v>111</v>
      </c>
      <c r="D411" s="566">
        <v>39728</v>
      </c>
      <c r="E411" s="556">
        <f ca="1">DATEDIF(D411,TODAY(),"Y")</f>
        <v>14</v>
      </c>
      <c r="F411" s="555">
        <v>86040</v>
      </c>
      <c r="G411" s="554">
        <v>5</v>
      </c>
      <c r="H411" s="554"/>
      <c r="I411" s="554"/>
      <c r="J411" s="557">
        <f t="shared" si="6"/>
        <v>86040</v>
      </c>
      <c r="K411" s="558"/>
      <c r="M411" s="158"/>
      <c r="N411" s="158"/>
      <c r="O411" s="158"/>
      <c r="P411" s="159"/>
      <c r="Q411" s="160"/>
      <c r="R411" s="161"/>
      <c r="S411" s="162"/>
      <c r="T411" s="163"/>
    </row>
    <row r="412" spans="1:20">
      <c r="A412" s="554" t="s">
        <v>772</v>
      </c>
      <c r="B412" s="554" t="s">
        <v>123</v>
      </c>
      <c r="C412" s="554" t="s">
        <v>108</v>
      </c>
      <c r="D412" s="566">
        <v>37241</v>
      </c>
      <c r="E412" s="556">
        <f ca="1">DATEDIF(D412,TODAY(),"Y")</f>
        <v>21</v>
      </c>
      <c r="F412" s="555">
        <v>71950</v>
      </c>
      <c r="G412" s="554">
        <v>5</v>
      </c>
      <c r="H412" s="554"/>
      <c r="I412" s="554"/>
      <c r="J412" s="557">
        <f t="shared" si="6"/>
        <v>71950</v>
      </c>
      <c r="K412" s="558"/>
      <c r="M412" s="158"/>
      <c r="N412" s="158"/>
      <c r="O412" s="158"/>
      <c r="P412" s="159"/>
      <c r="Q412" s="160"/>
      <c r="R412" s="161"/>
      <c r="S412" s="162"/>
      <c r="T412" s="163"/>
    </row>
    <row r="413" spans="1:20">
      <c r="A413" s="554" t="s">
        <v>519</v>
      </c>
      <c r="B413" s="554" t="s">
        <v>119</v>
      </c>
      <c r="C413" s="554" t="s">
        <v>108</v>
      </c>
      <c r="D413" s="566">
        <v>39141</v>
      </c>
      <c r="E413" s="556">
        <f ca="1">DATEDIF(D413,TODAY(),"Y")</f>
        <v>16</v>
      </c>
      <c r="F413" s="555">
        <v>66824</v>
      </c>
      <c r="G413" s="554">
        <v>2</v>
      </c>
      <c r="H413" s="554"/>
      <c r="I413" s="554"/>
      <c r="J413" s="557">
        <f t="shared" si="6"/>
        <v>66824</v>
      </c>
      <c r="K413" s="558"/>
      <c r="M413" s="158"/>
      <c r="N413" s="158"/>
      <c r="O413" s="158"/>
      <c r="P413" s="159"/>
      <c r="Q413" s="160"/>
      <c r="R413" s="161"/>
      <c r="S413" s="162"/>
      <c r="T413" s="163"/>
    </row>
    <row r="414" spans="1:20">
      <c r="A414" s="554" t="s">
        <v>948</v>
      </c>
      <c r="B414" s="554" t="s">
        <v>119</v>
      </c>
      <c r="C414" s="554" t="s">
        <v>108</v>
      </c>
      <c r="D414" s="566">
        <v>36081</v>
      </c>
      <c r="E414" s="556">
        <f ca="1">DATEDIF(D414,TODAY(),"Y")</f>
        <v>24</v>
      </c>
      <c r="F414" s="555">
        <v>67407</v>
      </c>
      <c r="G414" s="554">
        <v>5</v>
      </c>
      <c r="H414" s="554"/>
      <c r="I414" s="554"/>
      <c r="J414" s="557">
        <f t="shared" si="6"/>
        <v>67407</v>
      </c>
      <c r="K414" s="558"/>
      <c r="M414" s="158"/>
      <c r="N414" s="158"/>
      <c r="O414" s="158"/>
      <c r="P414" s="159"/>
      <c r="Q414" s="160"/>
      <c r="R414" s="161"/>
      <c r="S414" s="162"/>
      <c r="T414" s="163"/>
    </row>
    <row r="415" spans="1:20">
      <c r="A415" s="554" t="s">
        <v>523</v>
      </c>
      <c r="B415" s="554" t="s">
        <v>115</v>
      </c>
      <c r="C415" s="554" t="s">
        <v>108</v>
      </c>
      <c r="D415" s="566">
        <v>39123</v>
      </c>
      <c r="E415" s="556">
        <f ca="1">DATEDIF(D415,TODAY(),"Y")</f>
        <v>16</v>
      </c>
      <c r="F415" s="555">
        <v>77840</v>
      </c>
      <c r="G415" s="554">
        <v>2</v>
      </c>
      <c r="H415" s="554"/>
      <c r="I415" s="554"/>
      <c r="J415" s="557">
        <f t="shared" si="6"/>
        <v>77840</v>
      </c>
      <c r="K415" s="558"/>
      <c r="M415" s="158"/>
      <c r="N415" s="158"/>
      <c r="O415" s="158"/>
      <c r="P415" s="159"/>
      <c r="Q415" s="160"/>
      <c r="R415" s="161"/>
      <c r="S415" s="162"/>
      <c r="T415" s="163"/>
    </row>
    <row r="416" spans="1:20">
      <c r="A416" s="554" t="s">
        <v>793</v>
      </c>
      <c r="B416" s="554" t="s">
        <v>113</v>
      </c>
      <c r="C416" s="554" t="s">
        <v>108</v>
      </c>
      <c r="D416" s="566">
        <v>36414</v>
      </c>
      <c r="E416" s="556">
        <f ca="1">DATEDIF(D416,TODAY(),"Y")</f>
        <v>23</v>
      </c>
      <c r="F416" s="555">
        <v>39680</v>
      </c>
      <c r="G416" s="554">
        <v>5</v>
      </c>
      <c r="H416" s="554"/>
      <c r="I416" s="554"/>
      <c r="J416" s="557">
        <f t="shared" si="6"/>
        <v>39680</v>
      </c>
      <c r="K416" s="558"/>
      <c r="M416" s="158"/>
      <c r="N416" s="158"/>
      <c r="O416" s="158"/>
      <c r="P416" s="159"/>
      <c r="Q416" s="160"/>
      <c r="R416" s="161"/>
      <c r="S416" s="162"/>
      <c r="T416" s="163"/>
    </row>
    <row r="417" spans="1:20">
      <c r="A417" s="554" t="s">
        <v>757</v>
      </c>
      <c r="B417" s="554" t="s">
        <v>123</v>
      </c>
      <c r="C417" s="554" t="s">
        <v>131</v>
      </c>
      <c r="D417" s="566">
        <v>36602</v>
      </c>
      <c r="E417" s="556">
        <f ca="1">DATEDIF(D417,TODAY(),"Y")</f>
        <v>23</v>
      </c>
      <c r="F417" s="555">
        <v>30080</v>
      </c>
      <c r="G417" s="554">
        <v>3</v>
      </c>
      <c r="H417" s="554"/>
      <c r="I417" s="554"/>
      <c r="J417" s="557">
        <f t="shared" si="6"/>
        <v>30080</v>
      </c>
      <c r="K417" s="558"/>
      <c r="M417" s="158"/>
      <c r="N417" s="158"/>
      <c r="O417" s="158"/>
      <c r="P417" s="159"/>
      <c r="Q417" s="160"/>
      <c r="R417" s="161"/>
      <c r="S417" s="162"/>
      <c r="T417" s="163"/>
    </row>
    <row r="418" spans="1:20">
      <c r="A418" s="554" t="s">
        <v>777</v>
      </c>
      <c r="B418" s="554" t="s">
        <v>137</v>
      </c>
      <c r="C418" s="554" t="s">
        <v>111</v>
      </c>
      <c r="D418" s="566">
        <v>36176</v>
      </c>
      <c r="E418" s="556">
        <f ca="1">DATEDIF(D418,TODAY(),"Y")</f>
        <v>24</v>
      </c>
      <c r="F418" s="555">
        <v>32940</v>
      </c>
      <c r="G418" s="554">
        <v>5</v>
      </c>
      <c r="H418" s="554"/>
      <c r="I418" s="554"/>
      <c r="J418" s="557">
        <f t="shared" si="6"/>
        <v>32940</v>
      </c>
      <c r="K418" s="558"/>
      <c r="M418" s="158"/>
      <c r="N418" s="158"/>
      <c r="O418" s="158"/>
      <c r="P418" s="159"/>
      <c r="Q418" s="160"/>
      <c r="R418" s="161"/>
      <c r="S418" s="162"/>
      <c r="T418" s="163"/>
    </row>
    <row r="419" spans="1:20">
      <c r="A419" s="554" t="s">
        <v>770</v>
      </c>
      <c r="B419" s="554" t="s">
        <v>123</v>
      </c>
      <c r="C419" s="554" t="s">
        <v>131</v>
      </c>
      <c r="D419" s="566">
        <v>36487</v>
      </c>
      <c r="E419" s="556">
        <f ca="1">DATEDIF(D419,TODAY(),"Y")</f>
        <v>23</v>
      </c>
      <c r="F419" s="555">
        <v>33056</v>
      </c>
      <c r="G419" s="554">
        <v>5</v>
      </c>
      <c r="H419" s="554"/>
      <c r="I419" s="554"/>
      <c r="J419" s="557">
        <f t="shared" si="6"/>
        <v>33056</v>
      </c>
      <c r="K419" s="558"/>
      <c r="M419" s="158"/>
      <c r="N419" s="158"/>
      <c r="O419" s="158"/>
      <c r="P419" s="159"/>
      <c r="Q419" s="160"/>
      <c r="R419" s="161"/>
      <c r="S419" s="162"/>
      <c r="T419" s="163"/>
    </row>
    <row r="420" spans="1:20">
      <c r="A420" s="554" t="s">
        <v>171</v>
      </c>
      <c r="B420" s="554" t="s">
        <v>121</v>
      </c>
      <c r="C420" s="554" t="s">
        <v>108</v>
      </c>
      <c r="D420" s="566">
        <v>40922</v>
      </c>
      <c r="E420" s="556">
        <f ca="1">DATEDIF(D420,TODAY(),"Y")</f>
        <v>11</v>
      </c>
      <c r="F420" s="555">
        <v>39110</v>
      </c>
      <c r="G420" s="554">
        <v>5</v>
      </c>
      <c r="H420" s="554"/>
      <c r="I420" s="554"/>
      <c r="J420" s="557">
        <f t="shared" si="6"/>
        <v>39110</v>
      </c>
      <c r="K420" s="558"/>
      <c r="M420" s="158"/>
      <c r="N420" s="158"/>
      <c r="O420" s="158"/>
      <c r="P420" s="159"/>
      <c r="Q420" s="160"/>
      <c r="R420" s="161"/>
      <c r="S420" s="162"/>
      <c r="T420" s="163"/>
    </row>
    <row r="421" spans="1:20">
      <c r="A421" s="554" t="s">
        <v>317</v>
      </c>
      <c r="B421" s="554" t="s">
        <v>140</v>
      </c>
      <c r="C421" s="554" t="s">
        <v>108</v>
      </c>
      <c r="D421" s="566">
        <v>40312</v>
      </c>
      <c r="E421" s="556">
        <f ca="1">DATEDIF(D421,TODAY(),"Y")</f>
        <v>12</v>
      </c>
      <c r="F421" s="555">
        <v>73450</v>
      </c>
      <c r="G421" s="554">
        <v>3</v>
      </c>
      <c r="H421" s="554"/>
      <c r="I421" s="554"/>
      <c r="J421" s="557">
        <f t="shared" si="6"/>
        <v>73450</v>
      </c>
      <c r="K421" s="558"/>
      <c r="M421" s="158"/>
      <c r="N421" s="158"/>
      <c r="O421" s="158"/>
      <c r="P421" s="159"/>
      <c r="Q421" s="160"/>
      <c r="R421" s="161"/>
      <c r="S421" s="162"/>
      <c r="T421" s="163"/>
    </row>
    <row r="422" spans="1:20">
      <c r="A422" s="554" t="s">
        <v>347</v>
      </c>
      <c r="B422" s="554" t="s">
        <v>140</v>
      </c>
      <c r="C422" s="554" t="s">
        <v>108</v>
      </c>
      <c r="D422" s="566">
        <v>40203</v>
      </c>
      <c r="E422" s="556">
        <f ca="1">DATEDIF(D422,TODAY(),"Y")</f>
        <v>13</v>
      </c>
      <c r="F422" s="555">
        <v>35600</v>
      </c>
      <c r="G422" s="554">
        <v>5</v>
      </c>
      <c r="H422" s="554"/>
      <c r="I422" s="554"/>
      <c r="J422" s="557">
        <f t="shared" si="6"/>
        <v>35600</v>
      </c>
      <c r="K422" s="558"/>
      <c r="M422" s="158"/>
      <c r="N422" s="158"/>
      <c r="O422" s="158"/>
      <c r="P422" s="159"/>
      <c r="Q422" s="160"/>
      <c r="R422" s="161"/>
      <c r="S422" s="162"/>
      <c r="T422" s="163"/>
    </row>
    <row r="423" spans="1:20">
      <c r="A423" s="554" t="s">
        <v>881</v>
      </c>
      <c r="B423" s="554" t="s">
        <v>121</v>
      </c>
      <c r="C423" s="554" t="s">
        <v>111</v>
      </c>
      <c r="D423" s="566">
        <v>36047</v>
      </c>
      <c r="E423" s="556">
        <f ca="1">DATEDIF(D423,TODAY(),"Y")</f>
        <v>24</v>
      </c>
      <c r="F423" s="555">
        <v>72480</v>
      </c>
      <c r="G423" s="554">
        <v>2</v>
      </c>
      <c r="H423" s="554"/>
      <c r="I423" s="554"/>
      <c r="J423" s="557">
        <f t="shared" si="6"/>
        <v>72480</v>
      </c>
      <c r="K423" s="558"/>
      <c r="M423" s="158"/>
      <c r="N423" s="158"/>
      <c r="O423" s="158"/>
      <c r="P423" s="159"/>
      <c r="Q423" s="160"/>
      <c r="R423" s="161"/>
      <c r="S423" s="162"/>
      <c r="T423" s="163"/>
    </row>
    <row r="424" spans="1:20">
      <c r="A424" s="554" t="s">
        <v>414</v>
      </c>
      <c r="B424" s="554" t="s">
        <v>115</v>
      </c>
      <c r="C424" s="554" t="s">
        <v>108</v>
      </c>
      <c r="D424" s="566">
        <v>39657</v>
      </c>
      <c r="E424" s="556">
        <f ca="1">DATEDIF(D424,TODAY(),"Y")</f>
        <v>14</v>
      </c>
      <c r="F424" s="555">
        <v>80880</v>
      </c>
      <c r="G424" s="554">
        <v>1</v>
      </c>
      <c r="H424" s="554"/>
      <c r="I424" s="554"/>
      <c r="J424" s="557">
        <f t="shared" si="6"/>
        <v>80880</v>
      </c>
      <c r="K424" s="558"/>
      <c r="M424" s="158"/>
      <c r="N424" s="158"/>
      <c r="O424" s="158"/>
      <c r="P424" s="159"/>
      <c r="Q424" s="160"/>
      <c r="R424" s="161"/>
      <c r="S424" s="162"/>
      <c r="T424" s="163"/>
    </row>
    <row r="425" spans="1:20">
      <c r="A425" s="554" t="s">
        <v>609</v>
      </c>
      <c r="B425" s="554" t="s">
        <v>107</v>
      </c>
      <c r="C425" s="554" t="s">
        <v>108</v>
      </c>
      <c r="D425" s="566">
        <v>38328</v>
      </c>
      <c r="E425" s="556">
        <f ca="1">DATEDIF(D425,TODAY(),"Y")</f>
        <v>18</v>
      </c>
      <c r="F425" s="555">
        <v>48280</v>
      </c>
      <c r="G425" s="554">
        <v>4</v>
      </c>
      <c r="H425" s="554"/>
      <c r="I425" s="554"/>
      <c r="J425" s="557">
        <f t="shared" si="6"/>
        <v>48280</v>
      </c>
      <c r="K425" s="558"/>
      <c r="M425" s="158"/>
      <c r="N425" s="158"/>
      <c r="O425" s="158"/>
      <c r="P425" s="159"/>
      <c r="Q425" s="160"/>
      <c r="R425" s="161"/>
      <c r="S425" s="162"/>
      <c r="T425" s="163"/>
    </row>
    <row r="426" spans="1:20">
      <c r="A426" s="554" t="s">
        <v>430</v>
      </c>
      <c r="B426" s="554" t="s">
        <v>140</v>
      </c>
      <c r="C426" s="554" t="s">
        <v>111</v>
      </c>
      <c r="D426" s="566">
        <v>39539</v>
      </c>
      <c r="E426" s="556">
        <f ca="1">DATEDIF(D426,TODAY(),"Y")</f>
        <v>15</v>
      </c>
      <c r="F426" s="555">
        <v>63310</v>
      </c>
      <c r="G426" s="554">
        <v>3</v>
      </c>
      <c r="H426" s="554"/>
      <c r="I426" s="554"/>
      <c r="J426" s="557">
        <f t="shared" si="6"/>
        <v>63310</v>
      </c>
      <c r="K426" s="558"/>
      <c r="M426" s="158"/>
      <c r="N426" s="158"/>
      <c r="O426" s="158"/>
      <c r="P426" s="159"/>
      <c r="Q426" s="160"/>
      <c r="R426" s="161"/>
      <c r="S426" s="162"/>
      <c r="T426" s="163"/>
    </row>
    <row r="427" spans="1:20">
      <c r="A427" s="554" t="s">
        <v>946</v>
      </c>
      <c r="B427" s="554" t="s">
        <v>119</v>
      </c>
      <c r="C427" s="554" t="s">
        <v>111</v>
      </c>
      <c r="D427" s="566">
        <v>36070</v>
      </c>
      <c r="E427" s="556">
        <f ca="1">DATEDIF(D427,TODAY(),"Y")</f>
        <v>24</v>
      </c>
      <c r="F427" s="555">
        <v>59050</v>
      </c>
      <c r="G427" s="554">
        <v>4</v>
      </c>
      <c r="H427" s="554"/>
      <c r="I427" s="554"/>
      <c r="J427" s="557">
        <f t="shared" si="6"/>
        <v>59050</v>
      </c>
      <c r="K427" s="558"/>
      <c r="M427" s="158"/>
      <c r="N427" s="158"/>
      <c r="O427" s="158"/>
      <c r="P427" s="159"/>
      <c r="Q427" s="160"/>
      <c r="R427" s="161"/>
      <c r="S427" s="162"/>
      <c r="T427" s="163"/>
    </row>
    <row r="428" spans="1:20">
      <c r="A428" s="554" t="s">
        <v>529</v>
      </c>
      <c r="B428" s="554" t="s">
        <v>137</v>
      </c>
      <c r="C428" s="554" t="s">
        <v>125</v>
      </c>
      <c r="D428" s="566">
        <v>39107</v>
      </c>
      <c r="E428" s="556">
        <f ca="1">DATEDIF(D428,TODAY(),"Y")</f>
        <v>16</v>
      </c>
      <c r="F428" s="555">
        <v>18655</v>
      </c>
      <c r="G428" s="554">
        <v>4</v>
      </c>
      <c r="H428" s="554"/>
      <c r="I428" s="554"/>
      <c r="J428" s="557">
        <f t="shared" si="6"/>
        <v>18655</v>
      </c>
      <c r="K428" s="558"/>
      <c r="M428" s="158"/>
      <c r="N428" s="158"/>
      <c r="O428" s="158"/>
      <c r="P428" s="159"/>
      <c r="Q428" s="160"/>
      <c r="R428" s="161"/>
      <c r="S428" s="162"/>
      <c r="T428" s="163"/>
    </row>
    <row r="429" spans="1:20">
      <c r="A429" s="554" t="s">
        <v>150</v>
      </c>
      <c r="B429" s="554" t="s">
        <v>121</v>
      </c>
      <c r="C429" s="554" t="s">
        <v>108</v>
      </c>
      <c r="D429" s="566">
        <v>41046</v>
      </c>
      <c r="E429" s="556">
        <f ca="1">DATEDIF(D429,TODAY(),"Y")</f>
        <v>10</v>
      </c>
      <c r="F429" s="555">
        <v>48550</v>
      </c>
      <c r="G429" s="554">
        <v>5</v>
      </c>
      <c r="H429" s="554"/>
      <c r="I429" s="554"/>
      <c r="J429" s="557">
        <f t="shared" si="6"/>
        <v>48550</v>
      </c>
      <c r="K429" s="558"/>
      <c r="M429" s="158"/>
      <c r="N429" s="158"/>
      <c r="O429" s="158"/>
      <c r="P429" s="159"/>
      <c r="Q429" s="160"/>
      <c r="R429" s="161"/>
      <c r="S429" s="162"/>
      <c r="T429" s="163"/>
    </row>
    <row r="430" spans="1:20">
      <c r="A430" s="554" t="s">
        <v>926</v>
      </c>
      <c r="B430" s="554" t="s">
        <v>119</v>
      </c>
      <c r="C430" s="554" t="s">
        <v>125</v>
      </c>
      <c r="D430" s="566">
        <v>36196</v>
      </c>
      <c r="E430" s="556">
        <f ca="1">DATEDIF(D430,TODAY(),"Y")</f>
        <v>24</v>
      </c>
      <c r="F430" s="555">
        <v>34980</v>
      </c>
      <c r="G430" s="554">
        <v>2</v>
      </c>
      <c r="H430" s="554"/>
      <c r="I430" s="554"/>
      <c r="J430" s="557">
        <f t="shared" si="6"/>
        <v>34980</v>
      </c>
      <c r="K430" s="558"/>
      <c r="M430" s="158"/>
      <c r="N430" s="158"/>
      <c r="O430" s="158"/>
      <c r="P430" s="159"/>
      <c r="Q430" s="160"/>
      <c r="R430" s="161"/>
      <c r="S430" s="162"/>
      <c r="T430" s="163"/>
    </row>
    <row r="431" spans="1:20">
      <c r="A431" s="554" t="s">
        <v>231</v>
      </c>
      <c r="B431" s="554" t="s">
        <v>123</v>
      </c>
      <c r="C431" s="554" t="s">
        <v>108</v>
      </c>
      <c r="D431" s="566">
        <v>40596</v>
      </c>
      <c r="E431" s="556">
        <f ca="1">DATEDIF(D431,TODAY(),"Y")</f>
        <v>12</v>
      </c>
      <c r="F431" s="555">
        <v>68910</v>
      </c>
      <c r="G431" s="554">
        <v>5</v>
      </c>
      <c r="H431" s="554"/>
      <c r="I431" s="554"/>
      <c r="J431" s="557">
        <f t="shared" si="6"/>
        <v>68910</v>
      </c>
      <c r="K431" s="558"/>
      <c r="M431" s="158"/>
      <c r="N431" s="158"/>
      <c r="O431" s="158"/>
      <c r="P431" s="159"/>
      <c r="Q431" s="160"/>
      <c r="R431" s="161"/>
      <c r="S431" s="162"/>
      <c r="T431" s="163"/>
    </row>
    <row r="432" spans="1:20">
      <c r="A432" s="554" t="s">
        <v>784</v>
      </c>
      <c r="B432" s="554" t="s">
        <v>137</v>
      </c>
      <c r="C432" s="554" t="s">
        <v>108</v>
      </c>
      <c r="D432" s="566">
        <v>36077</v>
      </c>
      <c r="E432" s="556">
        <f ca="1">DATEDIF(D432,TODAY(),"Y")</f>
        <v>24</v>
      </c>
      <c r="F432" s="555">
        <v>50110</v>
      </c>
      <c r="G432" s="554">
        <v>1</v>
      </c>
      <c r="H432" s="554"/>
      <c r="I432" s="554"/>
      <c r="J432" s="557">
        <f t="shared" si="6"/>
        <v>50110</v>
      </c>
      <c r="K432" s="558"/>
      <c r="M432" s="158"/>
      <c r="N432" s="158"/>
      <c r="O432" s="158"/>
      <c r="P432" s="159"/>
      <c r="Q432" s="160"/>
      <c r="R432" s="161"/>
      <c r="S432" s="162"/>
      <c r="T432" s="163"/>
    </row>
    <row r="433" spans="1:20">
      <c r="A433" s="554" t="s">
        <v>578</v>
      </c>
      <c r="B433" s="554" t="s">
        <v>140</v>
      </c>
      <c r="C433" s="554" t="s">
        <v>108</v>
      </c>
      <c r="D433" s="566">
        <v>38821</v>
      </c>
      <c r="E433" s="556">
        <f ca="1">DATEDIF(D433,TODAY(),"Y")</f>
        <v>17</v>
      </c>
      <c r="F433" s="555">
        <v>65720</v>
      </c>
      <c r="G433" s="554">
        <v>1</v>
      </c>
      <c r="H433" s="554"/>
      <c r="I433" s="554"/>
      <c r="J433" s="557">
        <f t="shared" si="6"/>
        <v>65720</v>
      </c>
      <c r="K433" s="558"/>
      <c r="M433" s="158"/>
      <c r="N433" s="158"/>
      <c r="O433" s="158"/>
      <c r="P433" s="159"/>
      <c r="Q433" s="160"/>
      <c r="R433" s="161"/>
      <c r="S433" s="162"/>
      <c r="T433" s="163"/>
    </row>
    <row r="434" spans="1:20">
      <c r="A434" s="554" t="s">
        <v>268</v>
      </c>
      <c r="B434" s="554" t="s">
        <v>140</v>
      </c>
      <c r="C434" s="554" t="s">
        <v>108</v>
      </c>
      <c r="D434" s="566">
        <v>40474</v>
      </c>
      <c r="E434" s="556">
        <f ca="1">DATEDIF(D434,TODAY(),"Y")</f>
        <v>12</v>
      </c>
      <c r="F434" s="555">
        <v>59320</v>
      </c>
      <c r="G434" s="554">
        <v>4</v>
      </c>
      <c r="H434" s="554"/>
      <c r="I434" s="554"/>
      <c r="J434" s="557">
        <f t="shared" si="6"/>
        <v>59320</v>
      </c>
      <c r="K434" s="558"/>
      <c r="M434" s="158"/>
      <c r="N434" s="158"/>
      <c r="O434" s="158"/>
      <c r="P434" s="159"/>
      <c r="Q434" s="160"/>
      <c r="R434" s="161"/>
      <c r="S434" s="162"/>
      <c r="T434" s="163"/>
    </row>
    <row r="435" spans="1:20">
      <c r="A435" s="554" t="s">
        <v>512</v>
      </c>
      <c r="B435" s="554" t="s">
        <v>107</v>
      </c>
      <c r="C435" s="554" t="s">
        <v>125</v>
      </c>
      <c r="D435" s="566">
        <v>39155</v>
      </c>
      <c r="E435" s="556">
        <f ca="1">DATEDIF(D435,TODAY(),"Y")</f>
        <v>16</v>
      </c>
      <c r="F435" s="555">
        <v>27710</v>
      </c>
      <c r="G435" s="554">
        <v>3</v>
      </c>
      <c r="H435" s="554"/>
      <c r="I435" s="554"/>
      <c r="J435" s="557">
        <f t="shared" si="6"/>
        <v>27710</v>
      </c>
      <c r="K435" s="558"/>
      <c r="M435" s="158"/>
      <c r="N435" s="158"/>
      <c r="O435" s="158"/>
      <c r="P435" s="159"/>
      <c r="Q435" s="160"/>
      <c r="R435" s="161"/>
      <c r="S435" s="162"/>
      <c r="T435" s="163"/>
    </row>
    <row r="436" spans="1:20">
      <c r="A436" s="554" t="s">
        <v>481</v>
      </c>
      <c r="B436" s="554" t="s">
        <v>140</v>
      </c>
      <c r="C436" s="554" t="s">
        <v>131</v>
      </c>
      <c r="D436" s="566">
        <v>39278</v>
      </c>
      <c r="E436" s="556">
        <f ca="1">DATEDIF(D436,TODAY(),"Y")</f>
        <v>15</v>
      </c>
      <c r="F436" s="555">
        <v>30416</v>
      </c>
      <c r="G436" s="554">
        <v>1</v>
      </c>
      <c r="H436" s="554"/>
      <c r="I436" s="554"/>
      <c r="J436" s="557">
        <f t="shared" si="6"/>
        <v>30416</v>
      </c>
      <c r="K436" s="558"/>
      <c r="M436" s="158"/>
      <c r="N436" s="158"/>
      <c r="O436" s="158"/>
      <c r="P436" s="159"/>
      <c r="Q436" s="160"/>
      <c r="R436" s="161"/>
      <c r="S436" s="162"/>
      <c r="T436" s="163"/>
    </row>
    <row r="437" spans="1:20">
      <c r="A437" s="554" t="s">
        <v>600</v>
      </c>
      <c r="B437" s="554" t="s">
        <v>154</v>
      </c>
      <c r="C437" s="554" t="s">
        <v>108</v>
      </c>
      <c r="D437" s="566">
        <v>38746</v>
      </c>
      <c r="E437" s="556">
        <f ca="1">DATEDIF(D437,TODAY(),"Y")</f>
        <v>17</v>
      </c>
      <c r="F437" s="555">
        <v>49360</v>
      </c>
      <c r="G437" s="554">
        <v>2</v>
      </c>
      <c r="H437" s="554"/>
      <c r="I437" s="554"/>
      <c r="J437" s="557">
        <f t="shared" si="6"/>
        <v>49360</v>
      </c>
      <c r="K437" s="558"/>
      <c r="M437" s="158"/>
      <c r="N437" s="158"/>
      <c r="O437" s="158"/>
      <c r="P437" s="159"/>
      <c r="Q437" s="160"/>
      <c r="R437" s="161"/>
      <c r="S437" s="162"/>
      <c r="T437" s="163"/>
    </row>
    <row r="438" spans="1:20">
      <c r="A438" s="554" t="s">
        <v>845</v>
      </c>
      <c r="B438" s="554" t="s">
        <v>140</v>
      </c>
      <c r="C438" s="554" t="s">
        <v>108</v>
      </c>
      <c r="D438" s="566">
        <v>36431</v>
      </c>
      <c r="E438" s="556">
        <f ca="1">DATEDIF(D438,TODAY(),"Y")</f>
        <v>23</v>
      </c>
      <c r="F438" s="555">
        <v>35820</v>
      </c>
      <c r="G438" s="554">
        <v>2</v>
      </c>
      <c r="H438" s="554"/>
      <c r="I438" s="554"/>
      <c r="J438" s="557">
        <f t="shared" si="6"/>
        <v>35820</v>
      </c>
      <c r="K438" s="558"/>
      <c r="M438" s="158"/>
      <c r="N438" s="158"/>
      <c r="O438" s="158"/>
      <c r="P438" s="159"/>
      <c r="Q438" s="160"/>
      <c r="R438" s="161"/>
      <c r="S438" s="162"/>
      <c r="T438" s="163"/>
    </row>
    <row r="439" spans="1:20">
      <c r="A439" s="554" t="s">
        <v>849</v>
      </c>
      <c r="B439" s="554" t="s">
        <v>140</v>
      </c>
      <c r="C439" s="554" t="s">
        <v>108</v>
      </c>
      <c r="D439" s="566">
        <v>36444</v>
      </c>
      <c r="E439" s="556">
        <f ca="1">DATEDIF(D439,TODAY(),"Y")</f>
        <v>23</v>
      </c>
      <c r="F439" s="555">
        <v>67280</v>
      </c>
      <c r="G439" s="554">
        <v>3</v>
      </c>
      <c r="H439" s="554"/>
      <c r="I439" s="554"/>
      <c r="J439" s="557">
        <f t="shared" si="6"/>
        <v>67280</v>
      </c>
      <c r="K439" s="558"/>
      <c r="M439" s="158"/>
      <c r="N439" s="158"/>
      <c r="O439" s="158"/>
      <c r="P439" s="159"/>
      <c r="Q439" s="160"/>
      <c r="R439" s="161"/>
      <c r="S439" s="162"/>
      <c r="T439" s="163"/>
    </row>
    <row r="440" spans="1:20">
      <c r="A440" s="554" t="s">
        <v>869</v>
      </c>
      <c r="B440" s="554" t="s">
        <v>147</v>
      </c>
      <c r="C440" s="554" t="s">
        <v>111</v>
      </c>
      <c r="D440" s="566">
        <v>36703</v>
      </c>
      <c r="E440" s="556">
        <f ca="1">DATEDIF(D440,TODAY(),"Y")</f>
        <v>22</v>
      </c>
      <c r="F440" s="555">
        <v>50200</v>
      </c>
      <c r="G440" s="554">
        <v>4</v>
      </c>
      <c r="H440" s="554"/>
      <c r="I440" s="554"/>
      <c r="J440" s="557">
        <f t="shared" si="6"/>
        <v>50200</v>
      </c>
      <c r="K440" s="558"/>
      <c r="M440" s="158"/>
      <c r="N440" s="158"/>
      <c r="O440" s="158"/>
      <c r="P440" s="159"/>
      <c r="Q440" s="160"/>
      <c r="R440" s="161"/>
      <c r="S440" s="162"/>
      <c r="T440" s="163"/>
    </row>
    <row r="441" spans="1:20">
      <c r="A441" s="554" t="s">
        <v>500</v>
      </c>
      <c r="B441" s="554" t="s">
        <v>283</v>
      </c>
      <c r="C441" s="554" t="s">
        <v>108</v>
      </c>
      <c r="D441" s="566">
        <v>39197</v>
      </c>
      <c r="E441" s="556">
        <f ca="1">DATEDIF(D441,TODAY(),"Y")</f>
        <v>15</v>
      </c>
      <c r="F441" s="555">
        <v>63190</v>
      </c>
      <c r="G441" s="554">
        <v>1</v>
      </c>
      <c r="H441" s="554"/>
      <c r="I441" s="554"/>
      <c r="J441" s="557">
        <f t="shared" si="6"/>
        <v>63190</v>
      </c>
      <c r="K441" s="558"/>
      <c r="M441" s="158"/>
      <c r="N441" s="158"/>
      <c r="O441" s="158"/>
      <c r="P441" s="159"/>
      <c r="Q441" s="160"/>
      <c r="R441" s="161"/>
      <c r="S441" s="162"/>
      <c r="T441" s="163"/>
    </row>
    <row r="442" spans="1:20">
      <c r="A442" s="554" t="s">
        <v>819</v>
      </c>
      <c r="B442" s="554" t="s">
        <v>140</v>
      </c>
      <c r="C442" s="554" t="s">
        <v>108</v>
      </c>
      <c r="D442" s="566">
        <v>35938</v>
      </c>
      <c r="E442" s="556">
        <f ca="1">DATEDIF(D442,TODAY(),"Y")</f>
        <v>24</v>
      </c>
      <c r="F442" s="555">
        <v>55450</v>
      </c>
      <c r="G442" s="554">
        <v>5</v>
      </c>
      <c r="H442" s="554"/>
      <c r="I442" s="554"/>
      <c r="J442" s="557">
        <f t="shared" si="6"/>
        <v>55450</v>
      </c>
      <c r="K442" s="558"/>
      <c r="M442" s="158"/>
      <c r="N442" s="158"/>
      <c r="O442" s="158"/>
      <c r="P442" s="159"/>
      <c r="Q442" s="160"/>
      <c r="R442" s="161"/>
      <c r="S442" s="162"/>
      <c r="T442" s="163"/>
    </row>
    <row r="443" spans="1:20">
      <c r="A443" s="554" t="s">
        <v>464</v>
      </c>
      <c r="B443" s="554" t="s">
        <v>140</v>
      </c>
      <c r="C443" s="554" t="s">
        <v>108</v>
      </c>
      <c r="D443" s="566">
        <v>39354</v>
      </c>
      <c r="E443" s="556">
        <f ca="1">DATEDIF(D443,TODAY(),"Y")</f>
        <v>15</v>
      </c>
      <c r="F443" s="555">
        <v>67050</v>
      </c>
      <c r="G443" s="554">
        <v>4</v>
      </c>
      <c r="H443" s="554"/>
      <c r="I443" s="554"/>
      <c r="J443" s="557">
        <f t="shared" si="6"/>
        <v>67050</v>
      </c>
      <c r="K443" s="558"/>
      <c r="M443" s="158"/>
      <c r="N443" s="158"/>
      <c r="O443" s="158"/>
      <c r="P443" s="159"/>
      <c r="Q443" s="160"/>
      <c r="R443" s="161"/>
      <c r="S443" s="162"/>
      <c r="T443" s="163"/>
    </row>
    <row r="444" spans="1:20">
      <c r="A444" s="554" t="s">
        <v>766</v>
      </c>
      <c r="B444" s="554" t="s">
        <v>123</v>
      </c>
      <c r="C444" s="554" t="s">
        <v>131</v>
      </c>
      <c r="D444" s="566">
        <v>36059</v>
      </c>
      <c r="E444" s="556">
        <f ca="1">DATEDIF(D444,TODAY(),"Y")</f>
        <v>24</v>
      </c>
      <c r="F444" s="555">
        <v>18500</v>
      </c>
      <c r="G444" s="554">
        <v>5</v>
      </c>
      <c r="H444" s="554"/>
      <c r="I444" s="554"/>
      <c r="J444" s="557">
        <f t="shared" si="6"/>
        <v>18500</v>
      </c>
      <c r="K444" s="558"/>
      <c r="M444" s="158"/>
      <c r="N444" s="158"/>
      <c r="O444" s="158"/>
      <c r="P444" s="159"/>
      <c r="Q444" s="160"/>
      <c r="R444" s="161"/>
      <c r="S444" s="162"/>
      <c r="T444" s="163"/>
    </row>
    <row r="445" spans="1:20">
      <c r="A445" s="554" t="s">
        <v>802</v>
      </c>
      <c r="B445" s="554" t="s">
        <v>140</v>
      </c>
      <c r="C445" s="554" t="s">
        <v>125</v>
      </c>
      <c r="D445" s="566">
        <v>36177</v>
      </c>
      <c r="E445" s="556">
        <f ca="1">DATEDIF(D445,TODAY(),"Y")</f>
        <v>24</v>
      </c>
      <c r="F445" s="555">
        <v>21670</v>
      </c>
      <c r="G445" s="554">
        <v>2</v>
      </c>
      <c r="H445" s="554"/>
      <c r="I445" s="554"/>
      <c r="J445" s="557">
        <f t="shared" si="6"/>
        <v>21670</v>
      </c>
      <c r="K445" s="558"/>
      <c r="M445" s="158"/>
      <c r="N445" s="158"/>
      <c r="O445" s="158"/>
      <c r="P445" s="159"/>
      <c r="Q445" s="160"/>
      <c r="R445" s="161"/>
      <c r="S445" s="162"/>
      <c r="T445" s="163"/>
    </row>
    <row r="446" spans="1:20">
      <c r="A446" s="554" t="s">
        <v>501</v>
      </c>
      <c r="B446" s="554" t="s">
        <v>140</v>
      </c>
      <c r="C446" s="554" t="s">
        <v>111</v>
      </c>
      <c r="D446" s="566">
        <v>39189</v>
      </c>
      <c r="E446" s="556">
        <f ca="1">DATEDIF(D446,TODAY(),"Y")</f>
        <v>15</v>
      </c>
      <c r="F446" s="555">
        <v>63850</v>
      </c>
      <c r="G446" s="554">
        <v>2</v>
      </c>
      <c r="H446" s="554"/>
      <c r="I446" s="554"/>
      <c r="J446" s="557">
        <f t="shared" si="6"/>
        <v>63850</v>
      </c>
      <c r="K446" s="558"/>
      <c r="M446" s="158"/>
      <c r="N446" s="158"/>
      <c r="O446" s="158"/>
      <c r="P446" s="159"/>
      <c r="Q446" s="160"/>
      <c r="R446" s="161"/>
      <c r="S446" s="162"/>
      <c r="T446" s="163"/>
    </row>
    <row r="447" spans="1:20">
      <c r="A447" s="554" t="s">
        <v>857</v>
      </c>
      <c r="B447" s="554" t="s">
        <v>140</v>
      </c>
      <c r="C447" s="554" t="s">
        <v>108</v>
      </c>
      <c r="D447" s="566">
        <v>37229</v>
      </c>
      <c r="E447" s="556">
        <f ca="1">DATEDIF(D447,TODAY(),"Y")</f>
        <v>21</v>
      </c>
      <c r="F447" s="555">
        <v>25310</v>
      </c>
      <c r="G447" s="554">
        <v>4</v>
      </c>
      <c r="H447" s="554"/>
      <c r="I447" s="554"/>
      <c r="J447" s="557">
        <f t="shared" si="6"/>
        <v>25310</v>
      </c>
      <c r="K447" s="558"/>
      <c r="M447" s="158"/>
      <c r="N447" s="158"/>
      <c r="O447" s="158"/>
      <c r="P447" s="159"/>
      <c r="Q447" s="160"/>
      <c r="R447" s="161"/>
      <c r="S447" s="162"/>
      <c r="T447" s="163"/>
    </row>
    <row r="448" spans="1:20">
      <c r="A448" s="554" t="s">
        <v>805</v>
      </c>
      <c r="B448" s="554" t="s">
        <v>140</v>
      </c>
      <c r="C448" s="554" t="s">
        <v>131</v>
      </c>
      <c r="D448" s="566">
        <v>35829</v>
      </c>
      <c r="E448" s="556">
        <f ca="1">DATEDIF(D448,TODAY(),"Y")</f>
        <v>25</v>
      </c>
      <c r="F448" s="555">
        <v>29176</v>
      </c>
      <c r="G448" s="554">
        <v>3</v>
      </c>
      <c r="H448" s="554"/>
      <c r="I448" s="554"/>
      <c r="J448" s="557">
        <f t="shared" si="6"/>
        <v>29176</v>
      </c>
      <c r="K448" s="558"/>
      <c r="M448" s="158"/>
      <c r="N448" s="158"/>
      <c r="O448" s="158"/>
      <c r="P448" s="159"/>
      <c r="Q448" s="160"/>
      <c r="R448" s="161"/>
      <c r="S448" s="162"/>
      <c r="T448" s="163"/>
    </row>
    <row r="449" spans="1:20">
      <c r="A449" s="554" t="s">
        <v>942</v>
      </c>
      <c r="B449" s="554" t="s">
        <v>119</v>
      </c>
      <c r="C449" s="554" t="s">
        <v>108</v>
      </c>
      <c r="D449" s="566">
        <v>36012</v>
      </c>
      <c r="E449" s="556">
        <f ca="1">DATEDIF(D449,TODAY(),"Y")</f>
        <v>24</v>
      </c>
      <c r="F449" s="555">
        <v>78950</v>
      </c>
      <c r="G449" s="554">
        <v>1</v>
      </c>
      <c r="H449" s="554"/>
      <c r="I449" s="554"/>
      <c r="J449" s="557">
        <f t="shared" si="6"/>
        <v>78950</v>
      </c>
      <c r="K449" s="558"/>
      <c r="M449" s="158"/>
      <c r="N449" s="158"/>
      <c r="O449" s="158"/>
      <c r="P449" s="159"/>
      <c r="Q449" s="160"/>
      <c r="R449" s="161"/>
      <c r="S449" s="162"/>
      <c r="T449" s="163"/>
    </row>
    <row r="450" spans="1:20">
      <c r="A450" s="554" t="s">
        <v>947</v>
      </c>
      <c r="B450" s="554" t="s">
        <v>119</v>
      </c>
      <c r="C450" s="554" t="s">
        <v>108</v>
      </c>
      <c r="D450" s="566">
        <v>36078</v>
      </c>
      <c r="E450" s="556">
        <f ca="1">DATEDIF(D450,TODAY(),"Y")</f>
        <v>24</v>
      </c>
      <c r="F450" s="555">
        <v>79610</v>
      </c>
      <c r="G450" s="554">
        <v>2</v>
      </c>
      <c r="H450" s="554"/>
      <c r="I450" s="554"/>
      <c r="J450" s="557">
        <f t="shared" si="6"/>
        <v>79610</v>
      </c>
      <c r="K450" s="558"/>
      <c r="M450" s="158"/>
      <c r="N450" s="158"/>
      <c r="O450" s="158"/>
      <c r="P450" s="159"/>
      <c r="Q450" s="160"/>
      <c r="R450" s="161"/>
      <c r="S450" s="162"/>
      <c r="T450" s="163"/>
    </row>
    <row r="451" spans="1:20">
      <c r="A451" s="554" t="s">
        <v>482</v>
      </c>
      <c r="B451" s="554" t="s">
        <v>140</v>
      </c>
      <c r="C451" s="554" t="s">
        <v>125</v>
      </c>
      <c r="D451" s="566">
        <v>39276</v>
      </c>
      <c r="E451" s="556">
        <f ca="1">DATEDIF(D451,TODAY(),"Y")</f>
        <v>15</v>
      </c>
      <c r="F451" s="555">
        <v>18895</v>
      </c>
      <c r="G451" s="554">
        <v>4</v>
      </c>
      <c r="H451" s="554"/>
      <c r="I451" s="554"/>
      <c r="J451" s="557">
        <f t="shared" ref="J451:J514" si="7">$K$2*F451+F451</f>
        <v>18895</v>
      </c>
      <c r="K451" s="558"/>
      <c r="M451" s="158"/>
      <c r="N451" s="158"/>
      <c r="O451" s="158"/>
      <c r="P451" s="159"/>
      <c r="Q451" s="160"/>
      <c r="R451" s="161"/>
      <c r="S451" s="162"/>
      <c r="T451" s="163"/>
    </row>
    <row r="452" spans="1:20">
      <c r="A452" s="554" t="s">
        <v>494</v>
      </c>
      <c r="B452" s="554" t="s">
        <v>107</v>
      </c>
      <c r="C452" s="554" t="s">
        <v>111</v>
      </c>
      <c r="D452" s="566">
        <v>39239</v>
      </c>
      <c r="E452" s="556">
        <f ca="1">DATEDIF(D452,TODAY(),"Y")</f>
        <v>15</v>
      </c>
      <c r="F452" s="555">
        <v>75550</v>
      </c>
      <c r="G452" s="554">
        <v>3</v>
      </c>
      <c r="H452" s="554"/>
      <c r="I452" s="554"/>
      <c r="J452" s="557">
        <f t="shared" si="7"/>
        <v>75550</v>
      </c>
      <c r="K452" s="558"/>
      <c r="M452" s="158"/>
      <c r="N452" s="158"/>
      <c r="O452" s="158"/>
      <c r="P452" s="159"/>
      <c r="Q452" s="160"/>
      <c r="R452" s="161"/>
      <c r="S452" s="162"/>
      <c r="T452" s="163"/>
    </row>
    <row r="453" spans="1:20">
      <c r="A453" s="554" t="s">
        <v>796</v>
      </c>
      <c r="B453" s="554" t="s">
        <v>215</v>
      </c>
      <c r="C453" s="554" t="s">
        <v>108</v>
      </c>
      <c r="D453" s="566">
        <v>37043</v>
      </c>
      <c r="E453" s="556">
        <f ca="1">DATEDIF(D453,TODAY(),"Y")</f>
        <v>21</v>
      </c>
      <c r="F453" s="555">
        <v>45150</v>
      </c>
      <c r="G453" s="554">
        <v>1</v>
      </c>
      <c r="H453" s="554"/>
      <c r="I453" s="554"/>
      <c r="J453" s="557">
        <f t="shared" si="7"/>
        <v>45150</v>
      </c>
      <c r="K453" s="558"/>
      <c r="M453" s="158"/>
      <c r="N453" s="158"/>
      <c r="O453" s="158"/>
      <c r="P453" s="159"/>
      <c r="Q453" s="160"/>
      <c r="R453" s="161"/>
      <c r="S453" s="162"/>
      <c r="T453" s="163"/>
    </row>
    <row r="454" spans="1:20">
      <c r="A454" s="554" t="s">
        <v>139</v>
      </c>
      <c r="B454" s="554" t="s">
        <v>140</v>
      </c>
      <c r="C454" s="554" t="s">
        <v>111</v>
      </c>
      <c r="D454" s="566">
        <v>41124</v>
      </c>
      <c r="E454" s="556">
        <f ca="1">DATEDIF(D454,TODAY(),"Y")</f>
        <v>10</v>
      </c>
      <c r="F454" s="555">
        <v>49530</v>
      </c>
      <c r="G454" s="554">
        <v>2</v>
      </c>
      <c r="H454" s="554"/>
      <c r="I454" s="554"/>
      <c r="J454" s="557">
        <f t="shared" si="7"/>
        <v>49530</v>
      </c>
      <c r="K454" s="558"/>
      <c r="M454" s="158"/>
      <c r="N454" s="158"/>
      <c r="O454" s="158"/>
      <c r="P454" s="159"/>
      <c r="Q454" s="160"/>
      <c r="R454" s="161"/>
      <c r="S454" s="162"/>
      <c r="T454" s="163"/>
    </row>
    <row r="455" spans="1:20">
      <c r="A455" s="554" t="s">
        <v>783</v>
      </c>
      <c r="B455" s="554" t="s">
        <v>137</v>
      </c>
      <c r="C455" s="554" t="s">
        <v>108</v>
      </c>
      <c r="D455" s="566">
        <v>37113</v>
      </c>
      <c r="E455" s="556">
        <f ca="1">DATEDIF(D455,TODAY(),"Y")</f>
        <v>21</v>
      </c>
      <c r="F455" s="555">
        <v>61150</v>
      </c>
      <c r="G455" s="554">
        <v>4</v>
      </c>
      <c r="H455" s="554"/>
      <c r="I455" s="554"/>
      <c r="J455" s="557">
        <f t="shared" si="7"/>
        <v>61150</v>
      </c>
      <c r="K455" s="558"/>
      <c r="M455" s="158"/>
      <c r="N455" s="158"/>
      <c r="O455" s="158"/>
      <c r="P455" s="159"/>
      <c r="Q455" s="160"/>
      <c r="R455" s="161"/>
      <c r="S455" s="162"/>
      <c r="T455" s="163"/>
    </row>
    <row r="456" spans="1:20">
      <c r="A456" s="554" t="s">
        <v>184</v>
      </c>
      <c r="B456" s="554" t="s">
        <v>119</v>
      </c>
      <c r="C456" s="554" t="s">
        <v>108</v>
      </c>
      <c r="D456" s="566">
        <v>40853</v>
      </c>
      <c r="E456" s="556">
        <f ca="1">DATEDIF(D456,TODAY(),"Y")</f>
        <v>11</v>
      </c>
      <c r="F456" s="555">
        <v>63050</v>
      </c>
      <c r="G456" s="554">
        <v>3</v>
      </c>
      <c r="H456" s="554"/>
      <c r="I456" s="554"/>
      <c r="J456" s="557">
        <f t="shared" si="7"/>
        <v>63050</v>
      </c>
      <c r="K456" s="558"/>
      <c r="M456" s="158"/>
      <c r="N456" s="158"/>
      <c r="O456" s="158"/>
      <c r="P456" s="159"/>
      <c r="Q456" s="160"/>
      <c r="R456" s="161"/>
      <c r="S456" s="162"/>
      <c r="T456" s="163"/>
    </row>
    <row r="457" spans="1:20">
      <c r="A457" s="554" t="s">
        <v>789</v>
      </c>
      <c r="B457" s="554" t="s">
        <v>113</v>
      </c>
      <c r="C457" s="554" t="s">
        <v>131</v>
      </c>
      <c r="D457" s="566">
        <v>36263</v>
      </c>
      <c r="E457" s="556">
        <f ca="1">DATEDIF(D457,TODAY(),"Y")</f>
        <v>24</v>
      </c>
      <c r="F457" s="555">
        <v>38768</v>
      </c>
      <c r="G457" s="554">
        <v>4</v>
      </c>
      <c r="H457" s="554"/>
      <c r="I457" s="554"/>
      <c r="J457" s="557">
        <f t="shared" si="7"/>
        <v>38768</v>
      </c>
      <c r="K457" s="558"/>
      <c r="M457" s="158"/>
      <c r="N457" s="158"/>
      <c r="O457" s="158"/>
      <c r="P457" s="159"/>
      <c r="Q457" s="160"/>
      <c r="R457" s="161"/>
      <c r="S457" s="162"/>
      <c r="T457" s="163"/>
    </row>
    <row r="458" spans="1:20">
      <c r="A458" s="554" t="s">
        <v>976</v>
      </c>
      <c r="B458" s="554" t="s">
        <v>206</v>
      </c>
      <c r="C458" s="554" t="s">
        <v>108</v>
      </c>
      <c r="D458" s="566">
        <v>36991</v>
      </c>
      <c r="E458" s="556">
        <f ca="1">DATEDIF(D458,TODAY(),"Y")</f>
        <v>22</v>
      </c>
      <c r="F458" s="555">
        <v>63670</v>
      </c>
      <c r="G458" s="554">
        <v>5</v>
      </c>
      <c r="H458" s="554"/>
      <c r="I458" s="554"/>
      <c r="J458" s="557">
        <f t="shared" si="7"/>
        <v>63670</v>
      </c>
      <c r="K458" s="558"/>
      <c r="M458" s="158"/>
      <c r="N458" s="158"/>
      <c r="O458" s="158"/>
      <c r="P458" s="159"/>
      <c r="Q458" s="160"/>
      <c r="R458" s="161"/>
      <c r="S458" s="162"/>
      <c r="T458" s="163"/>
    </row>
    <row r="459" spans="1:20">
      <c r="A459" s="554" t="s">
        <v>884</v>
      </c>
      <c r="B459" s="554" t="s">
        <v>121</v>
      </c>
      <c r="C459" s="554" t="s">
        <v>111</v>
      </c>
      <c r="D459" s="566">
        <v>37236</v>
      </c>
      <c r="E459" s="556">
        <f ca="1">DATEDIF(D459,TODAY(),"Y")</f>
        <v>21</v>
      </c>
      <c r="F459" s="555">
        <v>29540</v>
      </c>
      <c r="G459" s="554">
        <v>3</v>
      </c>
      <c r="H459" s="554"/>
      <c r="I459" s="554"/>
      <c r="J459" s="557">
        <f t="shared" si="7"/>
        <v>29540</v>
      </c>
      <c r="K459" s="558"/>
      <c r="M459" s="158"/>
      <c r="N459" s="158"/>
      <c r="O459" s="158"/>
      <c r="P459" s="159"/>
      <c r="Q459" s="160"/>
      <c r="R459" s="161"/>
      <c r="S459" s="162"/>
      <c r="T459" s="163"/>
    </row>
    <row r="460" spans="1:20">
      <c r="A460" s="554" t="s">
        <v>880</v>
      </c>
      <c r="B460" s="554" t="s">
        <v>147</v>
      </c>
      <c r="C460" s="554" t="s">
        <v>108</v>
      </c>
      <c r="D460" s="566">
        <v>36145</v>
      </c>
      <c r="E460" s="556">
        <f ca="1">DATEDIF(D460,TODAY(),"Y")</f>
        <v>24</v>
      </c>
      <c r="F460" s="555">
        <v>31260</v>
      </c>
      <c r="G460" s="554">
        <v>5</v>
      </c>
      <c r="H460" s="554"/>
      <c r="I460" s="554"/>
      <c r="J460" s="557">
        <f t="shared" si="7"/>
        <v>31260</v>
      </c>
      <c r="K460" s="558"/>
      <c r="M460" s="158"/>
      <c r="N460" s="158"/>
      <c r="O460" s="158"/>
      <c r="P460" s="159"/>
      <c r="Q460" s="160"/>
      <c r="R460" s="161"/>
      <c r="S460" s="162"/>
      <c r="T460" s="163"/>
    </row>
    <row r="461" spans="1:20">
      <c r="A461" s="554" t="s">
        <v>211</v>
      </c>
      <c r="B461" s="554" t="s">
        <v>107</v>
      </c>
      <c r="C461" s="554" t="s">
        <v>111</v>
      </c>
      <c r="D461" s="566">
        <v>40706</v>
      </c>
      <c r="E461" s="556">
        <f ca="1">DATEDIF(D461,TODAY(),"Y")</f>
        <v>11</v>
      </c>
      <c r="F461" s="555">
        <v>34680</v>
      </c>
      <c r="G461" s="554">
        <v>5</v>
      </c>
      <c r="H461" s="554"/>
      <c r="I461" s="554"/>
      <c r="J461" s="557">
        <f t="shared" si="7"/>
        <v>34680</v>
      </c>
      <c r="K461" s="558"/>
      <c r="M461" s="158"/>
      <c r="N461" s="158"/>
      <c r="O461" s="158"/>
      <c r="P461" s="159"/>
      <c r="Q461" s="160"/>
      <c r="R461" s="161"/>
      <c r="S461" s="162"/>
      <c r="T461" s="163"/>
    </row>
    <row r="462" spans="1:20">
      <c r="A462" s="554" t="s">
        <v>836</v>
      </c>
      <c r="B462" s="554" t="s">
        <v>140</v>
      </c>
      <c r="C462" s="554" t="s">
        <v>125</v>
      </c>
      <c r="D462" s="566">
        <v>36360</v>
      </c>
      <c r="E462" s="556">
        <f ca="1">DATEDIF(D462,TODAY(),"Y")</f>
        <v>23</v>
      </c>
      <c r="F462" s="555">
        <v>11065</v>
      </c>
      <c r="G462" s="554">
        <v>1</v>
      </c>
      <c r="H462" s="554"/>
      <c r="I462" s="554"/>
      <c r="J462" s="557">
        <f t="shared" si="7"/>
        <v>11065</v>
      </c>
      <c r="K462" s="558"/>
      <c r="M462" s="158"/>
      <c r="N462" s="158"/>
      <c r="O462" s="158"/>
      <c r="P462" s="159"/>
      <c r="Q462" s="160"/>
      <c r="R462" s="161"/>
      <c r="S462" s="162"/>
      <c r="T462" s="163"/>
    </row>
    <row r="463" spans="1:20">
      <c r="A463" s="554" t="s">
        <v>372</v>
      </c>
      <c r="B463" s="554" t="s">
        <v>119</v>
      </c>
      <c r="C463" s="554" t="s">
        <v>108</v>
      </c>
      <c r="D463" s="566">
        <v>39815</v>
      </c>
      <c r="E463" s="556">
        <f ca="1">DATEDIF(D463,TODAY(),"Y")</f>
        <v>14</v>
      </c>
      <c r="F463" s="555">
        <v>72060</v>
      </c>
      <c r="G463" s="554">
        <v>2</v>
      </c>
      <c r="H463" s="554"/>
      <c r="I463" s="554"/>
      <c r="J463" s="557">
        <f t="shared" si="7"/>
        <v>72060</v>
      </c>
      <c r="K463" s="558"/>
      <c r="M463" s="158"/>
      <c r="N463" s="158"/>
      <c r="O463" s="158"/>
      <c r="P463" s="159"/>
      <c r="Q463" s="160"/>
      <c r="R463" s="161"/>
      <c r="S463" s="162"/>
      <c r="T463" s="163"/>
    </row>
    <row r="464" spans="1:20">
      <c r="A464" s="554" t="s">
        <v>363</v>
      </c>
      <c r="B464" s="554" t="s">
        <v>123</v>
      </c>
      <c r="C464" s="554" t="s">
        <v>111</v>
      </c>
      <c r="D464" s="566">
        <v>39959</v>
      </c>
      <c r="E464" s="556">
        <f ca="1">DATEDIF(D464,TODAY(),"Y")</f>
        <v>13</v>
      </c>
      <c r="F464" s="555">
        <v>79460</v>
      </c>
      <c r="G464" s="554">
        <v>5</v>
      </c>
      <c r="H464" s="554"/>
      <c r="I464" s="554"/>
      <c r="J464" s="557">
        <f t="shared" si="7"/>
        <v>79460</v>
      </c>
      <c r="K464" s="558"/>
      <c r="M464" s="158"/>
      <c r="N464" s="158"/>
      <c r="O464" s="158"/>
      <c r="P464" s="159"/>
      <c r="Q464" s="160"/>
      <c r="R464" s="161"/>
      <c r="S464" s="162"/>
      <c r="T464" s="163"/>
    </row>
    <row r="465" spans="1:20">
      <c r="A465" s="554" t="s">
        <v>476</v>
      </c>
      <c r="B465" s="554" t="s">
        <v>115</v>
      </c>
      <c r="C465" s="554" t="s">
        <v>108</v>
      </c>
      <c r="D465" s="566">
        <v>39284</v>
      </c>
      <c r="E465" s="556">
        <f ca="1">DATEDIF(D465,TODAY(),"Y")</f>
        <v>15</v>
      </c>
      <c r="F465" s="555">
        <v>25830</v>
      </c>
      <c r="G465" s="554">
        <v>5</v>
      </c>
      <c r="H465" s="554"/>
      <c r="I465" s="554"/>
      <c r="J465" s="557">
        <f t="shared" si="7"/>
        <v>25830</v>
      </c>
      <c r="K465" s="558"/>
      <c r="M465" s="158"/>
      <c r="N465" s="158"/>
      <c r="O465" s="158"/>
      <c r="P465" s="159"/>
      <c r="Q465" s="160"/>
      <c r="R465" s="161"/>
      <c r="S465" s="162"/>
      <c r="T465" s="163"/>
    </row>
    <row r="466" spans="1:20">
      <c r="A466" s="554" t="s">
        <v>217</v>
      </c>
      <c r="B466" s="554" t="s">
        <v>107</v>
      </c>
      <c r="C466" s="554" t="s">
        <v>108</v>
      </c>
      <c r="D466" s="567">
        <v>40680</v>
      </c>
      <c r="E466" s="556">
        <f ca="1">DATEDIF(D466,TODAY(),"Y")</f>
        <v>11</v>
      </c>
      <c r="F466" s="555">
        <v>23030</v>
      </c>
      <c r="G466" s="554">
        <v>4</v>
      </c>
      <c r="H466" s="554"/>
      <c r="I466" s="554"/>
      <c r="J466" s="557">
        <f t="shared" si="7"/>
        <v>23030</v>
      </c>
      <c r="K466" s="558"/>
      <c r="M466" s="158"/>
      <c r="N466" s="158"/>
      <c r="O466" s="158"/>
      <c r="P466" s="164"/>
      <c r="Q466" s="160"/>
      <c r="R466" s="161"/>
      <c r="S466" s="162"/>
      <c r="T466" s="163"/>
    </row>
    <row r="467" spans="1:20">
      <c r="A467" s="554" t="s">
        <v>288</v>
      </c>
      <c r="B467" s="554" t="s">
        <v>110</v>
      </c>
      <c r="C467" s="554" t="s">
        <v>111</v>
      </c>
      <c r="D467" s="566">
        <v>40414</v>
      </c>
      <c r="E467" s="556">
        <f ca="1">DATEDIF(D467,TODAY(),"Y")</f>
        <v>12</v>
      </c>
      <c r="F467" s="555">
        <v>60070</v>
      </c>
      <c r="G467" s="554">
        <v>2</v>
      </c>
      <c r="H467" s="554"/>
      <c r="I467" s="554"/>
      <c r="J467" s="557">
        <f t="shared" si="7"/>
        <v>60070</v>
      </c>
      <c r="K467" s="558"/>
      <c r="M467" s="158"/>
      <c r="N467" s="158"/>
      <c r="O467" s="158"/>
      <c r="P467" s="159"/>
      <c r="Q467" s="160"/>
      <c r="R467" s="161"/>
      <c r="S467" s="162"/>
      <c r="T467" s="163"/>
    </row>
    <row r="468" spans="1:20">
      <c r="A468" s="554" t="s">
        <v>619</v>
      </c>
      <c r="B468" s="554" t="s">
        <v>113</v>
      </c>
      <c r="C468" s="554" t="s">
        <v>108</v>
      </c>
      <c r="D468" s="566">
        <v>38135</v>
      </c>
      <c r="E468" s="556">
        <f ca="1">DATEDIF(D468,TODAY(),"Y")</f>
        <v>18</v>
      </c>
      <c r="F468" s="555">
        <v>65560</v>
      </c>
      <c r="G468" s="554">
        <v>1</v>
      </c>
      <c r="H468" s="554"/>
      <c r="I468" s="554"/>
      <c r="J468" s="557">
        <f t="shared" si="7"/>
        <v>65560</v>
      </c>
      <c r="K468" s="558"/>
      <c r="M468" s="158"/>
      <c r="N468" s="158"/>
      <c r="O468" s="158"/>
      <c r="P468" s="159"/>
      <c r="Q468" s="160"/>
      <c r="R468" s="161"/>
      <c r="S468" s="162"/>
      <c r="T468" s="163"/>
    </row>
    <row r="469" spans="1:20">
      <c r="A469" s="554" t="s">
        <v>914</v>
      </c>
      <c r="B469" s="554" t="s">
        <v>110</v>
      </c>
      <c r="C469" s="554" t="s">
        <v>111</v>
      </c>
      <c r="D469" s="566">
        <v>37526</v>
      </c>
      <c r="E469" s="556">
        <f ca="1">DATEDIF(D469,TODAY(),"Y")</f>
        <v>20</v>
      </c>
      <c r="F469" s="555">
        <v>61580</v>
      </c>
      <c r="G469" s="554">
        <v>3</v>
      </c>
      <c r="H469" s="554"/>
      <c r="I469" s="554"/>
      <c r="J469" s="557">
        <f t="shared" si="7"/>
        <v>61580</v>
      </c>
      <c r="K469" s="558"/>
      <c r="M469" s="158"/>
      <c r="N469" s="158"/>
      <c r="O469" s="158"/>
      <c r="P469" s="159"/>
      <c r="Q469" s="160"/>
      <c r="R469" s="161"/>
      <c r="S469" s="162"/>
      <c r="T469" s="163"/>
    </row>
    <row r="470" spans="1:20">
      <c r="A470" s="554" t="s">
        <v>917</v>
      </c>
      <c r="B470" s="554" t="s">
        <v>110</v>
      </c>
      <c r="C470" s="554" t="s">
        <v>108</v>
      </c>
      <c r="D470" s="566">
        <v>36088</v>
      </c>
      <c r="E470" s="556">
        <f ca="1">DATEDIF(D470,TODAY(),"Y")</f>
        <v>24</v>
      </c>
      <c r="F470" s="555">
        <v>54580</v>
      </c>
      <c r="G470" s="554">
        <v>4</v>
      </c>
      <c r="H470" s="554"/>
      <c r="I470" s="554"/>
      <c r="J470" s="557">
        <f t="shared" si="7"/>
        <v>54580</v>
      </c>
      <c r="K470" s="558"/>
      <c r="M470" s="158"/>
      <c r="N470" s="158"/>
      <c r="O470" s="158"/>
      <c r="P470" s="159"/>
      <c r="Q470" s="160"/>
      <c r="R470" s="161"/>
      <c r="S470" s="162"/>
      <c r="T470" s="163"/>
    </row>
    <row r="471" spans="1:20">
      <c r="A471" s="554" t="s">
        <v>891</v>
      </c>
      <c r="B471" s="554" t="s">
        <v>115</v>
      </c>
      <c r="C471" s="554" t="s">
        <v>125</v>
      </c>
      <c r="D471" s="566">
        <v>36695</v>
      </c>
      <c r="E471" s="556">
        <f ca="1">DATEDIF(D471,TODAY(),"Y")</f>
        <v>22</v>
      </c>
      <c r="F471" s="555">
        <v>29005</v>
      </c>
      <c r="G471" s="554">
        <v>1</v>
      </c>
      <c r="H471" s="554"/>
      <c r="I471" s="554"/>
      <c r="J471" s="557">
        <f t="shared" si="7"/>
        <v>29005</v>
      </c>
      <c r="K471" s="558"/>
      <c r="M471" s="158"/>
      <c r="N471" s="158"/>
      <c r="O471" s="158"/>
      <c r="P471" s="159"/>
      <c r="Q471" s="160"/>
      <c r="R471" s="161"/>
      <c r="S471" s="162"/>
      <c r="T471" s="163"/>
    </row>
    <row r="472" spans="1:20">
      <c r="A472" s="554" t="s">
        <v>270</v>
      </c>
      <c r="B472" s="554" t="s">
        <v>140</v>
      </c>
      <c r="C472" s="554" t="s">
        <v>111</v>
      </c>
      <c r="D472" s="566">
        <v>40470</v>
      </c>
      <c r="E472" s="556">
        <f ca="1">DATEDIF(D472,TODAY(),"Y")</f>
        <v>12</v>
      </c>
      <c r="F472" s="555">
        <v>37840</v>
      </c>
      <c r="G472" s="554">
        <v>1</v>
      </c>
      <c r="H472" s="554"/>
      <c r="I472" s="554"/>
      <c r="J472" s="557">
        <f t="shared" si="7"/>
        <v>37840</v>
      </c>
      <c r="K472" s="558"/>
      <c r="M472" s="158"/>
      <c r="N472" s="158"/>
      <c r="O472" s="158"/>
      <c r="P472" s="159"/>
      <c r="Q472" s="160"/>
      <c r="R472" s="161"/>
      <c r="S472" s="162"/>
      <c r="T472" s="163"/>
    </row>
    <row r="473" spans="1:20">
      <c r="A473" s="554" t="s">
        <v>968</v>
      </c>
      <c r="B473" s="554" t="s">
        <v>107</v>
      </c>
      <c r="C473" s="554" t="s">
        <v>108</v>
      </c>
      <c r="D473" s="566">
        <v>37495</v>
      </c>
      <c r="E473" s="556">
        <f ca="1">DATEDIF(D473,TODAY(),"Y")</f>
        <v>20</v>
      </c>
      <c r="F473" s="555">
        <v>60300</v>
      </c>
      <c r="G473" s="554">
        <v>2</v>
      </c>
      <c r="H473" s="554"/>
      <c r="I473" s="554"/>
      <c r="J473" s="557">
        <f t="shared" si="7"/>
        <v>60300</v>
      </c>
      <c r="K473" s="558"/>
      <c r="M473" s="158"/>
      <c r="N473" s="158"/>
      <c r="O473" s="158"/>
      <c r="P473" s="159"/>
      <c r="Q473" s="160"/>
      <c r="R473" s="161"/>
      <c r="S473" s="162"/>
      <c r="T473" s="163"/>
    </row>
    <row r="474" spans="1:20">
      <c r="A474" s="554" t="s">
        <v>186</v>
      </c>
      <c r="B474" s="554" t="s">
        <v>123</v>
      </c>
      <c r="C474" s="554" t="s">
        <v>108</v>
      </c>
      <c r="D474" s="566">
        <v>40832</v>
      </c>
      <c r="E474" s="556">
        <f ca="1">DATEDIF(D474,TODAY(),"Y")</f>
        <v>11</v>
      </c>
      <c r="F474" s="555">
        <v>85920</v>
      </c>
      <c r="G474" s="554">
        <v>4</v>
      </c>
      <c r="H474" s="554"/>
      <c r="I474" s="554"/>
      <c r="J474" s="557">
        <f t="shared" si="7"/>
        <v>85920</v>
      </c>
      <c r="K474" s="558"/>
      <c r="M474" s="158"/>
      <c r="N474" s="158"/>
      <c r="O474" s="158"/>
      <c r="P474" s="159"/>
      <c r="Q474" s="160"/>
      <c r="R474" s="161"/>
      <c r="S474" s="162"/>
      <c r="T474" s="163"/>
    </row>
    <row r="475" spans="1:20">
      <c r="A475" s="554" t="s">
        <v>938</v>
      </c>
      <c r="B475" s="554" t="s">
        <v>119</v>
      </c>
      <c r="C475" s="554" t="s">
        <v>108</v>
      </c>
      <c r="D475" s="566">
        <v>37793</v>
      </c>
      <c r="E475" s="556">
        <f ca="1">DATEDIF(D475,TODAY(),"Y")</f>
        <v>19</v>
      </c>
      <c r="F475" s="555">
        <v>29210</v>
      </c>
      <c r="G475" s="554">
        <v>5</v>
      </c>
      <c r="H475" s="554"/>
      <c r="I475" s="554"/>
      <c r="J475" s="557">
        <f t="shared" si="7"/>
        <v>29210</v>
      </c>
      <c r="K475" s="558"/>
      <c r="M475" s="158"/>
      <c r="N475" s="158"/>
      <c r="O475" s="158"/>
      <c r="P475" s="159"/>
      <c r="Q475" s="160"/>
      <c r="R475" s="161"/>
      <c r="S475" s="162"/>
      <c r="T475" s="163"/>
    </row>
    <row r="476" spans="1:20">
      <c r="A476" s="554" t="s">
        <v>200</v>
      </c>
      <c r="B476" s="554" t="s">
        <v>119</v>
      </c>
      <c r="C476" s="554" t="s">
        <v>108</v>
      </c>
      <c r="D476" s="566">
        <v>40759</v>
      </c>
      <c r="E476" s="556">
        <f ca="1">DATEDIF(D476,TODAY(),"Y")</f>
        <v>11</v>
      </c>
      <c r="F476" s="555">
        <v>67920</v>
      </c>
      <c r="G476" s="554">
        <v>4</v>
      </c>
      <c r="H476" s="554"/>
      <c r="I476" s="554"/>
      <c r="J476" s="557">
        <f t="shared" si="7"/>
        <v>67920</v>
      </c>
      <c r="K476" s="558"/>
      <c r="M476" s="158"/>
      <c r="N476" s="158"/>
      <c r="O476" s="158"/>
      <c r="P476" s="159"/>
      <c r="Q476" s="160"/>
      <c r="R476" s="161"/>
      <c r="S476" s="162"/>
      <c r="T476" s="163"/>
    </row>
    <row r="477" spans="1:20">
      <c r="A477" s="554" t="s">
        <v>411</v>
      </c>
      <c r="B477" s="554" t="s">
        <v>115</v>
      </c>
      <c r="C477" s="554" t="s">
        <v>108</v>
      </c>
      <c r="D477" s="566">
        <v>39678</v>
      </c>
      <c r="E477" s="556">
        <f ca="1">DATEDIF(D477,TODAY(),"Y")</f>
        <v>14</v>
      </c>
      <c r="F477" s="555">
        <v>80090</v>
      </c>
      <c r="G477" s="554">
        <v>2</v>
      </c>
      <c r="H477" s="554"/>
      <c r="I477" s="554"/>
      <c r="J477" s="557">
        <f t="shared" si="7"/>
        <v>80090</v>
      </c>
      <c r="K477" s="558"/>
      <c r="M477" s="158"/>
      <c r="N477" s="158"/>
      <c r="O477" s="158"/>
      <c r="P477" s="159"/>
      <c r="Q477" s="160"/>
      <c r="R477" s="161"/>
      <c r="S477" s="162"/>
      <c r="T477" s="163"/>
    </row>
    <row r="478" spans="1:20">
      <c r="A478" s="554" t="s">
        <v>298</v>
      </c>
      <c r="B478" s="554" t="s">
        <v>107</v>
      </c>
      <c r="C478" s="554" t="s">
        <v>111</v>
      </c>
      <c r="D478" s="566">
        <v>40393</v>
      </c>
      <c r="E478" s="556">
        <f ca="1">DATEDIF(D478,TODAY(),"Y")</f>
        <v>12</v>
      </c>
      <c r="F478" s="555">
        <v>41770</v>
      </c>
      <c r="G478" s="554">
        <v>5</v>
      </c>
      <c r="H478" s="554"/>
      <c r="I478" s="554"/>
      <c r="J478" s="557">
        <f t="shared" si="7"/>
        <v>41770</v>
      </c>
      <c r="K478" s="558"/>
      <c r="M478" s="158"/>
      <c r="N478" s="158"/>
      <c r="O478" s="158"/>
      <c r="P478" s="159"/>
      <c r="Q478" s="160"/>
      <c r="R478" s="161"/>
      <c r="S478" s="162"/>
      <c r="T478" s="163"/>
    </row>
    <row r="479" spans="1:20">
      <c r="A479" s="554" t="s">
        <v>458</v>
      </c>
      <c r="B479" s="554" t="s">
        <v>140</v>
      </c>
      <c r="C479" s="554" t="s">
        <v>108</v>
      </c>
      <c r="D479" s="566">
        <v>39390</v>
      </c>
      <c r="E479" s="556">
        <f ca="1">DATEDIF(D479,TODAY(),"Y")</f>
        <v>15</v>
      </c>
      <c r="F479" s="555">
        <v>71490</v>
      </c>
      <c r="G479" s="554">
        <v>5</v>
      </c>
      <c r="H479" s="554"/>
      <c r="I479" s="554"/>
      <c r="J479" s="557">
        <f t="shared" si="7"/>
        <v>71490</v>
      </c>
      <c r="K479" s="558"/>
      <c r="M479" s="158"/>
      <c r="N479" s="158"/>
      <c r="O479" s="158"/>
      <c r="P479" s="159"/>
      <c r="Q479" s="160"/>
      <c r="R479" s="161"/>
      <c r="S479" s="162"/>
      <c r="T479" s="163"/>
    </row>
    <row r="480" spans="1:20">
      <c r="A480" s="554" t="s">
        <v>664</v>
      </c>
      <c r="B480" s="554" t="s">
        <v>123</v>
      </c>
      <c r="C480" s="554" t="s">
        <v>125</v>
      </c>
      <c r="D480" s="566">
        <v>35842</v>
      </c>
      <c r="E480" s="556">
        <f ca="1">DATEDIF(D480,TODAY(),"Y")</f>
        <v>25</v>
      </c>
      <c r="F480" s="555">
        <v>23380</v>
      </c>
      <c r="G480" s="554">
        <v>4</v>
      </c>
      <c r="H480" s="554"/>
      <c r="I480" s="554"/>
      <c r="J480" s="557">
        <f t="shared" si="7"/>
        <v>23380</v>
      </c>
      <c r="K480" s="558"/>
      <c r="M480" s="158"/>
      <c r="N480" s="158"/>
      <c r="O480" s="158"/>
      <c r="P480" s="159"/>
      <c r="Q480" s="160"/>
      <c r="R480" s="161"/>
      <c r="S480" s="162"/>
      <c r="T480" s="163"/>
    </row>
    <row r="481" spans="1:20">
      <c r="A481" s="554" t="s">
        <v>326</v>
      </c>
      <c r="B481" s="554" t="s">
        <v>110</v>
      </c>
      <c r="C481" s="554" t="s">
        <v>108</v>
      </c>
      <c r="D481" s="566">
        <v>40282</v>
      </c>
      <c r="E481" s="556">
        <f ca="1">DATEDIF(D481,TODAY(),"Y")</f>
        <v>13</v>
      </c>
      <c r="F481" s="555">
        <v>72640</v>
      </c>
      <c r="G481" s="554">
        <v>3</v>
      </c>
      <c r="H481" s="554"/>
      <c r="I481" s="554"/>
      <c r="J481" s="557">
        <f t="shared" si="7"/>
        <v>72640</v>
      </c>
      <c r="K481" s="558"/>
      <c r="M481" s="158"/>
      <c r="N481" s="158"/>
      <c r="O481" s="158"/>
      <c r="P481" s="159"/>
      <c r="Q481" s="160"/>
      <c r="R481" s="161"/>
      <c r="S481" s="162"/>
      <c r="T481" s="163"/>
    </row>
    <row r="482" spans="1:20">
      <c r="A482" s="554" t="s">
        <v>786</v>
      </c>
      <c r="B482" s="554" t="s">
        <v>283</v>
      </c>
      <c r="C482" s="554" t="s">
        <v>108</v>
      </c>
      <c r="D482" s="566">
        <v>36569</v>
      </c>
      <c r="E482" s="556">
        <f ca="1">DATEDIF(D482,TODAY(),"Y")</f>
        <v>23</v>
      </c>
      <c r="F482" s="555">
        <v>75060</v>
      </c>
      <c r="G482" s="554">
        <v>5</v>
      </c>
      <c r="H482" s="554"/>
      <c r="I482" s="554"/>
      <c r="J482" s="557">
        <f t="shared" si="7"/>
        <v>75060</v>
      </c>
      <c r="K482" s="558"/>
      <c r="M482" s="158"/>
      <c r="N482" s="158"/>
      <c r="O482" s="158"/>
      <c r="P482" s="159"/>
      <c r="Q482" s="160"/>
      <c r="R482" s="161"/>
      <c r="S482" s="162"/>
      <c r="T482" s="163"/>
    </row>
    <row r="483" spans="1:20">
      <c r="A483" s="554" t="s">
        <v>507</v>
      </c>
      <c r="B483" s="554" t="s">
        <v>107</v>
      </c>
      <c r="C483" s="554" t="s">
        <v>108</v>
      </c>
      <c r="D483" s="566">
        <v>39171</v>
      </c>
      <c r="E483" s="556">
        <f ca="1">DATEDIF(D483,TODAY(),"Y")</f>
        <v>16</v>
      </c>
      <c r="F483" s="555">
        <v>25690</v>
      </c>
      <c r="G483" s="554">
        <v>2</v>
      </c>
      <c r="H483" s="554"/>
      <c r="I483" s="554"/>
      <c r="J483" s="557">
        <f t="shared" si="7"/>
        <v>25690</v>
      </c>
      <c r="K483" s="558"/>
      <c r="M483" s="158"/>
      <c r="N483" s="158"/>
      <c r="O483" s="158"/>
      <c r="P483" s="159"/>
      <c r="Q483" s="160"/>
      <c r="R483" s="161"/>
      <c r="S483" s="162"/>
      <c r="T483" s="163"/>
    </row>
    <row r="484" spans="1:20">
      <c r="A484" s="554" t="s">
        <v>566</v>
      </c>
      <c r="B484" s="554" t="s">
        <v>113</v>
      </c>
      <c r="C484" s="554" t="s">
        <v>108</v>
      </c>
      <c r="D484" s="566">
        <v>38892</v>
      </c>
      <c r="E484" s="556">
        <f ca="1">DATEDIF(D484,TODAY(),"Y")</f>
        <v>16</v>
      </c>
      <c r="F484" s="555">
        <v>56870</v>
      </c>
      <c r="G484" s="554">
        <v>1</v>
      </c>
      <c r="H484" s="554"/>
      <c r="I484" s="554"/>
      <c r="J484" s="557">
        <f t="shared" si="7"/>
        <v>56870</v>
      </c>
      <c r="K484" s="558"/>
      <c r="M484" s="158"/>
      <c r="N484" s="158"/>
      <c r="O484" s="158"/>
      <c r="P484" s="159"/>
      <c r="Q484" s="160"/>
      <c r="R484" s="161"/>
      <c r="S484" s="162"/>
      <c r="T484" s="163"/>
    </row>
    <row r="485" spans="1:20">
      <c r="A485" s="554" t="s">
        <v>558</v>
      </c>
      <c r="B485" s="554" t="s">
        <v>154</v>
      </c>
      <c r="C485" s="554" t="s">
        <v>131</v>
      </c>
      <c r="D485" s="566">
        <v>38961</v>
      </c>
      <c r="E485" s="556">
        <f ca="1">DATEDIF(D485,TODAY(),"Y")</f>
        <v>16</v>
      </c>
      <c r="F485" s="555">
        <v>20028</v>
      </c>
      <c r="G485" s="554">
        <v>4</v>
      </c>
      <c r="H485" s="554"/>
      <c r="I485" s="554"/>
      <c r="J485" s="557">
        <f t="shared" si="7"/>
        <v>20028</v>
      </c>
      <c r="K485" s="558"/>
      <c r="M485" s="158"/>
      <c r="N485" s="158"/>
      <c r="O485" s="158"/>
      <c r="P485" s="159"/>
      <c r="Q485" s="160"/>
      <c r="R485" s="161"/>
      <c r="S485" s="162"/>
      <c r="T485" s="163"/>
    </row>
    <row r="486" spans="1:20">
      <c r="A486" s="554" t="s">
        <v>762</v>
      </c>
      <c r="B486" s="554" t="s">
        <v>123</v>
      </c>
      <c r="C486" s="554" t="s">
        <v>108</v>
      </c>
      <c r="D486" s="566">
        <v>37018</v>
      </c>
      <c r="E486" s="556">
        <f ca="1">DATEDIF(D486,TODAY(),"Y")</f>
        <v>21</v>
      </c>
      <c r="F486" s="555">
        <v>28650</v>
      </c>
      <c r="G486" s="554">
        <v>4</v>
      </c>
      <c r="H486" s="554"/>
      <c r="I486" s="554"/>
      <c r="J486" s="557">
        <f t="shared" si="7"/>
        <v>28650</v>
      </c>
      <c r="K486" s="558"/>
      <c r="M486" s="158"/>
      <c r="N486" s="158"/>
      <c r="O486" s="158"/>
      <c r="P486" s="159"/>
      <c r="Q486" s="160"/>
      <c r="R486" s="161"/>
      <c r="S486" s="162"/>
      <c r="T486" s="163"/>
    </row>
    <row r="487" spans="1:20">
      <c r="A487" s="554" t="s">
        <v>587</v>
      </c>
      <c r="B487" s="554" t="s">
        <v>123</v>
      </c>
      <c r="C487" s="554" t="s">
        <v>125</v>
      </c>
      <c r="D487" s="566">
        <v>38804</v>
      </c>
      <c r="E487" s="556">
        <f ca="1">DATEDIF(D487,TODAY(),"Y")</f>
        <v>17</v>
      </c>
      <c r="F487" s="555">
        <v>48415</v>
      </c>
      <c r="G487" s="554">
        <v>4</v>
      </c>
      <c r="H487" s="554"/>
      <c r="I487" s="554"/>
      <c r="J487" s="557">
        <f t="shared" si="7"/>
        <v>48415</v>
      </c>
      <c r="K487" s="558"/>
      <c r="M487" s="158"/>
      <c r="N487" s="158"/>
      <c r="O487" s="158"/>
      <c r="P487" s="159"/>
      <c r="Q487" s="160"/>
      <c r="R487" s="161"/>
      <c r="S487" s="162"/>
      <c r="T487" s="163"/>
    </row>
    <row r="488" spans="1:20">
      <c r="A488" s="554" t="s">
        <v>387</v>
      </c>
      <c r="B488" s="554" t="s">
        <v>137</v>
      </c>
      <c r="C488" s="554" t="s">
        <v>131</v>
      </c>
      <c r="D488" s="566">
        <v>39758</v>
      </c>
      <c r="E488" s="556">
        <f ca="1">DATEDIF(D488,TODAY(),"Y")</f>
        <v>14</v>
      </c>
      <c r="F488" s="555">
        <v>14712</v>
      </c>
      <c r="G488" s="554">
        <v>5</v>
      </c>
      <c r="H488" s="554"/>
      <c r="I488" s="554"/>
      <c r="J488" s="557">
        <f t="shared" si="7"/>
        <v>14712</v>
      </c>
      <c r="K488" s="558"/>
      <c r="M488" s="158"/>
      <c r="N488" s="158"/>
      <c r="O488" s="158"/>
      <c r="P488" s="159"/>
      <c r="Q488" s="160"/>
      <c r="R488" s="161"/>
      <c r="S488" s="162"/>
      <c r="T488" s="163"/>
    </row>
    <row r="489" spans="1:20">
      <c r="A489" s="554" t="s">
        <v>416</v>
      </c>
      <c r="B489" s="554" t="s">
        <v>113</v>
      </c>
      <c r="C489" s="554" t="s">
        <v>108</v>
      </c>
      <c r="D489" s="566">
        <v>39654</v>
      </c>
      <c r="E489" s="556">
        <f ca="1">DATEDIF(D489,TODAY(),"Y")</f>
        <v>14</v>
      </c>
      <c r="F489" s="555">
        <v>32360</v>
      </c>
      <c r="G489" s="554">
        <v>4</v>
      </c>
      <c r="H489" s="554"/>
      <c r="I489" s="554"/>
      <c r="J489" s="557">
        <f t="shared" si="7"/>
        <v>32360</v>
      </c>
      <c r="K489" s="558"/>
      <c r="M489" s="158"/>
      <c r="N489" s="158"/>
      <c r="O489" s="158"/>
      <c r="P489" s="159"/>
      <c r="Q489" s="160"/>
      <c r="R489" s="161"/>
      <c r="S489" s="162"/>
      <c r="T489" s="163"/>
    </row>
    <row r="490" spans="1:20">
      <c r="A490" s="554" t="s">
        <v>605</v>
      </c>
      <c r="B490" s="554" t="s">
        <v>121</v>
      </c>
      <c r="C490" s="554" t="s">
        <v>111</v>
      </c>
      <c r="D490" s="566">
        <v>38734</v>
      </c>
      <c r="E490" s="556">
        <f ca="1">DATEDIF(D490,TODAY(),"Y")</f>
        <v>17</v>
      </c>
      <c r="F490" s="555">
        <v>54190</v>
      </c>
      <c r="G490" s="554">
        <v>4</v>
      </c>
      <c r="H490" s="554"/>
      <c r="I490" s="554"/>
      <c r="J490" s="557">
        <f t="shared" si="7"/>
        <v>54190</v>
      </c>
      <c r="K490" s="558"/>
      <c r="M490" s="158"/>
      <c r="N490" s="158"/>
      <c r="O490" s="158"/>
      <c r="P490" s="159"/>
      <c r="Q490" s="160"/>
      <c r="R490" s="161"/>
      <c r="S490" s="162"/>
      <c r="T490" s="163"/>
    </row>
    <row r="491" spans="1:20">
      <c r="A491" s="554" t="s">
        <v>221</v>
      </c>
      <c r="B491" s="554" t="s">
        <v>123</v>
      </c>
      <c r="C491" s="554" t="s">
        <v>108</v>
      </c>
      <c r="D491" s="566">
        <v>40653</v>
      </c>
      <c r="E491" s="556">
        <f ca="1">DATEDIF(D491,TODAY(),"Y")</f>
        <v>11</v>
      </c>
      <c r="F491" s="555">
        <v>49810</v>
      </c>
      <c r="G491" s="554">
        <v>2</v>
      </c>
      <c r="H491" s="554"/>
      <c r="I491" s="554"/>
      <c r="J491" s="557">
        <f t="shared" si="7"/>
        <v>49810</v>
      </c>
      <c r="K491" s="558"/>
      <c r="M491" s="158"/>
      <c r="N491" s="158"/>
      <c r="O491" s="158"/>
      <c r="P491" s="159"/>
      <c r="Q491" s="160"/>
      <c r="R491" s="161"/>
      <c r="S491" s="162"/>
      <c r="T491" s="163"/>
    </row>
    <row r="492" spans="1:20">
      <c r="A492" s="554" t="s">
        <v>604</v>
      </c>
      <c r="B492" s="554" t="s">
        <v>242</v>
      </c>
      <c r="C492" s="554" t="s">
        <v>108</v>
      </c>
      <c r="D492" s="566">
        <v>38736</v>
      </c>
      <c r="E492" s="556">
        <f ca="1">DATEDIF(D492,TODAY(),"Y")</f>
        <v>17</v>
      </c>
      <c r="F492" s="555">
        <v>22920</v>
      </c>
      <c r="G492" s="554">
        <v>3</v>
      </c>
      <c r="H492" s="554"/>
      <c r="I492" s="554"/>
      <c r="J492" s="557">
        <f t="shared" si="7"/>
        <v>22920</v>
      </c>
      <c r="K492" s="558"/>
      <c r="M492" s="158"/>
      <c r="N492" s="158"/>
      <c r="O492" s="158"/>
      <c r="P492" s="159"/>
      <c r="Q492" s="160"/>
      <c r="R492" s="161"/>
      <c r="S492" s="162"/>
      <c r="T492" s="163"/>
    </row>
    <row r="493" spans="1:20">
      <c r="A493" s="554" t="s">
        <v>598</v>
      </c>
      <c r="B493" s="554" t="s">
        <v>113</v>
      </c>
      <c r="C493" s="554" t="s">
        <v>108</v>
      </c>
      <c r="D493" s="566">
        <v>38753</v>
      </c>
      <c r="E493" s="556">
        <f ca="1">DATEDIF(D493,TODAY(),"Y")</f>
        <v>17</v>
      </c>
      <c r="F493" s="555">
        <v>22410</v>
      </c>
      <c r="G493" s="554">
        <v>4</v>
      </c>
      <c r="H493" s="554"/>
      <c r="I493" s="554"/>
      <c r="J493" s="557">
        <f t="shared" si="7"/>
        <v>22410</v>
      </c>
      <c r="K493" s="558"/>
      <c r="M493" s="158"/>
      <c r="N493" s="158"/>
      <c r="O493" s="158"/>
      <c r="P493" s="159"/>
      <c r="Q493" s="160"/>
      <c r="R493" s="161"/>
      <c r="S493" s="162"/>
      <c r="T493" s="163"/>
    </row>
    <row r="494" spans="1:20">
      <c r="A494" s="554" t="s">
        <v>118</v>
      </c>
      <c r="B494" s="554" t="s">
        <v>119</v>
      </c>
      <c r="C494" s="554" t="s">
        <v>111</v>
      </c>
      <c r="D494" s="566">
        <v>41219</v>
      </c>
      <c r="E494" s="556">
        <f ca="1">DATEDIF(D494,TODAY(),"Y")</f>
        <v>10</v>
      </c>
      <c r="F494" s="555">
        <v>55690</v>
      </c>
      <c r="G494" s="554">
        <v>2</v>
      </c>
      <c r="H494" s="554"/>
      <c r="I494" s="554"/>
      <c r="J494" s="557">
        <f t="shared" si="7"/>
        <v>55690</v>
      </c>
      <c r="K494" s="558"/>
      <c r="M494" s="158"/>
      <c r="N494" s="158"/>
      <c r="O494" s="158"/>
      <c r="P494" s="159"/>
      <c r="Q494" s="160"/>
      <c r="R494" s="161"/>
      <c r="S494" s="162"/>
      <c r="T494" s="163"/>
    </row>
    <row r="495" spans="1:20">
      <c r="A495" s="554" t="s">
        <v>10</v>
      </c>
      <c r="B495" s="554" t="s">
        <v>135</v>
      </c>
      <c r="C495" s="554" t="s">
        <v>125</v>
      </c>
      <c r="D495" s="566">
        <v>36217</v>
      </c>
      <c r="E495" s="556">
        <f ca="1">DATEDIF(D495,TODAY(),"Y")</f>
        <v>24</v>
      </c>
      <c r="F495" s="555">
        <v>15240</v>
      </c>
      <c r="G495" s="554">
        <v>1</v>
      </c>
      <c r="H495" s="554"/>
      <c r="I495" s="554"/>
      <c r="J495" s="557">
        <f t="shared" si="7"/>
        <v>15240</v>
      </c>
      <c r="K495" s="558"/>
      <c r="M495" s="165"/>
      <c r="N495" s="165"/>
      <c r="O495" s="165"/>
      <c r="P495" s="166"/>
      <c r="Q495" s="160"/>
      <c r="R495" s="161"/>
      <c r="S495" s="162"/>
      <c r="T495" s="163"/>
    </row>
    <row r="496" spans="1:20">
      <c r="A496" s="554" t="s">
        <v>406</v>
      </c>
      <c r="B496" s="554" t="s">
        <v>113</v>
      </c>
      <c r="C496" s="554" t="s">
        <v>108</v>
      </c>
      <c r="D496" s="566">
        <v>39692</v>
      </c>
      <c r="E496" s="556">
        <f ca="1">DATEDIF(D496,TODAY(),"Y")</f>
        <v>14</v>
      </c>
      <c r="F496" s="555">
        <v>35360</v>
      </c>
      <c r="G496" s="554">
        <v>5</v>
      </c>
      <c r="H496" s="554"/>
      <c r="I496" s="554"/>
      <c r="J496" s="557">
        <f t="shared" si="7"/>
        <v>35360</v>
      </c>
      <c r="K496" s="558"/>
      <c r="M496" s="158"/>
      <c r="N496" s="158"/>
      <c r="O496" s="158"/>
      <c r="P496" s="159"/>
      <c r="Q496" s="160"/>
      <c r="R496" s="161"/>
      <c r="S496" s="162"/>
      <c r="T496" s="163"/>
    </row>
    <row r="497" spans="1:20">
      <c r="A497" s="554" t="s">
        <v>527</v>
      </c>
      <c r="B497" s="554" t="s">
        <v>250</v>
      </c>
      <c r="C497" s="554" t="s">
        <v>111</v>
      </c>
      <c r="D497" s="566">
        <v>39116</v>
      </c>
      <c r="E497" s="556">
        <f ca="1">DATEDIF(D497,TODAY(),"Y")</f>
        <v>16</v>
      </c>
      <c r="F497" s="555">
        <v>60760</v>
      </c>
      <c r="G497" s="554">
        <v>2</v>
      </c>
      <c r="H497" s="554"/>
      <c r="I497" s="554"/>
      <c r="J497" s="557">
        <f t="shared" si="7"/>
        <v>60760</v>
      </c>
      <c r="K497" s="558"/>
      <c r="M497" s="158"/>
      <c r="N497" s="158"/>
      <c r="O497" s="158"/>
      <c r="P497" s="159"/>
      <c r="Q497" s="160"/>
      <c r="R497" s="161"/>
      <c r="S497" s="162"/>
      <c r="T497" s="163"/>
    </row>
    <row r="498" spans="1:20">
      <c r="A498" s="554" t="s">
        <v>127</v>
      </c>
      <c r="B498" s="554" t="s">
        <v>115</v>
      </c>
      <c r="C498" s="554" t="s">
        <v>108</v>
      </c>
      <c r="D498" s="566">
        <v>41183</v>
      </c>
      <c r="E498" s="556">
        <f ca="1">DATEDIF(D498,TODAY(),"Y")</f>
        <v>10</v>
      </c>
      <c r="F498" s="555">
        <v>75370</v>
      </c>
      <c r="G498" s="554">
        <v>2</v>
      </c>
      <c r="H498" s="554"/>
      <c r="I498" s="554"/>
      <c r="J498" s="557">
        <f t="shared" si="7"/>
        <v>75370</v>
      </c>
      <c r="K498" s="558"/>
      <c r="M498" s="158"/>
      <c r="N498" s="158"/>
      <c r="O498" s="158"/>
      <c r="P498" s="159"/>
      <c r="Q498" s="160"/>
      <c r="R498" s="161"/>
      <c r="S498" s="162"/>
      <c r="T498" s="163"/>
    </row>
    <row r="499" spans="1:20">
      <c r="A499" s="554" t="s">
        <v>510</v>
      </c>
      <c r="B499" s="554" t="s">
        <v>140</v>
      </c>
      <c r="C499" s="554" t="s">
        <v>111</v>
      </c>
      <c r="D499" s="566">
        <v>39166</v>
      </c>
      <c r="E499" s="556">
        <f ca="1">DATEDIF(D499,TODAY(),"Y")</f>
        <v>16</v>
      </c>
      <c r="F499" s="555">
        <v>79220</v>
      </c>
      <c r="G499" s="554">
        <v>4</v>
      </c>
      <c r="H499" s="554"/>
      <c r="I499" s="554"/>
      <c r="J499" s="557">
        <f t="shared" si="7"/>
        <v>79220</v>
      </c>
      <c r="K499" s="558"/>
      <c r="M499" s="158"/>
      <c r="N499" s="158"/>
      <c r="O499" s="158"/>
      <c r="P499" s="159"/>
      <c r="Q499" s="160"/>
      <c r="R499" s="161"/>
      <c r="S499" s="162"/>
      <c r="T499" s="163"/>
    </row>
    <row r="500" spans="1:20">
      <c r="A500" s="554" t="s">
        <v>395</v>
      </c>
      <c r="B500" s="554" t="s">
        <v>115</v>
      </c>
      <c r="C500" s="554" t="s">
        <v>125</v>
      </c>
      <c r="D500" s="566">
        <v>39731</v>
      </c>
      <c r="E500" s="556">
        <f ca="1">DATEDIF(D500,TODAY(),"Y")</f>
        <v>14</v>
      </c>
      <c r="F500" s="555">
        <v>13435</v>
      </c>
      <c r="G500" s="554">
        <v>1</v>
      </c>
      <c r="H500" s="554"/>
      <c r="I500" s="554"/>
      <c r="J500" s="557">
        <f t="shared" si="7"/>
        <v>13435</v>
      </c>
      <c r="K500" s="558"/>
      <c r="M500" s="158"/>
      <c r="N500" s="158"/>
      <c r="O500" s="158"/>
      <c r="P500" s="159"/>
      <c r="Q500" s="160"/>
      <c r="R500" s="161"/>
      <c r="S500" s="162"/>
      <c r="T500" s="163"/>
    </row>
    <row r="501" spans="1:20">
      <c r="A501" s="554" t="s">
        <v>207</v>
      </c>
      <c r="B501" s="554" t="s">
        <v>107</v>
      </c>
      <c r="C501" s="554" t="s">
        <v>111</v>
      </c>
      <c r="D501" s="566">
        <v>40718</v>
      </c>
      <c r="E501" s="556">
        <f ca="1">DATEDIF(D501,TODAY(),"Y")</f>
        <v>11</v>
      </c>
      <c r="F501" s="555">
        <v>26020</v>
      </c>
      <c r="G501" s="554">
        <v>5</v>
      </c>
      <c r="H501" s="554"/>
      <c r="I501" s="554"/>
      <c r="J501" s="557">
        <f t="shared" si="7"/>
        <v>26020</v>
      </c>
      <c r="K501" s="558"/>
      <c r="M501" s="158"/>
      <c r="N501" s="158"/>
      <c r="O501" s="158"/>
      <c r="P501" s="159"/>
      <c r="Q501" s="160"/>
      <c r="R501" s="161"/>
      <c r="S501" s="162"/>
      <c r="T501" s="163"/>
    </row>
    <row r="502" spans="1:20">
      <c r="A502" s="554" t="s">
        <v>466</v>
      </c>
      <c r="B502" s="554" t="s">
        <v>107</v>
      </c>
      <c r="C502" s="554" t="s">
        <v>125</v>
      </c>
      <c r="D502" s="566">
        <v>39343</v>
      </c>
      <c r="E502" s="556">
        <f ca="1">DATEDIF(D502,TODAY(),"Y")</f>
        <v>15</v>
      </c>
      <c r="F502" s="555">
        <v>23000</v>
      </c>
      <c r="G502" s="554">
        <v>4</v>
      </c>
      <c r="H502" s="554"/>
      <c r="I502" s="554"/>
      <c r="J502" s="557">
        <f t="shared" si="7"/>
        <v>23000</v>
      </c>
      <c r="K502" s="558"/>
      <c r="M502" s="158"/>
      <c r="N502" s="158"/>
      <c r="O502" s="158"/>
      <c r="P502" s="159"/>
      <c r="Q502" s="160"/>
      <c r="R502" s="161"/>
      <c r="S502" s="162"/>
      <c r="T502" s="163"/>
    </row>
    <row r="503" spans="1:20">
      <c r="A503" s="554" t="s">
        <v>568</v>
      </c>
      <c r="B503" s="554" t="s">
        <v>140</v>
      </c>
      <c r="C503" s="554" t="s">
        <v>108</v>
      </c>
      <c r="D503" s="566">
        <v>38876</v>
      </c>
      <c r="E503" s="556">
        <f ca="1">DATEDIF(D503,TODAY(),"Y")</f>
        <v>16</v>
      </c>
      <c r="F503" s="555">
        <v>60280</v>
      </c>
      <c r="G503" s="554">
        <v>1</v>
      </c>
      <c r="H503" s="554"/>
      <c r="I503" s="554"/>
      <c r="J503" s="557">
        <f t="shared" si="7"/>
        <v>60280</v>
      </c>
      <c r="K503" s="558"/>
      <c r="M503" s="158"/>
      <c r="N503" s="158"/>
      <c r="O503" s="158"/>
      <c r="P503" s="159"/>
      <c r="Q503" s="160"/>
      <c r="R503" s="161"/>
      <c r="S503" s="162"/>
      <c r="T503" s="163"/>
    </row>
    <row r="504" spans="1:20">
      <c r="A504" s="554" t="s">
        <v>678</v>
      </c>
      <c r="B504" s="554" t="s">
        <v>121</v>
      </c>
      <c r="C504" s="554" t="s">
        <v>125</v>
      </c>
      <c r="D504" s="566">
        <v>35961</v>
      </c>
      <c r="E504" s="556">
        <f ca="1">DATEDIF(D504,TODAY(),"Y")</f>
        <v>24</v>
      </c>
      <c r="F504" s="555">
        <v>20500</v>
      </c>
      <c r="G504" s="554">
        <v>3</v>
      </c>
      <c r="H504" s="554"/>
      <c r="I504" s="554"/>
      <c r="J504" s="557">
        <f t="shared" si="7"/>
        <v>20500</v>
      </c>
      <c r="K504" s="558"/>
      <c r="M504" s="158"/>
      <c r="N504" s="158"/>
      <c r="O504" s="158"/>
      <c r="P504" s="159"/>
      <c r="Q504" s="160"/>
      <c r="R504" s="161"/>
      <c r="S504" s="162"/>
      <c r="T504" s="163"/>
    </row>
    <row r="505" spans="1:20">
      <c r="A505" s="554" t="s">
        <v>155</v>
      </c>
      <c r="B505" s="554" t="s">
        <v>119</v>
      </c>
      <c r="C505" s="554" t="s">
        <v>108</v>
      </c>
      <c r="D505" s="566">
        <v>41016</v>
      </c>
      <c r="E505" s="556">
        <f ca="1">DATEDIF(D505,TODAY(),"Y")</f>
        <v>10</v>
      </c>
      <c r="F505" s="555">
        <v>68470</v>
      </c>
      <c r="G505" s="554">
        <v>4</v>
      </c>
      <c r="H505" s="554"/>
      <c r="I505" s="554"/>
      <c r="J505" s="557">
        <f t="shared" si="7"/>
        <v>68470</v>
      </c>
      <c r="K505" s="558"/>
      <c r="M505" s="158"/>
      <c r="N505" s="158"/>
      <c r="O505" s="158"/>
      <c r="P505" s="159"/>
      <c r="Q505" s="160"/>
      <c r="R505" s="161"/>
      <c r="S505" s="162"/>
      <c r="T505" s="163"/>
    </row>
    <row r="506" spans="1:20">
      <c r="A506" s="554" t="s">
        <v>887</v>
      </c>
      <c r="B506" s="554" t="s">
        <v>115</v>
      </c>
      <c r="C506" s="554" t="s">
        <v>111</v>
      </c>
      <c r="D506" s="566">
        <v>36623</v>
      </c>
      <c r="E506" s="556">
        <f ca="1">DATEDIF(D506,TODAY(),"Y")</f>
        <v>23</v>
      </c>
      <c r="F506" s="555">
        <v>30300</v>
      </c>
      <c r="G506" s="554">
        <v>1</v>
      </c>
      <c r="H506" s="554"/>
      <c r="I506" s="554"/>
      <c r="J506" s="557">
        <f t="shared" si="7"/>
        <v>30300</v>
      </c>
      <c r="K506" s="558"/>
      <c r="M506" s="158"/>
      <c r="N506" s="158"/>
      <c r="O506" s="158"/>
      <c r="P506" s="159"/>
      <c r="Q506" s="160"/>
      <c r="R506" s="161"/>
      <c r="S506" s="162"/>
      <c r="T506" s="163"/>
    </row>
    <row r="507" spans="1:20">
      <c r="A507" s="554" t="s">
        <v>435</v>
      </c>
      <c r="B507" s="554" t="s">
        <v>260</v>
      </c>
      <c r="C507" s="554" t="s">
        <v>111</v>
      </c>
      <c r="D507" s="566">
        <v>39529</v>
      </c>
      <c r="E507" s="556">
        <f ca="1">DATEDIF(D507,TODAY(),"Y")</f>
        <v>15</v>
      </c>
      <c r="F507" s="555">
        <v>35620</v>
      </c>
      <c r="G507" s="554">
        <v>4</v>
      </c>
      <c r="H507" s="554"/>
      <c r="I507" s="554"/>
      <c r="J507" s="557">
        <f t="shared" si="7"/>
        <v>35620</v>
      </c>
      <c r="K507" s="558"/>
      <c r="M507" s="158"/>
      <c r="N507" s="158"/>
      <c r="O507" s="158"/>
      <c r="P507" s="159"/>
      <c r="Q507" s="160"/>
      <c r="R507" s="161"/>
      <c r="S507" s="162"/>
      <c r="T507" s="163"/>
    </row>
    <row r="508" spans="1:20">
      <c r="A508" s="554" t="s">
        <v>112</v>
      </c>
      <c r="B508" s="554" t="s">
        <v>113</v>
      </c>
      <c r="C508" s="554" t="s">
        <v>111</v>
      </c>
      <c r="D508" s="566">
        <v>41254</v>
      </c>
      <c r="E508" s="556">
        <f ca="1">DATEDIF(D508,TODAY(),"Y")</f>
        <v>10</v>
      </c>
      <c r="F508" s="555">
        <v>81070</v>
      </c>
      <c r="G508" s="554">
        <v>5</v>
      </c>
      <c r="H508" s="554"/>
      <c r="I508" s="554"/>
      <c r="J508" s="557">
        <f t="shared" si="7"/>
        <v>81070</v>
      </c>
      <c r="K508" s="558"/>
      <c r="M508" s="158"/>
      <c r="N508" s="158"/>
      <c r="O508" s="158"/>
      <c r="P508" s="159"/>
      <c r="Q508" s="160"/>
      <c r="R508" s="161"/>
      <c r="S508" s="162"/>
      <c r="T508" s="163"/>
    </row>
    <row r="509" spans="1:20">
      <c r="A509" s="554" t="s">
        <v>4</v>
      </c>
      <c r="B509" s="554" t="s">
        <v>130</v>
      </c>
      <c r="C509" s="554" t="s">
        <v>108</v>
      </c>
      <c r="D509" s="566">
        <v>36171</v>
      </c>
      <c r="E509" s="556">
        <f ca="1">DATEDIF(D509,TODAY(),"Y")</f>
        <v>24</v>
      </c>
      <c r="F509" s="555">
        <v>54550</v>
      </c>
      <c r="G509" s="554">
        <v>1</v>
      </c>
      <c r="H509" s="554"/>
      <c r="I509" s="554"/>
      <c r="J509" s="557">
        <f t="shared" si="7"/>
        <v>54550</v>
      </c>
      <c r="K509" s="558"/>
      <c r="M509" s="165"/>
      <c r="N509" s="165"/>
      <c r="O509" s="165"/>
      <c r="P509" s="166"/>
      <c r="Q509" s="160"/>
      <c r="R509" s="161"/>
      <c r="S509" s="162"/>
      <c r="T509" s="163"/>
    </row>
    <row r="510" spans="1:20">
      <c r="A510" s="554" t="s">
        <v>955</v>
      </c>
      <c r="B510" s="554" t="s">
        <v>107</v>
      </c>
      <c r="C510" s="554" t="s">
        <v>108</v>
      </c>
      <c r="D510" s="566">
        <v>36243</v>
      </c>
      <c r="E510" s="556">
        <f ca="1">DATEDIF(D510,TODAY(),"Y")</f>
        <v>24</v>
      </c>
      <c r="F510" s="555">
        <v>77680</v>
      </c>
      <c r="G510" s="554">
        <v>3</v>
      </c>
      <c r="H510" s="554"/>
      <c r="I510" s="554"/>
      <c r="J510" s="557">
        <f t="shared" si="7"/>
        <v>77680</v>
      </c>
      <c r="K510" s="558"/>
      <c r="M510" s="158"/>
      <c r="N510" s="158"/>
      <c r="O510" s="158"/>
      <c r="P510" s="159"/>
      <c r="Q510" s="160"/>
      <c r="R510" s="161"/>
      <c r="S510" s="162"/>
      <c r="T510" s="163"/>
    </row>
    <row r="511" spans="1:20">
      <c r="A511" s="554" t="s">
        <v>559</v>
      </c>
      <c r="B511" s="554" t="s">
        <v>137</v>
      </c>
      <c r="C511" s="554" t="s">
        <v>131</v>
      </c>
      <c r="D511" s="566">
        <v>38960</v>
      </c>
      <c r="E511" s="556">
        <f ca="1">DATEDIF(D511,TODAY(),"Y")</f>
        <v>16</v>
      </c>
      <c r="F511" s="555">
        <v>12676</v>
      </c>
      <c r="G511" s="554">
        <v>2</v>
      </c>
      <c r="H511" s="554"/>
      <c r="I511" s="554"/>
      <c r="J511" s="557">
        <f t="shared" si="7"/>
        <v>12676</v>
      </c>
      <c r="K511" s="558"/>
      <c r="M511" s="158"/>
      <c r="N511" s="158"/>
      <c r="O511" s="158"/>
      <c r="P511" s="159"/>
      <c r="Q511" s="160"/>
      <c r="R511" s="161"/>
      <c r="S511" s="162"/>
      <c r="T511" s="163"/>
    </row>
    <row r="512" spans="1:20">
      <c r="A512" s="554" t="s">
        <v>841</v>
      </c>
      <c r="B512" s="554" t="s">
        <v>140</v>
      </c>
      <c r="C512" s="554" t="s">
        <v>111</v>
      </c>
      <c r="D512" s="566">
        <v>36011</v>
      </c>
      <c r="E512" s="556">
        <f ca="1">DATEDIF(D512,TODAY(),"Y")</f>
        <v>24</v>
      </c>
      <c r="F512" s="555">
        <v>45050</v>
      </c>
      <c r="G512" s="554">
        <v>1</v>
      </c>
      <c r="H512" s="554"/>
      <c r="I512" s="554"/>
      <c r="J512" s="557">
        <f t="shared" si="7"/>
        <v>45050</v>
      </c>
      <c r="K512" s="558"/>
      <c r="M512" s="158"/>
      <c r="N512" s="158"/>
      <c r="O512" s="158"/>
      <c r="P512" s="159"/>
      <c r="Q512" s="160"/>
      <c r="R512" s="161"/>
      <c r="S512" s="162"/>
      <c r="T512" s="163"/>
    </row>
    <row r="513" spans="1:20">
      <c r="A513" s="554" t="s">
        <v>963</v>
      </c>
      <c r="B513" s="554" t="s">
        <v>107</v>
      </c>
      <c r="C513" s="554" t="s">
        <v>125</v>
      </c>
      <c r="D513" s="566">
        <v>36365</v>
      </c>
      <c r="E513" s="556">
        <f ca="1">DATEDIF(D513,TODAY(),"Y")</f>
        <v>23</v>
      </c>
      <c r="F513" s="555">
        <v>19825</v>
      </c>
      <c r="G513" s="554">
        <v>2</v>
      </c>
      <c r="H513" s="554"/>
      <c r="I513" s="554"/>
      <c r="J513" s="557">
        <f t="shared" si="7"/>
        <v>19825</v>
      </c>
      <c r="K513" s="558"/>
      <c r="M513" s="158"/>
      <c r="N513" s="158"/>
      <c r="O513" s="158"/>
      <c r="P513" s="159"/>
      <c r="Q513" s="160"/>
      <c r="R513" s="161"/>
      <c r="S513" s="162"/>
      <c r="T513" s="163"/>
    </row>
    <row r="514" spans="1:20">
      <c r="A514" s="554" t="s">
        <v>852</v>
      </c>
      <c r="B514" s="554" t="s">
        <v>140</v>
      </c>
      <c r="C514" s="554" t="s">
        <v>108</v>
      </c>
      <c r="D514" s="566">
        <v>36101</v>
      </c>
      <c r="E514" s="556">
        <f ca="1">DATEDIF(D514,TODAY(),"Y")</f>
        <v>24</v>
      </c>
      <c r="F514" s="555">
        <v>88240</v>
      </c>
      <c r="G514" s="554">
        <v>5</v>
      </c>
      <c r="H514" s="554"/>
      <c r="I514" s="554"/>
      <c r="J514" s="557">
        <f t="shared" si="7"/>
        <v>88240</v>
      </c>
      <c r="K514" s="558"/>
      <c r="M514" s="158"/>
      <c r="N514" s="158"/>
      <c r="O514" s="158"/>
      <c r="P514" s="159"/>
      <c r="Q514" s="160"/>
      <c r="R514" s="161"/>
      <c r="S514" s="162"/>
      <c r="T514" s="163"/>
    </row>
    <row r="515" spans="1:20">
      <c r="A515" s="554" t="s">
        <v>220</v>
      </c>
      <c r="B515" s="554" t="s">
        <v>177</v>
      </c>
      <c r="C515" s="554" t="s">
        <v>125</v>
      </c>
      <c r="D515" s="566">
        <v>40654</v>
      </c>
      <c r="E515" s="556">
        <f ca="1">DATEDIF(D515,TODAY(),"Y")</f>
        <v>11</v>
      </c>
      <c r="F515" s="555">
        <v>16015</v>
      </c>
      <c r="G515" s="554">
        <v>3</v>
      </c>
      <c r="H515" s="554"/>
      <c r="I515" s="554"/>
      <c r="J515" s="557">
        <f t="shared" ref="J515:J578" si="8">$K$2*F515+F515</f>
        <v>16015</v>
      </c>
      <c r="K515" s="558"/>
      <c r="M515" s="158"/>
      <c r="N515" s="158"/>
      <c r="O515" s="158"/>
      <c r="P515" s="159"/>
      <c r="Q515" s="160"/>
      <c r="R515" s="161"/>
      <c r="S515" s="162"/>
      <c r="T515" s="163"/>
    </row>
    <row r="516" spans="1:20">
      <c r="A516" s="554" t="s">
        <v>803</v>
      </c>
      <c r="B516" s="554" t="s">
        <v>140</v>
      </c>
      <c r="C516" s="554" t="s">
        <v>108</v>
      </c>
      <c r="D516" s="566">
        <v>36535</v>
      </c>
      <c r="E516" s="556">
        <f ca="1">DATEDIF(D516,TODAY(),"Y")</f>
        <v>23</v>
      </c>
      <c r="F516" s="555">
        <v>76192</v>
      </c>
      <c r="G516" s="554">
        <v>4</v>
      </c>
      <c r="H516" s="554"/>
      <c r="I516" s="554"/>
      <c r="J516" s="557">
        <f t="shared" si="8"/>
        <v>76192</v>
      </c>
      <c r="K516" s="558"/>
      <c r="M516" s="158"/>
      <c r="N516" s="158"/>
      <c r="O516" s="158"/>
      <c r="P516" s="159"/>
      <c r="Q516" s="160"/>
      <c r="R516" s="161"/>
      <c r="S516" s="162"/>
      <c r="T516" s="163"/>
    </row>
    <row r="517" spans="1:20">
      <c r="A517" s="554" t="s">
        <v>264</v>
      </c>
      <c r="B517" s="554" t="s">
        <v>140</v>
      </c>
      <c r="C517" s="554" t="s">
        <v>111</v>
      </c>
      <c r="D517" s="566">
        <v>40492</v>
      </c>
      <c r="E517" s="556">
        <f ca="1">DATEDIF(D517,TODAY(),"Y")</f>
        <v>12</v>
      </c>
      <c r="F517" s="555">
        <v>66010</v>
      </c>
      <c r="G517" s="554">
        <v>2</v>
      </c>
      <c r="H517" s="554"/>
      <c r="I517" s="554"/>
      <c r="J517" s="557">
        <f t="shared" si="8"/>
        <v>66010</v>
      </c>
      <c r="K517" s="558"/>
      <c r="M517" s="158"/>
      <c r="N517" s="158"/>
      <c r="O517" s="158"/>
      <c r="P517" s="159"/>
      <c r="Q517" s="160"/>
      <c r="R517" s="161"/>
      <c r="S517" s="162"/>
      <c r="T517" s="163"/>
    </row>
    <row r="518" spans="1:20">
      <c r="A518" s="554" t="s">
        <v>205</v>
      </c>
      <c r="B518" s="554" t="s">
        <v>206</v>
      </c>
      <c r="C518" s="554" t="s">
        <v>111</v>
      </c>
      <c r="D518" s="566">
        <v>40719</v>
      </c>
      <c r="E518" s="556">
        <f ca="1">DATEDIF(D518,TODAY(),"Y")</f>
        <v>11</v>
      </c>
      <c r="F518" s="555">
        <v>66132</v>
      </c>
      <c r="G518" s="554">
        <v>4</v>
      </c>
      <c r="H518" s="554"/>
      <c r="I518" s="554"/>
      <c r="J518" s="557">
        <f t="shared" si="8"/>
        <v>66132</v>
      </c>
      <c r="K518" s="558"/>
      <c r="M518" s="158"/>
      <c r="N518" s="158"/>
      <c r="O518" s="158"/>
      <c r="P518" s="159"/>
      <c r="Q518" s="160"/>
      <c r="R518" s="161"/>
      <c r="S518" s="162"/>
      <c r="T518" s="163"/>
    </row>
    <row r="519" spans="1:20">
      <c r="A519" s="554" t="s">
        <v>865</v>
      </c>
      <c r="B519" s="554" t="s">
        <v>147</v>
      </c>
      <c r="C519" s="554" t="s">
        <v>108</v>
      </c>
      <c r="D519" s="566">
        <v>35856</v>
      </c>
      <c r="E519" s="556">
        <f ca="1">DATEDIF(D519,TODAY(),"Y")</f>
        <v>25</v>
      </c>
      <c r="F519" s="555">
        <v>86830</v>
      </c>
      <c r="G519" s="554">
        <v>3</v>
      </c>
      <c r="H519" s="554"/>
      <c r="I519" s="554"/>
      <c r="J519" s="557">
        <f t="shared" si="8"/>
        <v>86830</v>
      </c>
      <c r="K519" s="558"/>
      <c r="M519" s="158"/>
      <c r="N519" s="158"/>
      <c r="O519" s="158"/>
      <c r="P519" s="159"/>
      <c r="Q519" s="160"/>
      <c r="R519" s="161"/>
      <c r="S519" s="162"/>
      <c r="T519" s="163"/>
    </row>
    <row r="520" spans="1:20">
      <c r="A520" s="554" t="s">
        <v>613</v>
      </c>
      <c r="B520" s="554" t="s">
        <v>119</v>
      </c>
      <c r="C520" s="554" t="s">
        <v>108</v>
      </c>
      <c r="D520" s="566">
        <v>38237</v>
      </c>
      <c r="E520" s="556">
        <f ca="1">DATEDIF(D520,TODAY(),"Y")</f>
        <v>18</v>
      </c>
      <c r="F520" s="555">
        <v>31910</v>
      </c>
      <c r="G520" s="554">
        <v>5</v>
      </c>
      <c r="H520" s="554"/>
      <c r="I520" s="554"/>
      <c r="J520" s="557">
        <f t="shared" si="8"/>
        <v>31910</v>
      </c>
      <c r="K520" s="558"/>
      <c r="M520" s="158"/>
      <c r="N520" s="158"/>
      <c r="O520" s="158"/>
      <c r="P520" s="159"/>
      <c r="Q520" s="160"/>
      <c r="R520" s="161"/>
      <c r="S520" s="162"/>
      <c r="T520" s="163"/>
    </row>
    <row r="521" spans="1:20">
      <c r="A521" s="554" t="s">
        <v>844</v>
      </c>
      <c r="B521" s="554" t="s">
        <v>140</v>
      </c>
      <c r="C521" s="554" t="s">
        <v>125</v>
      </c>
      <c r="D521" s="566">
        <v>36422</v>
      </c>
      <c r="E521" s="556">
        <f ca="1">DATEDIF(D521,TODAY(),"Y")</f>
        <v>23</v>
      </c>
      <c r="F521" s="555">
        <v>17270</v>
      </c>
      <c r="G521" s="554">
        <v>5</v>
      </c>
      <c r="H521" s="554"/>
      <c r="I521" s="554"/>
      <c r="J521" s="557">
        <f t="shared" si="8"/>
        <v>17270</v>
      </c>
      <c r="K521" s="558"/>
      <c r="M521" s="158"/>
      <c r="N521" s="158"/>
      <c r="O521" s="158"/>
      <c r="P521" s="159"/>
      <c r="Q521" s="160"/>
      <c r="R521" s="161"/>
      <c r="S521" s="162"/>
      <c r="T521" s="163"/>
    </row>
    <row r="522" spans="1:20">
      <c r="A522" s="554" t="s">
        <v>835</v>
      </c>
      <c r="B522" s="554" t="s">
        <v>140</v>
      </c>
      <c r="C522" s="554" t="s">
        <v>111</v>
      </c>
      <c r="D522" s="566">
        <v>36350</v>
      </c>
      <c r="E522" s="556">
        <f ca="1">DATEDIF(D522,TODAY(),"Y")</f>
        <v>23</v>
      </c>
      <c r="F522" s="555">
        <v>27380</v>
      </c>
      <c r="G522" s="554">
        <v>3</v>
      </c>
      <c r="H522" s="554"/>
      <c r="I522" s="554"/>
      <c r="J522" s="557">
        <f t="shared" si="8"/>
        <v>27380</v>
      </c>
      <c r="K522" s="558"/>
      <c r="M522" s="158"/>
      <c r="N522" s="158"/>
      <c r="O522" s="158"/>
      <c r="P522" s="159"/>
      <c r="Q522" s="160"/>
      <c r="R522" s="161"/>
      <c r="S522" s="162"/>
      <c r="T522" s="163"/>
    </row>
    <row r="523" spans="1:20">
      <c r="A523" s="554" t="s">
        <v>842</v>
      </c>
      <c r="B523" s="554" t="s">
        <v>140</v>
      </c>
      <c r="C523" s="554" t="s">
        <v>131</v>
      </c>
      <c r="D523" s="566">
        <v>36067</v>
      </c>
      <c r="E523" s="556">
        <f ca="1">DATEDIF(D523,TODAY(),"Y")</f>
        <v>24</v>
      </c>
      <c r="F523" s="555">
        <v>37612</v>
      </c>
      <c r="G523" s="554">
        <v>4</v>
      </c>
      <c r="H523" s="554"/>
      <c r="I523" s="554"/>
      <c r="J523" s="557">
        <f t="shared" si="8"/>
        <v>37612</v>
      </c>
      <c r="K523" s="558"/>
      <c r="M523" s="158"/>
      <c r="N523" s="158"/>
      <c r="O523" s="158"/>
      <c r="P523" s="159"/>
      <c r="Q523" s="160"/>
      <c r="R523" s="161"/>
      <c r="S523" s="162"/>
      <c r="T523" s="163"/>
    </row>
    <row r="524" spans="1:20">
      <c r="A524" s="554" t="s">
        <v>959</v>
      </c>
      <c r="B524" s="554" t="s">
        <v>107</v>
      </c>
      <c r="C524" s="554" t="s">
        <v>108</v>
      </c>
      <c r="D524" s="566">
        <v>37009</v>
      </c>
      <c r="E524" s="556">
        <f ca="1">DATEDIF(D524,TODAY(),"Y")</f>
        <v>21</v>
      </c>
      <c r="F524" s="555">
        <v>78710</v>
      </c>
      <c r="G524" s="554">
        <v>2</v>
      </c>
      <c r="H524" s="554"/>
      <c r="I524" s="554"/>
      <c r="J524" s="557">
        <f t="shared" si="8"/>
        <v>78710</v>
      </c>
      <c r="K524" s="558"/>
      <c r="M524" s="158"/>
      <c r="N524" s="158"/>
      <c r="O524" s="158"/>
      <c r="P524" s="159"/>
      <c r="Q524" s="160"/>
      <c r="R524" s="161"/>
      <c r="S524" s="162"/>
      <c r="T524" s="163"/>
    </row>
    <row r="525" spans="1:20">
      <c r="A525" s="554" t="s">
        <v>429</v>
      </c>
      <c r="B525" s="554" t="s">
        <v>140</v>
      </c>
      <c r="C525" s="554" t="s">
        <v>111</v>
      </c>
      <c r="D525" s="566">
        <v>39545</v>
      </c>
      <c r="E525" s="556">
        <f ca="1">DATEDIF(D525,TODAY(),"Y")</f>
        <v>15</v>
      </c>
      <c r="F525" s="555">
        <v>84170</v>
      </c>
      <c r="G525" s="554">
        <v>2</v>
      </c>
      <c r="H525" s="554"/>
      <c r="I525" s="554"/>
      <c r="J525" s="557">
        <f t="shared" si="8"/>
        <v>84170</v>
      </c>
      <c r="K525" s="558"/>
      <c r="M525" s="158"/>
      <c r="N525" s="158"/>
      <c r="O525" s="158"/>
      <c r="P525" s="159"/>
      <c r="Q525" s="160"/>
      <c r="R525" s="161"/>
      <c r="S525" s="162"/>
      <c r="T525" s="163"/>
    </row>
    <row r="526" spans="1:20">
      <c r="A526" s="554" t="s">
        <v>201</v>
      </c>
      <c r="B526" s="554" t="s">
        <v>137</v>
      </c>
      <c r="C526" s="554" t="s">
        <v>108</v>
      </c>
      <c r="D526" s="566">
        <v>40752</v>
      </c>
      <c r="E526" s="556">
        <f ca="1">DATEDIF(D526,TODAY(),"Y")</f>
        <v>11</v>
      </c>
      <c r="F526" s="555">
        <v>37620</v>
      </c>
      <c r="G526" s="554">
        <v>5</v>
      </c>
      <c r="H526" s="554"/>
      <c r="I526" s="554"/>
      <c r="J526" s="557">
        <f t="shared" si="8"/>
        <v>37620</v>
      </c>
      <c r="K526" s="558"/>
      <c r="M526" s="158"/>
      <c r="N526" s="158"/>
      <c r="O526" s="158"/>
      <c r="P526" s="159"/>
      <c r="Q526" s="160"/>
      <c r="R526" s="161"/>
      <c r="S526" s="162"/>
      <c r="T526" s="163"/>
    </row>
    <row r="527" spans="1:20">
      <c r="A527" s="554" t="s">
        <v>767</v>
      </c>
      <c r="B527" s="554" t="s">
        <v>123</v>
      </c>
      <c r="C527" s="554" t="s">
        <v>111</v>
      </c>
      <c r="D527" s="566">
        <v>36087</v>
      </c>
      <c r="E527" s="556">
        <f ca="1">DATEDIF(D527,TODAY(),"Y")</f>
        <v>24</v>
      </c>
      <c r="F527" s="555">
        <v>76930</v>
      </c>
      <c r="G527" s="554">
        <v>1</v>
      </c>
      <c r="H527" s="554"/>
      <c r="I527" s="554"/>
      <c r="J527" s="557">
        <f t="shared" si="8"/>
        <v>76930</v>
      </c>
      <c r="K527" s="558"/>
      <c r="M527" s="158"/>
      <c r="N527" s="158"/>
      <c r="O527" s="158"/>
      <c r="P527" s="159"/>
      <c r="Q527" s="160"/>
      <c r="R527" s="161"/>
      <c r="S527" s="162"/>
      <c r="T527" s="163"/>
    </row>
    <row r="528" spans="1:20">
      <c r="A528" s="554" t="s">
        <v>272</v>
      </c>
      <c r="B528" s="554" t="s">
        <v>140</v>
      </c>
      <c r="C528" s="554" t="s">
        <v>108</v>
      </c>
      <c r="D528" s="566">
        <v>40469</v>
      </c>
      <c r="E528" s="556">
        <f ca="1">DATEDIF(D528,TODAY(),"Y")</f>
        <v>12</v>
      </c>
      <c r="F528" s="555">
        <v>45480</v>
      </c>
      <c r="G528" s="554">
        <v>4</v>
      </c>
      <c r="H528" s="554"/>
      <c r="I528" s="554"/>
      <c r="J528" s="557">
        <f t="shared" si="8"/>
        <v>45480</v>
      </c>
      <c r="K528" s="558"/>
      <c r="M528" s="158"/>
      <c r="N528" s="158"/>
      <c r="O528" s="158"/>
      <c r="P528" s="159"/>
      <c r="Q528" s="160"/>
      <c r="R528" s="161"/>
      <c r="S528" s="162"/>
      <c r="T528" s="163"/>
    </row>
    <row r="529" spans="1:20">
      <c r="A529" s="554" t="s">
        <v>362</v>
      </c>
      <c r="B529" s="554" t="s">
        <v>140</v>
      </c>
      <c r="C529" s="554" t="s">
        <v>108</v>
      </c>
      <c r="D529" s="566">
        <v>39972</v>
      </c>
      <c r="E529" s="556">
        <f ca="1">DATEDIF(D529,TODAY(),"Y")</f>
        <v>13</v>
      </c>
      <c r="F529" s="555">
        <v>78170</v>
      </c>
      <c r="G529" s="554">
        <v>5</v>
      </c>
      <c r="H529" s="554"/>
      <c r="I529" s="554"/>
      <c r="J529" s="557">
        <f t="shared" si="8"/>
        <v>78170</v>
      </c>
      <c r="K529" s="558"/>
      <c r="M529" s="158"/>
      <c r="N529" s="158"/>
      <c r="O529" s="158"/>
      <c r="P529" s="159"/>
      <c r="Q529" s="160"/>
      <c r="R529" s="161"/>
      <c r="S529" s="162"/>
      <c r="T529" s="163"/>
    </row>
    <row r="530" spans="1:20">
      <c r="A530" s="554" t="s">
        <v>126</v>
      </c>
      <c r="B530" s="554" t="s">
        <v>115</v>
      </c>
      <c r="C530" s="554" t="s">
        <v>108</v>
      </c>
      <c r="D530" s="566">
        <v>41186</v>
      </c>
      <c r="E530" s="556">
        <f ca="1">DATEDIF(D530,TODAY(),"Y")</f>
        <v>10</v>
      </c>
      <c r="F530" s="555">
        <v>46910</v>
      </c>
      <c r="G530" s="554">
        <v>3</v>
      </c>
      <c r="H530" s="554"/>
      <c r="I530" s="554"/>
      <c r="J530" s="557">
        <f t="shared" si="8"/>
        <v>46910</v>
      </c>
      <c r="K530" s="558"/>
      <c r="M530" s="158"/>
      <c r="N530" s="158"/>
      <c r="O530" s="158"/>
      <c r="P530" s="159"/>
      <c r="Q530" s="160"/>
      <c r="R530" s="161"/>
      <c r="S530" s="162"/>
      <c r="T530" s="163"/>
    </row>
    <row r="531" spans="1:20">
      <c r="A531" s="554" t="s">
        <v>258</v>
      </c>
      <c r="B531" s="554" t="s">
        <v>154</v>
      </c>
      <c r="C531" s="554" t="s">
        <v>111</v>
      </c>
      <c r="D531" s="566">
        <v>40508</v>
      </c>
      <c r="E531" s="556">
        <f ca="1">DATEDIF(D531,TODAY(),"Y")</f>
        <v>12</v>
      </c>
      <c r="F531" s="555">
        <v>58130</v>
      </c>
      <c r="G531" s="554">
        <v>2</v>
      </c>
      <c r="H531" s="554"/>
      <c r="I531" s="554"/>
      <c r="J531" s="557">
        <f t="shared" si="8"/>
        <v>58130</v>
      </c>
      <c r="K531" s="558"/>
      <c r="M531" s="158"/>
      <c r="N531" s="158"/>
      <c r="O531" s="158"/>
      <c r="P531" s="159"/>
      <c r="Q531" s="160"/>
      <c r="R531" s="161"/>
      <c r="S531" s="162"/>
      <c r="T531" s="163"/>
    </row>
    <row r="532" spans="1:20">
      <c r="A532" s="554" t="s">
        <v>546</v>
      </c>
      <c r="B532" s="554" t="s">
        <v>135</v>
      </c>
      <c r="C532" s="554" t="s">
        <v>108</v>
      </c>
      <c r="D532" s="566">
        <v>39029</v>
      </c>
      <c r="E532" s="556">
        <f ca="1">DATEDIF(D532,TODAY(),"Y")</f>
        <v>16</v>
      </c>
      <c r="F532" s="555">
        <v>85300</v>
      </c>
      <c r="G532" s="554">
        <v>2</v>
      </c>
      <c r="H532" s="554"/>
      <c r="I532" s="554"/>
      <c r="J532" s="557">
        <f t="shared" si="8"/>
        <v>85300</v>
      </c>
      <c r="K532" s="558"/>
      <c r="M532" s="165"/>
      <c r="N532" s="165"/>
      <c r="O532" s="165"/>
      <c r="P532" s="166"/>
      <c r="Q532" s="160"/>
      <c r="R532" s="161"/>
      <c r="S532" s="162"/>
      <c r="T532" s="163"/>
    </row>
    <row r="533" spans="1:20">
      <c r="A533" s="554" t="s">
        <v>534</v>
      </c>
      <c r="B533" s="554" t="s">
        <v>140</v>
      </c>
      <c r="C533" s="554" t="s">
        <v>111</v>
      </c>
      <c r="D533" s="566">
        <v>39092</v>
      </c>
      <c r="E533" s="556">
        <f ca="1">DATEDIF(D533,TODAY(),"Y")</f>
        <v>16</v>
      </c>
      <c r="F533" s="555">
        <v>73990</v>
      </c>
      <c r="G533" s="554">
        <v>3</v>
      </c>
      <c r="H533" s="554"/>
      <c r="I533" s="554"/>
      <c r="J533" s="557">
        <f t="shared" si="8"/>
        <v>73990</v>
      </c>
      <c r="K533" s="558"/>
      <c r="M533" s="158"/>
      <c r="N533" s="158"/>
      <c r="O533" s="158"/>
      <c r="P533" s="159"/>
      <c r="Q533" s="160"/>
      <c r="R533" s="161"/>
      <c r="S533" s="162"/>
      <c r="T533" s="163"/>
    </row>
    <row r="534" spans="1:20">
      <c r="A534" s="554" t="s">
        <v>820</v>
      </c>
      <c r="B534" s="554" t="s">
        <v>140</v>
      </c>
      <c r="C534" s="554" t="s">
        <v>111</v>
      </c>
      <c r="D534" s="566">
        <v>36283</v>
      </c>
      <c r="E534" s="556">
        <f ca="1">DATEDIF(D534,TODAY(),"Y")</f>
        <v>23</v>
      </c>
      <c r="F534" s="555">
        <v>25130</v>
      </c>
      <c r="G534" s="554">
        <v>5</v>
      </c>
      <c r="H534" s="554"/>
      <c r="I534" s="554"/>
      <c r="J534" s="557">
        <f t="shared" si="8"/>
        <v>25130</v>
      </c>
      <c r="K534" s="558"/>
      <c r="M534" s="158"/>
      <c r="N534" s="158"/>
      <c r="O534" s="158"/>
      <c r="P534" s="159"/>
      <c r="Q534" s="160"/>
      <c r="R534" s="161"/>
      <c r="S534" s="162"/>
      <c r="T534" s="163"/>
    </row>
    <row r="535" spans="1:20">
      <c r="A535" s="554" t="s">
        <v>161</v>
      </c>
      <c r="B535" s="554" t="s">
        <v>123</v>
      </c>
      <c r="C535" s="554" t="s">
        <v>111</v>
      </c>
      <c r="D535" s="566">
        <v>40983</v>
      </c>
      <c r="E535" s="556">
        <f ca="1">DATEDIF(D535,TODAY(),"Y")</f>
        <v>11</v>
      </c>
      <c r="F535" s="555">
        <v>64460</v>
      </c>
      <c r="G535" s="554">
        <v>1</v>
      </c>
      <c r="H535" s="554"/>
      <c r="I535" s="554"/>
      <c r="J535" s="557">
        <f t="shared" si="8"/>
        <v>64460</v>
      </c>
      <c r="K535" s="558"/>
      <c r="M535" s="158"/>
      <c r="N535" s="158"/>
      <c r="O535" s="158"/>
      <c r="P535" s="159"/>
      <c r="Q535" s="160"/>
      <c r="R535" s="161"/>
      <c r="S535" s="162"/>
      <c r="T535" s="163"/>
    </row>
    <row r="536" spans="1:20">
      <c r="A536" s="554" t="s">
        <v>122</v>
      </c>
      <c r="B536" s="554" t="s">
        <v>123</v>
      </c>
      <c r="C536" s="554" t="s">
        <v>108</v>
      </c>
      <c r="D536" s="566">
        <v>41200</v>
      </c>
      <c r="E536" s="556">
        <f ca="1">DATEDIF(D536,TODAY(),"Y")</f>
        <v>10</v>
      </c>
      <c r="F536" s="555">
        <v>71670</v>
      </c>
      <c r="G536" s="554">
        <v>4</v>
      </c>
      <c r="H536" s="554"/>
      <c r="I536" s="554"/>
      <c r="J536" s="557">
        <f t="shared" si="8"/>
        <v>71670</v>
      </c>
      <c r="K536" s="558"/>
      <c r="M536" s="158"/>
      <c r="N536" s="158"/>
      <c r="O536" s="158"/>
      <c r="P536" s="159"/>
      <c r="Q536" s="160"/>
      <c r="R536" s="161"/>
      <c r="S536" s="162"/>
      <c r="T536" s="163"/>
    </row>
    <row r="537" spans="1:20">
      <c r="A537" s="554" t="s">
        <v>882</v>
      </c>
      <c r="B537" s="554" t="s">
        <v>121</v>
      </c>
      <c r="C537" s="554" t="s">
        <v>131</v>
      </c>
      <c r="D537" s="566">
        <v>36084</v>
      </c>
      <c r="E537" s="556">
        <f ca="1">DATEDIF(D537,TODAY(),"Y")</f>
        <v>24</v>
      </c>
      <c r="F537" s="555">
        <v>21668</v>
      </c>
      <c r="G537" s="554">
        <v>4</v>
      </c>
      <c r="H537" s="554"/>
      <c r="I537" s="554"/>
      <c r="J537" s="557">
        <f t="shared" si="8"/>
        <v>21668</v>
      </c>
      <c r="K537" s="558"/>
      <c r="M537" s="158"/>
      <c r="N537" s="158"/>
      <c r="O537" s="158"/>
      <c r="P537" s="159"/>
      <c r="Q537" s="160"/>
      <c r="R537" s="161"/>
      <c r="S537" s="162"/>
      <c r="T537" s="163"/>
    </row>
    <row r="538" spans="1:20">
      <c r="A538" s="554" t="s">
        <v>357</v>
      </c>
      <c r="B538" s="554" t="s">
        <v>123</v>
      </c>
      <c r="C538" s="554" t="s">
        <v>108</v>
      </c>
      <c r="D538" s="566">
        <v>40085</v>
      </c>
      <c r="E538" s="556">
        <f ca="1">DATEDIF(D538,TODAY(),"Y")</f>
        <v>13</v>
      </c>
      <c r="F538" s="555">
        <v>41490</v>
      </c>
      <c r="G538" s="554">
        <v>5</v>
      </c>
      <c r="H538" s="554"/>
      <c r="I538" s="554"/>
      <c r="J538" s="557">
        <f t="shared" si="8"/>
        <v>41490</v>
      </c>
      <c r="K538" s="558"/>
      <c r="M538" s="158"/>
      <c r="N538" s="158"/>
      <c r="O538" s="158"/>
      <c r="P538" s="159"/>
      <c r="Q538" s="160"/>
      <c r="R538" s="161"/>
      <c r="S538" s="162"/>
      <c r="T538" s="163"/>
    </row>
    <row r="539" spans="1:20">
      <c r="A539" s="554" t="s">
        <v>621</v>
      </c>
      <c r="B539" s="554" t="s">
        <v>154</v>
      </c>
      <c r="C539" s="554" t="s">
        <v>108</v>
      </c>
      <c r="D539" s="566">
        <v>38051</v>
      </c>
      <c r="E539" s="556">
        <f ca="1">DATEDIF(D539,TODAY(),"Y")</f>
        <v>19</v>
      </c>
      <c r="F539" s="555">
        <v>30350</v>
      </c>
      <c r="G539" s="554">
        <v>1</v>
      </c>
      <c r="H539" s="554"/>
      <c r="I539" s="554"/>
      <c r="J539" s="557">
        <f t="shared" si="8"/>
        <v>30350</v>
      </c>
      <c r="K539" s="558"/>
      <c r="M539" s="158"/>
      <c r="N539" s="158"/>
      <c r="O539" s="158"/>
      <c r="P539" s="159"/>
      <c r="Q539" s="160"/>
      <c r="R539" s="161"/>
      <c r="S539" s="162"/>
      <c r="T539" s="163"/>
    </row>
    <row r="540" spans="1:20">
      <c r="A540" s="554" t="s">
        <v>319</v>
      </c>
      <c r="B540" s="554" t="s">
        <v>140</v>
      </c>
      <c r="C540" s="554" t="s">
        <v>125</v>
      </c>
      <c r="D540" s="566">
        <v>40302</v>
      </c>
      <c r="E540" s="556">
        <f ca="1">DATEDIF(D540,TODAY(),"Y")</f>
        <v>12</v>
      </c>
      <c r="F540" s="555">
        <v>46285</v>
      </c>
      <c r="G540" s="554">
        <v>5</v>
      </c>
      <c r="H540" s="554"/>
      <c r="I540" s="554"/>
      <c r="J540" s="557">
        <f t="shared" si="8"/>
        <v>46285</v>
      </c>
      <c r="K540" s="558"/>
      <c r="M540" s="158"/>
      <c r="N540" s="158"/>
      <c r="O540" s="158"/>
      <c r="P540" s="159"/>
      <c r="Q540" s="160"/>
      <c r="R540" s="161"/>
      <c r="S540" s="162"/>
      <c r="T540" s="163"/>
    </row>
    <row r="541" spans="1:20">
      <c r="A541" s="554" t="s">
        <v>663</v>
      </c>
      <c r="B541" s="554" t="s">
        <v>123</v>
      </c>
      <c r="C541" s="554" t="s">
        <v>108</v>
      </c>
      <c r="D541" s="566">
        <v>35829</v>
      </c>
      <c r="E541" s="556">
        <f ca="1">DATEDIF(D541,TODAY(),"Y")</f>
        <v>25</v>
      </c>
      <c r="F541" s="555">
        <v>61030</v>
      </c>
      <c r="G541" s="554">
        <v>3</v>
      </c>
      <c r="H541" s="554"/>
      <c r="I541" s="554"/>
      <c r="J541" s="557">
        <f t="shared" si="8"/>
        <v>61030</v>
      </c>
      <c r="K541" s="558"/>
      <c r="M541" s="158"/>
      <c r="N541" s="158"/>
      <c r="O541" s="158"/>
      <c r="P541" s="159"/>
      <c r="Q541" s="160"/>
      <c r="R541" s="161"/>
      <c r="S541" s="162"/>
      <c r="T541" s="163"/>
    </row>
    <row r="542" spans="1:20">
      <c r="A542" s="554" t="s">
        <v>9</v>
      </c>
      <c r="B542" s="554" t="s">
        <v>135</v>
      </c>
      <c r="C542" s="554" t="s">
        <v>108</v>
      </c>
      <c r="D542" s="566">
        <v>38751</v>
      </c>
      <c r="E542" s="556">
        <f ca="1">DATEDIF(D542,TODAY(),"Y")</f>
        <v>17</v>
      </c>
      <c r="F542" s="555">
        <v>60830</v>
      </c>
      <c r="G542" s="554">
        <v>2</v>
      </c>
      <c r="H542" s="554"/>
      <c r="I542" s="554"/>
      <c r="J542" s="557">
        <f t="shared" si="8"/>
        <v>60830</v>
      </c>
      <c r="K542" s="558"/>
      <c r="M542" s="158"/>
      <c r="N542" s="158"/>
      <c r="O542" s="158"/>
      <c r="P542" s="159"/>
      <c r="Q542" s="160"/>
      <c r="R542" s="161"/>
      <c r="S542" s="162"/>
      <c r="T542" s="163"/>
    </row>
    <row r="543" spans="1:20">
      <c r="A543" s="554" t="s">
        <v>906</v>
      </c>
      <c r="B543" s="554" t="s">
        <v>110</v>
      </c>
      <c r="C543" s="554" t="s">
        <v>108</v>
      </c>
      <c r="D543" s="566">
        <v>35990</v>
      </c>
      <c r="E543" s="556">
        <f ca="1">DATEDIF(D543,TODAY(),"Y")</f>
        <v>24</v>
      </c>
      <c r="F543" s="555">
        <v>36890</v>
      </c>
      <c r="G543" s="554">
        <v>1</v>
      </c>
      <c r="H543" s="554"/>
      <c r="I543" s="554"/>
      <c r="J543" s="557">
        <f t="shared" si="8"/>
        <v>36890</v>
      </c>
      <c r="K543" s="558"/>
      <c r="M543" s="158"/>
      <c r="N543" s="158"/>
      <c r="O543" s="158"/>
      <c r="P543" s="159"/>
      <c r="Q543" s="160"/>
      <c r="R543" s="161"/>
      <c r="S543" s="162"/>
      <c r="T543" s="163"/>
    </row>
    <row r="544" spans="1:20">
      <c r="A544" s="554" t="s">
        <v>550</v>
      </c>
      <c r="B544" s="554" t="s">
        <v>140</v>
      </c>
      <c r="C544" s="554" t="s">
        <v>108</v>
      </c>
      <c r="D544" s="566">
        <v>39001</v>
      </c>
      <c r="E544" s="556">
        <f ca="1">DATEDIF(D544,TODAY(),"Y")</f>
        <v>16</v>
      </c>
      <c r="F544" s="555">
        <v>70020</v>
      </c>
      <c r="G544" s="554">
        <v>3</v>
      </c>
      <c r="H544" s="554"/>
      <c r="I544" s="554"/>
      <c r="J544" s="557">
        <f t="shared" si="8"/>
        <v>70020</v>
      </c>
      <c r="K544" s="558"/>
      <c r="M544" s="158"/>
      <c r="N544" s="158"/>
      <c r="O544" s="158"/>
      <c r="P544" s="159"/>
      <c r="Q544" s="160"/>
      <c r="R544" s="161"/>
      <c r="S544" s="162"/>
      <c r="T544" s="163"/>
    </row>
    <row r="545" spans="1:20">
      <c r="A545" s="554" t="s">
        <v>157</v>
      </c>
      <c r="B545" s="554" t="s">
        <v>147</v>
      </c>
      <c r="C545" s="554" t="s">
        <v>108</v>
      </c>
      <c r="D545" s="566">
        <v>41007</v>
      </c>
      <c r="E545" s="556">
        <f ca="1">DATEDIF(D545,TODAY(),"Y")</f>
        <v>11</v>
      </c>
      <c r="F545" s="555">
        <v>37020</v>
      </c>
      <c r="G545" s="554">
        <v>2</v>
      </c>
      <c r="H545" s="554"/>
      <c r="I545" s="554"/>
      <c r="J545" s="557">
        <f t="shared" si="8"/>
        <v>37020</v>
      </c>
      <c r="K545" s="558"/>
      <c r="M545" s="158"/>
      <c r="N545" s="158"/>
      <c r="O545" s="158"/>
      <c r="P545" s="159"/>
      <c r="Q545" s="160"/>
      <c r="R545" s="161"/>
      <c r="S545" s="162"/>
      <c r="T545" s="163"/>
    </row>
    <row r="546" spans="1:20">
      <c r="A546" s="554" t="s">
        <v>591</v>
      </c>
      <c r="B546" s="554" t="s">
        <v>123</v>
      </c>
      <c r="C546" s="554" t="s">
        <v>111</v>
      </c>
      <c r="D546" s="566">
        <v>38792</v>
      </c>
      <c r="E546" s="556">
        <f ca="1">DATEDIF(D546,TODAY(),"Y")</f>
        <v>17</v>
      </c>
      <c r="F546" s="555">
        <v>74740</v>
      </c>
      <c r="G546" s="554">
        <v>5</v>
      </c>
      <c r="H546" s="554"/>
      <c r="I546" s="554"/>
      <c r="J546" s="557">
        <f t="shared" si="8"/>
        <v>74740</v>
      </c>
      <c r="K546" s="558"/>
      <c r="M546" s="158"/>
      <c r="N546" s="158"/>
      <c r="O546" s="158"/>
      <c r="P546" s="159"/>
      <c r="Q546" s="160"/>
      <c r="R546" s="161"/>
      <c r="S546" s="162"/>
      <c r="T546" s="163"/>
    </row>
    <row r="547" spans="1:20">
      <c r="A547" s="554" t="s">
        <v>925</v>
      </c>
      <c r="B547" s="554" t="s">
        <v>119</v>
      </c>
      <c r="C547" s="554" t="s">
        <v>125</v>
      </c>
      <c r="D547" s="566">
        <v>35842</v>
      </c>
      <c r="E547" s="556">
        <f ca="1">DATEDIF(D547,TODAY(),"Y")</f>
        <v>25</v>
      </c>
      <c r="F547" s="555">
        <v>39530</v>
      </c>
      <c r="G547" s="554">
        <v>5</v>
      </c>
      <c r="H547" s="554"/>
      <c r="I547" s="554"/>
      <c r="J547" s="557">
        <f t="shared" si="8"/>
        <v>39530</v>
      </c>
      <c r="K547" s="558"/>
      <c r="M547" s="158"/>
      <c r="N547" s="158"/>
      <c r="O547" s="158"/>
      <c r="P547" s="159"/>
      <c r="Q547" s="160"/>
      <c r="R547" s="161"/>
      <c r="S547" s="162"/>
      <c r="T547" s="163"/>
    </row>
    <row r="548" spans="1:20">
      <c r="A548" s="554" t="s">
        <v>953</v>
      </c>
      <c r="B548" s="554" t="s">
        <v>107</v>
      </c>
      <c r="C548" s="554" t="s">
        <v>125</v>
      </c>
      <c r="D548" s="566">
        <v>36918</v>
      </c>
      <c r="E548" s="556">
        <f ca="1">DATEDIF(D548,TODAY(),"Y")</f>
        <v>22</v>
      </c>
      <c r="F548" s="555">
        <v>17205</v>
      </c>
      <c r="G548" s="554">
        <v>5</v>
      </c>
      <c r="H548" s="554"/>
      <c r="I548" s="554"/>
      <c r="J548" s="557">
        <f t="shared" si="8"/>
        <v>17205</v>
      </c>
      <c r="K548" s="558"/>
      <c r="M548" s="158"/>
      <c r="N548" s="158"/>
      <c r="O548" s="158"/>
      <c r="P548" s="159"/>
      <c r="Q548" s="160"/>
      <c r="R548" s="161"/>
      <c r="S548" s="162"/>
      <c r="T548" s="163"/>
    </row>
    <row r="549" spans="1:20">
      <c r="A549" s="554" t="s">
        <v>339</v>
      </c>
      <c r="B549" s="554" t="s">
        <v>107</v>
      </c>
      <c r="C549" s="554" t="s">
        <v>108</v>
      </c>
      <c r="D549" s="566">
        <v>40250</v>
      </c>
      <c r="E549" s="556">
        <f ca="1">DATEDIF(D549,TODAY(),"Y")</f>
        <v>13</v>
      </c>
      <c r="F549" s="555">
        <v>33590</v>
      </c>
      <c r="G549" s="554">
        <v>5</v>
      </c>
      <c r="H549" s="554"/>
      <c r="I549" s="554"/>
      <c r="J549" s="557">
        <f t="shared" si="8"/>
        <v>33590</v>
      </c>
      <c r="K549" s="558"/>
      <c r="M549" s="158"/>
      <c r="N549" s="158"/>
      <c r="O549" s="158"/>
      <c r="P549" s="159"/>
      <c r="Q549" s="160"/>
      <c r="R549" s="161"/>
      <c r="S549" s="162"/>
      <c r="T549" s="163"/>
    </row>
    <row r="550" spans="1:20">
      <c r="A550" s="554" t="s">
        <v>282</v>
      </c>
      <c r="B550" s="554" t="s">
        <v>283</v>
      </c>
      <c r="C550" s="554" t="s">
        <v>108</v>
      </c>
      <c r="D550" s="566">
        <v>40442</v>
      </c>
      <c r="E550" s="556">
        <f ca="1">DATEDIF(D550,TODAY(),"Y")</f>
        <v>12</v>
      </c>
      <c r="F550" s="555">
        <v>66740</v>
      </c>
      <c r="G550" s="554">
        <v>2</v>
      </c>
      <c r="H550" s="554"/>
      <c r="I550" s="554"/>
      <c r="J550" s="557">
        <f t="shared" si="8"/>
        <v>66740</v>
      </c>
      <c r="K550" s="558"/>
      <c r="M550" s="158"/>
      <c r="N550" s="158"/>
      <c r="O550" s="158"/>
      <c r="P550" s="159"/>
      <c r="Q550" s="160"/>
      <c r="R550" s="161"/>
      <c r="S550" s="162"/>
      <c r="T550" s="163"/>
    </row>
    <row r="551" spans="1:20">
      <c r="A551" s="554" t="s">
        <v>294</v>
      </c>
      <c r="B551" s="554" t="s">
        <v>110</v>
      </c>
      <c r="C551" s="554" t="s">
        <v>108</v>
      </c>
      <c r="D551" s="566">
        <v>40399</v>
      </c>
      <c r="E551" s="556">
        <f ca="1">DATEDIF(D551,TODAY(),"Y")</f>
        <v>12</v>
      </c>
      <c r="F551" s="555">
        <v>72700</v>
      </c>
      <c r="G551" s="554">
        <v>5</v>
      </c>
      <c r="H551" s="554"/>
      <c r="I551" s="554"/>
      <c r="J551" s="557">
        <f t="shared" si="8"/>
        <v>72700</v>
      </c>
      <c r="K551" s="558"/>
      <c r="M551" s="158"/>
      <c r="N551" s="158"/>
      <c r="O551" s="158"/>
      <c r="P551" s="159"/>
      <c r="Q551" s="160"/>
      <c r="R551" s="161"/>
      <c r="S551" s="162"/>
      <c r="T551" s="163"/>
    </row>
    <row r="552" spans="1:20">
      <c r="A552" s="554" t="s">
        <v>504</v>
      </c>
      <c r="B552" s="554" t="s">
        <v>147</v>
      </c>
      <c r="C552" s="554" t="s">
        <v>108</v>
      </c>
      <c r="D552" s="566">
        <v>39180</v>
      </c>
      <c r="E552" s="556">
        <f ca="1">DATEDIF(D552,TODAY(),"Y")</f>
        <v>16</v>
      </c>
      <c r="F552" s="555">
        <v>86540</v>
      </c>
      <c r="G552" s="554">
        <v>4</v>
      </c>
      <c r="H552" s="554"/>
      <c r="I552" s="554"/>
      <c r="J552" s="557">
        <f t="shared" si="8"/>
        <v>86540</v>
      </c>
      <c r="K552" s="558"/>
      <c r="M552" s="158"/>
      <c r="N552" s="158"/>
      <c r="O552" s="158"/>
      <c r="P552" s="159"/>
      <c r="Q552" s="160"/>
      <c r="R552" s="161"/>
      <c r="S552" s="162"/>
      <c r="T552" s="163"/>
    </row>
    <row r="553" spans="1:20">
      <c r="A553" s="554" t="s">
        <v>795</v>
      </c>
      <c r="B553" s="554" t="s">
        <v>215</v>
      </c>
      <c r="C553" s="554" t="s">
        <v>111</v>
      </c>
      <c r="D553" s="566">
        <v>36673</v>
      </c>
      <c r="E553" s="556">
        <f ca="1">DATEDIF(D553,TODAY(),"Y")</f>
        <v>22</v>
      </c>
      <c r="F553" s="555">
        <v>69410</v>
      </c>
      <c r="G553" s="554">
        <v>4</v>
      </c>
      <c r="H553" s="554"/>
      <c r="I553" s="554"/>
      <c r="J553" s="557">
        <f t="shared" si="8"/>
        <v>69410</v>
      </c>
      <c r="K553" s="558"/>
      <c r="M553" s="158"/>
      <c r="N553" s="158"/>
      <c r="O553" s="158"/>
      <c r="P553" s="159"/>
      <c r="Q553" s="160"/>
      <c r="R553" s="161"/>
      <c r="S553" s="162"/>
      <c r="T553" s="163"/>
    </row>
    <row r="554" spans="1:20">
      <c r="A554" s="554" t="s">
        <v>332</v>
      </c>
      <c r="B554" s="554" t="s">
        <v>137</v>
      </c>
      <c r="C554" s="554" t="s">
        <v>111</v>
      </c>
      <c r="D554" s="566">
        <v>40263</v>
      </c>
      <c r="E554" s="556">
        <f ca="1">DATEDIF(D554,TODAY(),"Y")</f>
        <v>13</v>
      </c>
      <c r="F554" s="555">
        <v>35260</v>
      </c>
      <c r="G554" s="554">
        <v>2</v>
      </c>
      <c r="H554" s="554"/>
      <c r="I554" s="554"/>
      <c r="J554" s="557">
        <f t="shared" si="8"/>
        <v>35260</v>
      </c>
      <c r="K554" s="558"/>
      <c r="M554" s="158"/>
      <c r="N554" s="158"/>
      <c r="O554" s="158"/>
      <c r="P554" s="159"/>
      <c r="Q554" s="160"/>
      <c r="R554" s="161"/>
      <c r="S554" s="162"/>
      <c r="T554" s="163"/>
    </row>
    <row r="555" spans="1:20">
      <c r="A555" s="554" t="s">
        <v>575</v>
      </c>
      <c r="B555" s="554" t="s">
        <v>147</v>
      </c>
      <c r="C555" s="554" t="s">
        <v>108</v>
      </c>
      <c r="D555" s="566">
        <v>38834</v>
      </c>
      <c r="E555" s="556">
        <f ca="1">DATEDIF(D555,TODAY(),"Y")</f>
        <v>16</v>
      </c>
      <c r="F555" s="555">
        <v>81640</v>
      </c>
      <c r="G555" s="554">
        <v>4</v>
      </c>
      <c r="H555" s="554"/>
      <c r="I555" s="554"/>
      <c r="J555" s="557">
        <f t="shared" si="8"/>
        <v>81640</v>
      </c>
      <c r="K555" s="558"/>
      <c r="M555" s="158"/>
      <c r="N555" s="158"/>
      <c r="O555" s="158"/>
      <c r="P555" s="159"/>
      <c r="Q555" s="160"/>
      <c r="R555" s="161"/>
      <c r="S555" s="162"/>
      <c r="T555" s="163"/>
    </row>
    <row r="556" spans="1:20">
      <c r="A556" s="554" t="s">
        <v>271</v>
      </c>
      <c r="B556" s="554" t="s">
        <v>113</v>
      </c>
      <c r="C556" s="554" t="s">
        <v>108</v>
      </c>
      <c r="D556" s="566">
        <v>40470</v>
      </c>
      <c r="E556" s="556">
        <f ca="1">DATEDIF(D556,TODAY(),"Y")</f>
        <v>12</v>
      </c>
      <c r="F556" s="555">
        <v>42620</v>
      </c>
      <c r="G556" s="554">
        <v>3</v>
      </c>
      <c r="H556" s="554"/>
      <c r="I556" s="554"/>
      <c r="J556" s="557">
        <f t="shared" si="8"/>
        <v>42620</v>
      </c>
      <c r="K556" s="558"/>
      <c r="M556" s="158"/>
      <c r="N556" s="158"/>
      <c r="O556" s="158"/>
      <c r="P556" s="159"/>
      <c r="Q556" s="160"/>
      <c r="R556" s="161"/>
      <c r="S556" s="162"/>
      <c r="T556" s="163"/>
    </row>
    <row r="557" spans="1:20">
      <c r="A557" s="554" t="s">
        <v>167</v>
      </c>
      <c r="B557" s="554" t="s">
        <v>115</v>
      </c>
      <c r="C557" s="554" t="s">
        <v>108</v>
      </c>
      <c r="D557" s="566">
        <v>40941</v>
      </c>
      <c r="E557" s="556">
        <f ca="1">DATEDIF(D557,TODAY(),"Y")</f>
        <v>11</v>
      </c>
      <c r="F557" s="555">
        <v>26360</v>
      </c>
      <c r="G557" s="554">
        <v>1</v>
      </c>
      <c r="H557" s="554"/>
      <c r="I557" s="554"/>
      <c r="J557" s="557">
        <f t="shared" si="8"/>
        <v>26360</v>
      </c>
      <c r="K557" s="558"/>
      <c r="M557" s="158"/>
      <c r="N557" s="158"/>
      <c r="O557" s="158"/>
      <c r="P557" s="159"/>
      <c r="Q557" s="160"/>
      <c r="R557" s="161"/>
      <c r="S557" s="162"/>
      <c r="T557" s="163"/>
    </row>
    <row r="558" spans="1:20">
      <c r="A558" s="554" t="s">
        <v>543</v>
      </c>
      <c r="B558" s="554" t="s">
        <v>110</v>
      </c>
      <c r="C558" s="554" t="s">
        <v>108</v>
      </c>
      <c r="D558" s="566">
        <v>39047</v>
      </c>
      <c r="E558" s="556">
        <f ca="1">DATEDIF(D558,TODAY(),"Y")</f>
        <v>16</v>
      </c>
      <c r="F558" s="555">
        <v>65880</v>
      </c>
      <c r="G558" s="554">
        <v>5</v>
      </c>
      <c r="H558" s="554"/>
      <c r="I558" s="554"/>
      <c r="J558" s="557">
        <f t="shared" si="8"/>
        <v>65880</v>
      </c>
      <c r="K558" s="558"/>
      <c r="M558" s="158"/>
      <c r="N558" s="158"/>
      <c r="O558" s="158"/>
      <c r="P558" s="159"/>
      <c r="Q558" s="160"/>
      <c r="R558" s="161"/>
      <c r="S558" s="162"/>
      <c r="T558" s="163"/>
    </row>
    <row r="559" spans="1:20">
      <c r="A559" s="554" t="s">
        <v>863</v>
      </c>
      <c r="B559" s="554" t="s">
        <v>147</v>
      </c>
      <c r="C559" s="554" t="s">
        <v>111</v>
      </c>
      <c r="D559" s="566">
        <v>36199</v>
      </c>
      <c r="E559" s="556">
        <f ca="1">DATEDIF(D559,TODAY(),"Y")</f>
        <v>24</v>
      </c>
      <c r="F559" s="555">
        <v>31270</v>
      </c>
      <c r="G559" s="554">
        <v>5</v>
      </c>
      <c r="H559" s="554"/>
      <c r="I559" s="554"/>
      <c r="J559" s="557">
        <f t="shared" si="8"/>
        <v>31270</v>
      </c>
      <c r="K559" s="558"/>
      <c r="M559" s="158"/>
      <c r="N559" s="158"/>
      <c r="O559" s="158"/>
      <c r="P559" s="159"/>
      <c r="Q559" s="160"/>
      <c r="R559" s="161"/>
      <c r="S559" s="162"/>
      <c r="T559" s="163"/>
    </row>
    <row r="560" spans="1:20">
      <c r="A560" s="554" t="s">
        <v>864</v>
      </c>
      <c r="B560" s="554" t="s">
        <v>147</v>
      </c>
      <c r="C560" s="554" t="s">
        <v>108</v>
      </c>
      <c r="D560" s="566">
        <v>36940</v>
      </c>
      <c r="E560" s="556">
        <f ca="1">DATEDIF(D560,TODAY(),"Y")</f>
        <v>22</v>
      </c>
      <c r="F560" s="555">
        <v>48990</v>
      </c>
      <c r="G560" s="554">
        <v>5</v>
      </c>
      <c r="H560" s="554"/>
      <c r="I560" s="554"/>
      <c r="J560" s="557">
        <f t="shared" si="8"/>
        <v>48990</v>
      </c>
      <c r="K560" s="558"/>
      <c r="M560" s="158"/>
      <c r="N560" s="158"/>
      <c r="O560" s="158"/>
      <c r="P560" s="159"/>
      <c r="Q560" s="160"/>
      <c r="R560" s="161"/>
      <c r="S560" s="162"/>
      <c r="T560" s="163"/>
    </row>
    <row r="561" spans="1:20">
      <c r="A561" s="554" t="s">
        <v>351</v>
      </c>
      <c r="B561" s="554" t="s">
        <v>140</v>
      </c>
      <c r="C561" s="554" t="s">
        <v>108</v>
      </c>
      <c r="D561" s="566">
        <v>40175</v>
      </c>
      <c r="E561" s="556">
        <f ca="1">DATEDIF(D561,TODAY(),"Y")</f>
        <v>13</v>
      </c>
      <c r="F561" s="555">
        <v>34690</v>
      </c>
      <c r="G561" s="554">
        <v>2</v>
      </c>
      <c r="H561" s="554"/>
      <c r="I561" s="554"/>
      <c r="J561" s="557">
        <f t="shared" si="8"/>
        <v>34690</v>
      </c>
      <c r="K561" s="558"/>
      <c r="M561" s="158"/>
      <c r="N561" s="158"/>
      <c r="O561" s="158"/>
      <c r="P561" s="159"/>
      <c r="Q561" s="160"/>
      <c r="R561" s="161"/>
      <c r="S561" s="162"/>
      <c r="T561" s="163"/>
    </row>
    <row r="562" spans="1:20">
      <c r="A562" s="554" t="s">
        <v>508</v>
      </c>
      <c r="B562" s="554" t="s">
        <v>140</v>
      </c>
      <c r="C562" s="554" t="s">
        <v>108</v>
      </c>
      <c r="D562" s="566">
        <v>39168</v>
      </c>
      <c r="E562" s="556">
        <f ca="1">DATEDIF(D562,TODAY(),"Y")</f>
        <v>16</v>
      </c>
      <c r="F562" s="555">
        <v>24300</v>
      </c>
      <c r="G562" s="554">
        <v>3</v>
      </c>
      <c r="H562" s="554"/>
      <c r="I562" s="554"/>
      <c r="J562" s="557">
        <f t="shared" si="8"/>
        <v>24300</v>
      </c>
      <c r="K562" s="558"/>
      <c r="M562" s="158"/>
      <c r="N562" s="158"/>
      <c r="O562" s="158"/>
      <c r="P562" s="159"/>
      <c r="Q562" s="160"/>
      <c r="R562" s="161"/>
      <c r="S562" s="162"/>
      <c r="T562" s="163"/>
    </row>
    <row r="563" spans="1:20">
      <c r="A563" s="554" t="s">
        <v>483</v>
      </c>
      <c r="B563" s="554" t="s">
        <v>113</v>
      </c>
      <c r="C563" s="554" t="s">
        <v>111</v>
      </c>
      <c r="D563" s="566">
        <v>39274</v>
      </c>
      <c r="E563" s="556">
        <f ca="1">DATEDIF(D563,TODAY(),"Y")</f>
        <v>15</v>
      </c>
      <c r="F563" s="555">
        <v>64090</v>
      </c>
      <c r="G563" s="554">
        <v>2</v>
      </c>
      <c r="H563" s="554"/>
      <c r="I563" s="554"/>
      <c r="J563" s="557">
        <f t="shared" si="8"/>
        <v>64090</v>
      </c>
      <c r="K563" s="558"/>
      <c r="M563" s="158"/>
      <c r="N563" s="158"/>
      <c r="O563" s="158"/>
      <c r="P563" s="159"/>
      <c r="Q563" s="160"/>
      <c r="R563" s="161"/>
      <c r="S563" s="162"/>
      <c r="T563" s="163"/>
    </row>
    <row r="564" spans="1:20">
      <c r="A564" s="554" t="s">
        <v>386</v>
      </c>
      <c r="B564" s="554" t="s">
        <v>140</v>
      </c>
      <c r="C564" s="554" t="s">
        <v>108</v>
      </c>
      <c r="D564" s="566">
        <v>39760</v>
      </c>
      <c r="E564" s="556">
        <f ca="1">DATEDIF(D564,TODAY(),"Y")</f>
        <v>14</v>
      </c>
      <c r="F564" s="555">
        <v>61060</v>
      </c>
      <c r="G564" s="554">
        <v>5</v>
      </c>
      <c r="H564" s="554"/>
      <c r="I564" s="554"/>
      <c r="J564" s="557">
        <f t="shared" si="8"/>
        <v>61060</v>
      </c>
      <c r="K564" s="558"/>
      <c r="M564" s="158"/>
      <c r="N564" s="158"/>
      <c r="O564" s="158"/>
      <c r="P564" s="159"/>
      <c r="Q564" s="160"/>
      <c r="R564" s="161"/>
      <c r="S564" s="162"/>
      <c r="T564" s="163"/>
    </row>
    <row r="565" spans="1:20">
      <c r="A565" s="554" t="s">
        <v>404</v>
      </c>
      <c r="B565" s="554" t="s">
        <v>140</v>
      </c>
      <c r="C565" s="554" t="s">
        <v>125</v>
      </c>
      <c r="D565" s="566">
        <v>39697</v>
      </c>
      <c r="E565" s="556">
        <f ca="1">DATEDIF(D565,TODAY(),"Y")</f>
        <v>14</v>
      </c>
      <c r="F565" s="555">
        <v>15260</v>
      </c>
      <c r="G565" s="554">
        <v>2</v>
      </c>
      <c r="H565" s="554"/>
      <c r="I565" s="554"/>
      <c r="J565" s="557">
        <f t="shared" si="8"/>
        <v>15260</v>
      </c>
      <c r="K565" s="558"/>
      <c r="M565" s="158"/>
      <c r="N565" s="158"/>
      <c r="O565" s="158"/>
      <c r="P565" s="159"/>
      <c r="Q565" s="160"/>
      <c r="R565" s="161"/>
      <c r="S565" s="162"/>
      <c r="T565" s="163"/>
    </row>
    <row r="566" spans="1:20">
      <c r="A566" s="554" t="s">
        <v>149</v>
      </c>
      <c r="B566" s="554" t="s">
        <v>123</v>
      </c>
      <c r="C566" s="554" t="s">
        <v>108</v>
      </c>
      <c r="D566" s="566">
        <v>41051</v>
      </c>
      <c r="E566" s="556">
        <f ca="1">DATEDIF(D566,TODAY(),"Y")</f>
        <v>10</v>
      </c>
      <c r="F566" s="555">
        <v>31830</v>
      </c>
      <c r="G566" s="554">
        <v>3</v>
      </c>
      <c r="H566" s="554"/>
      <c r="I566" s="554"/>
      <c r="J566" s="557">
        <f t="shared" si="8"/>
        <v>31830</v>
      </c>
      <c r="K566" s="558"/>
      <c r="M566" s="158"/>
      <c r="N566" s="158"/>
      <c r="O566" s="158"/>
      <c r="P566" s="159"/>
      <c r="Q566" s="160"/>
      <c r="R566" s="161"/>
      <c r="S566" s="162"/>
      <c r="T566" s="163"/>
    </row>
    <row r="567" spans="1:20">
      <c r="A567" s="554" t="s">
        <v>300</v>
      </c>
      <c r="B567" s="554" t="s">
        <v>250</v>
      </c>
      <c r="C567" s="554" t="s">
        <v>108</v>
      </c>
      <c r="D567" s="566">
        <v>40384</v>
      </c>
      <c r="E567" s="556">
        <f ca="1">DATEDIF(D567,TODAY(),"Y")</f>
        <v>12</v>
      </c>
      <c r="F567" s="555">
        <v>46680</v>
      </c>
      <c r="G567" s="554">
        <v>1</v>
      </c>
      <c r="H567" s="554"/>
      <c r="I567" s="554"/>
      <c r="J567" s="557">
        <f t="shared" si="8"/>
        <v>46680</v>
      </c>
      <c r="K567" s="558"/>
      <c r="M567" s="158"/>
      <c r="N567" s="158"/>
      <c r="O567" s="158"/>
      <c r="P567" s="159"/>
      <c r="Q567" s="160"/>
      <c r="R567" s="161"/>
      <c r="S567" s="162"/>
      <c r="T567" s="163"/>
    </row>
    <row r="568" spans="1:20">
      <c r="A568" s="554" t="s">
        <v>173</v>
      </c>
      <c r="B568" s="554" t="s">
        <v>140</v>
      </c>
      <c r="C568" s="554" t="s">
        <v>108</v>
      </c>
      <c r="D568" s="566">
        <v>40918</v>
      </c>
      <c r="E568" s="556">
        <f ca="1">DATEDIF(D568,TODAY(),"Y")</f>
        <v>11</v>
      </c>
      <c r="F568" s="555">
        <v>56900</v>
      </c>
      <c r="G568" s="554">
        <v>5</v>
      </c>
      <c r="H568" s="554"/>
      <c r="I568" s="554"/>
      <c r="J568" s="557">
        <f t="shared" si="8"/>
        <v>56900</v>
      </c>
      <c r="K568" s="558"/>
      <c r="M568" s="158"/>
      <c r="N568" s="158"/>
      <c r="O568" s="158"/>
      <c r="P568" s="159"/>
      <c r="Q568" s="160"/>
      <c r="R568" s="161"/>
      <c r="S568" s="162"/>
      <c r="T568" s="163"/>
    </row>
    <row r="569" spans="1:20">
      <c r="A569" s="554" t="s">
        <v>410</v>
      </c>
      <c r="B569" s="554" t="s">
        <v>107</v>
      </c>
      <c r="C569" s="554" t="s">
        <v>108</v>
      </c>
      <c r="D569" s="566">
        <v>39679</v>
      </c>
      <c r="E569" s="556">
        <f ca="1">DATEDIF(D569,TODAY(),"Y")</f>
        <v>14</v>
      </c>
      <c r="F569" s="555">
        <v>22820</v>
      </c>
      <c r="G569" s="554">
        <v>5</v>
      </c>
      <c r="H569" s="554"/>
      <c r="I569" s="554"/>
      <c r="J569" s="557">
        <f t="shared" si="8"/>
        <v>22820</v>
      </c>
      <c r="K569" s="558"/>
      <c r="M569" s="158"/>
      <c r="N569" s="158"/>
      <c r="O569" s="158"/>
      <c r="P569" s="159"/>
      <c r="Q569" s="160"/>
      <c r="R569" s="161"/>
      <c r="S569" s="162"/>
      <c r="T569" s="163"/>
    </row>
    <row r="570" spans="1:20">
      <c r="A570" s="554" t="s">
        <v>505</v>
      </c>
      <c r="B570" s="554" t="s">
        <v>110</v>
      </c>
      <c r="C570" s="554" t="s">
        <v>125</v>
      </c>
      <c r="D570" s="566">
        <v>39176</v>
      </c>
      <c r="E570" s="556">
        <f ca="1">DATEDIF(D570,TODAY(),"Y")</f>
        <v>16</v>
      </c>
      <c r="F570" s="555">
        <v>10700</v>
      </c>
      <c r="G570" s="554">
        <v>4</v>
      </c>
      <c r="H570" s="554"/>
      <c r="I570" s="554"/>
      <c r="J570" s="557">
        <f t="shared" si="8"/>
        <v>10700</v>
      </c>
      <c r="K570" s="558"/>
      <c r="M570" s="158"/>
      <c r="N570" s="158"/>
      <c r="O570" s="158"/>
      <c r="P570" s="159"/>
      <c r="Q570" s="160"/>
      <c r="R570" s="161"/>
      <c r="S570" s="162"/>
      <c r="T570" s="163"/>
    </row>
    <row r="571" spans="1:20">
      <c r="A571" s="554" t="s">
        <v>617</v>
      </c>
      <c r="B571" s="554" t="s">
        <v>115</v>
      </c>
      <c r="C571" s="554" t="s">
        <v>131</v>
      </c>
      <c r="D571" s="566">
        <v>38144</v>
      </c>
      <c r="E571" s="556">
        <f ca="1">DATEDIF(D571,TODAY(),"Y")</f>
        <v>18</v>
      </c>
      <c r="F571" s="555">
        <v>33512</v>
      </c>
      <c r="G571" s="554">
        <v>4</v>
      </c>
      <c r="H571" s="554"/>
      <c r="I571" s="554"/>
      <c r="J571" s="557">
        <f t="shared" si="8"/>
        <v>33512</v>
      </c>
      <c r="K571" s="558"/>
      <c r="M571" s="158"/>
      <c r="N571" s="158"/>
      <c r="O571" s="158"/>
      <c r="P571" s="159"/>
      <c r="Q571" s="160"/>
      <c r="R571" s="161"/>
      <c r="S571" s="162"/>
      <c r="T571" s="163"/>
    </row>
    <row r="572" spans="1:20">
      <c r="A572" s="554" t="s">
        <v>780</v>
      </c>
      <c r="B572" s="554" t="s">
        <v>137</v>
      </c>
      <c r="C572" s="554" t="s">
        <v>111</v>
      </c>
      <c r="D572" s="566">
        <v>35959</v>
      </c>
      <c r="E572" s="556">
        <f ca="1">DATEDIF(D572,TODAY(),"Y")</f>
        <v>24</v>
      </c>
      <c r="F572" s="555">
        <v>64470</v>
      </c>
      <c r="G572" s="554">
        <v>3</v>
      </c>
      <c r="H572" s="554"/>
      <c r="I572" s="554"/>
      <c r="J572" s="557">
        <f t="shared" si="8"/>
        <v>64470</v>
      </c>
      <c r="K572" s="558"/>
      <c r="M572" s="158"/>
      <c r="N572" s="158"/>
      <c r="O572" s="158"/>
      <c r="P572" s="159"/>
      <c r="Q572" s="160"/>
      <c r="R572" s="161"/>
      <c r="S572" s="162"/>
      <c r="T572" s="163"/>
    </row>
    <row r="573" spans="1:20">
      <c r="A573" s="554" t="s">
        <v>545</v>
      </c>
      <c r="B573" s="554" t="s">
        <v>709</v>
      </c>
      <c r="C573" s="554" t="s">
        <v>108</v>
      </c>
      <c r="D573" s="566">
        <v>39038</v>
      </c>
      <c r="E573" s="556">
        <f ca="1">DATEDIF(D573,TODAY(),"Y")</f>
        <v>16</v>
      </c>
      <c r="F573" s="555">
        <v>71400</v>
      </c>
      <c r="G573" s="554">
        <v>4</v>
      </c>
      <c r="H573" s="554"/>
      <c r="I573" s="554"/>
      <c r="J573" s="557">
        <f t="shared" si="8"/>
        <v>71400</v>
      </c>
      <c r="K573" s="558"/>
      <c r="M573" s="158"/>
      <c r="N573" s="158"/>
      <c r="O573" s="158"/>
      <c r="P573" s="159"/>
      <c r="Q573" s="160"/>
      <c r="R573" s="161"/>
      <c r="S573" s="162"/>
      <c r="T573" s="163"/>
    </row>
    <row r="574" spans="1:20">
      <c r="A574" s="554" t="s">
        <v>520</v>
      </c>
      <c r="B574" s="554" t="s">
        <v>113</v>
      </c>
      <c r="C574" s="554" t="s">
        <v>125</v>
      </c>
      <c r="D574" s="566">
        <v>39138</v>
      </c>
      <c r="E574" s="556">
        <f ca="1">DATEDIF(D574,TODAY(),"Y")</f>
        <v>16</v>
      </c>
      <c r="F574" s="555">
        <v>15005</v>
      </c>
      <c r="G574" s="554">
        <v>4</v>
      </c>
      <c r="H574" s="554"/>
      <c r="I574" s="554"/>
      <c r="J574" s="557">
        <f t="shared" si="8"/>
        <v>15005</v>
      </c>
      <c r="K574" s="558"/>
      <c r="M574" s="158"/>
      <c r="N574" s="158"/>
      <c r="O574" s="158"/>
      <c r="P574" s="159"/>
      <c r="Q574" s="160"/>
      <c r="R574" s="161"/>
      <c r="S574" s="162"/>
      <c r="T574" s="163"/>
    </row>
    <row r="575" spans="1:20">
      <c r="A575" s="554" t="s">
        <v>620</v>
      </c>
      <c r="B575" s="554" t="s">
        <v>140</v>
      </c>
      <c r="C575" s="554" t="s">
        <v>111</v>
      </c>
      <c r="D575" s="566">
        <v>38073</v>
      </c>
      <c r="E575" s="556">
        <f ca="1">DATEDIF(D575,TODAY(),"Y")</f>
        <v>19</v>
      </c>
      <c r="F575" s="555">
        <v>39300</v>
      </c>
      <c r="G575" s="554">
        <v>2</v>
      </c>
      <c r="H575" s="554"/>
      <c r="I575" s="554"/>
      <c r="J575" s="557">
        <f t="shared" si="8"/>
        <v>39300</v>
      </c>
      <c r="K575" s="558"/>
      <c r="M575" s="158"/>
      <c r="N575" s="158"/>
      <c r="O575" s="158"/>
      <c r="P575" s="159"/>
      <c r="Q575" s="160"/>
      <c r="R575" s="161"/>
      <c r="S575" s="162"/>
      <c r="T575" s="163"/>
    </row>
    <row r="576" spans="1:20">
      <c r="A576" s="554" t="s">
        <v>475</v>
      </c>
      <c r="B576" s="554" t="s">
        <v>147</v>
      </c>
      <c r="C576" s="554" t="s">
        <v>108</v>
      </c>
      <c r="D576" s="566">
        <v>39290</v>
      </c>
      <c r="E576" s="556">
        <f ca="1">DATEDIF(D576,TODAY(),"Y")</f>
        <v>15</v>
      </c>
      <c r="F576" s="555">
        <v>65250</v>
      </c>
      <c r="G576" s="554">
        <v>2</v>
      </c>
      <c r="H576" s="554"/>
      <c r="I576" s="554"/>
      <c r="J576" s="557">
        <f t="shared" si="8"/>
        <v>65250</v>
      </c>
      <c r="K576" s="558"/>
      <c r="M576" s="158"/>
      <c r="N576" s="158"/>
      <c r="O576" s="158"/>
      <c r="P576" s="159"/>
      <c r="Q576" s="160"/>
      <c r="R576" s="161"/>
      <c r="S576" s="162"/>
      <c r="T576" s="163"/>
    </row>
    <row r="577" spans="1:20">
      <c r="A577" s="554" t="s">
        <v>536</v>
      </c>
      <c r="B577" s="554" t="s">
        <v>107</v>
      </c>
      <c r="C577" s="554" t="s">
        <v>111</v>
      </c>
      <c r="D577" s="566">
        <v>39090</v>
      </c>
      <c r="E577" s="556">
        <f ca="1">DATEDIF(D577,TODAY(),"Y")</f>
        <v>16</v>
      </c>
      <c r="F577" s="555">
        <v>63290</v>
      </c>
      <c r="G577" s="554">
        <v>5</v>
      </c>
      <c r="H577" s="554"/>
      <c r="I577" s="554"/>
      <c r="J577" s="557">
        <f t="shared" si="8"/>
        <v>63290</v>
      </c>
      <c r="K577" s="558"/>
      <c r="M577" s="158"/>
      <c r="N577" s="158"/>
      <c r="O577" s="158"/>
      <c r="P577" s="159"/>
      <c r="Q577" s="160"/>
      <c r="R577" s="161"/>
      <c r="S577" s="162"/>
      <c r="T577" s="163"/>
    </row>
    <row r="578" spans="1:20">
      <c r="A578" s="554" t="s">
        <v>804</v>
      </c>
      <c r="B578" s="554" t="s">
        <v>140</v>
      </c>
      <c r="C578" s="554" t="s">
        <v>111</v>
      </c>
      <c r="D578" s="566">
        <v>37634</v>
      </c>
      <c r="E578" s="556">
        <f ca="1">DATEDIF(D578,TODAY(),"Y")</f>
        <v>20</v>
      </c>
      <c r="F578" s="555">
        <v>61370</v>
      </c>
      <c r="G578" s="554">
        <v>3</v>
      </c>
      <c r="H578" s="554"/>
      <c r="I578" s="554"/>
      <c r="J578" s="557">
        <f t="shared" si="8"/>
        <v>61370</v>
      </c>
      <c r="K578" s="558"/>
      <c r="M578" s="158"/>
      <c r="N578" s="158"/>
      <c r="O578" s="158"/>
      <c r="P578" s="159"/>
      <c r="Q578" s="160"/>
      <c r="R578" s="161"/>
      <c r="S578" s="162"/>
      <c r="T578" s="163"/>
    </row>
    <row r="579" spans="1:20">
      <c r="A579" s="554" t="s">
        <v>407</v>
      </c>
      <c r="B579" s="554" t="s">
        <v>177</v>
      </c>
      <c r="C579" s="554" t="s">
        <v>108</v>
      </c>
      <c r="D579" s="566">
        <v>39688</v>
      </c>
      <c r="E579" s="556">
        <f ca="1">DATEDIF(D579,TODAY(),"Y")</f>
        <v>14</v>
      </c>
      <c r="F579" s="555">
        <v>32600</v>
      </c>
      <c r="G579" s="554">
        <v>5</v>
      </c>
      <c r="H579" s="554"/>
      <c r="I579" s="554"/>
      <c r="J579" s="557">
        <f t="shared" ref="J579:J642" si="9">$K$2*F579+F579</f>
        <v>32600</v>
      </c>
      <c r="K579" s="558"/>
      <c r="M579" s="158"/>
      <c r="N579" s="158"/>
      <c r="O579" s="158"/>
      <c r="P579" s="159"/>
      <c r="Q579" s="160"/>
      <c r="R579" s="161"/>
      <c r="S579" s="162"/>
      <c r="T579" s="163"/>
    </row>
    <row r="580" spans="1:20">
      <c r="A580" s="554" t="s">
        <v>603</v>
      </c>
      <c r="B580" s="554" t="s">
        <v>119</v>
      </c>
      <c r="C580" s="554" t="s">
        <v>108</v>
      </c>
      <c r="D580" s="566">
        <v>38738</v>
      </c>
      <c r="E580" s="556">
        <f ca="1">DATEDIF(D580,TODAY(),"Y")</f>
        <v>17</v>
      </c>
      <c r="F580" s="555">
        <v>62965</v>
      </c>
      <c r="G580" s="554">
        <v>1</v>
      </c>
      <c r="H580" s="554"/>
      <c r="I580" s="554"/>
      <c r="J580" s="557">
        <f t="shared" si="9"/>
        <v>62965</v>
      </c>
      <c r="K580" s="558"/>
      <c r="M580" s="158"/>
      <c r="N580" s="158"/>
      <c r="O580" s="158"/>
      <c r="P580" s="159"/>
      <c r="Q580" s="160"/>
      <c r="R580" s="161"/>
      <c r="S580" s="162"/>
      <c r="T580" s="163"/>
    </row>
    <row r="581" spans="1:20">
      <c r="A581" s="554" t="s">
        <v>370</v>
      </c>
      <c r="B581" s="554" t="s">
        <v>140</v>
      </c>
      <c r="C581" s="554" t="s">
        <v>111</v>
      </c>
      <c r="D581" s="566">
        <v>39830</v>
      </c>
      <c r="E581" s="556">
        <f ca="1">DATEDIF(D581,TODAY(),"Y")</f>
        <v>14</v>
      </c>
      <c r="F581" s="555">
        <v>78520</v>
      </c>
      <c r="G581" s="554">
        <v>4</v>
      </c>
      <c r="H581" s="554"/>
      <c r="I581" s="554"/>
      <c r="J581" s="557">
        <f t="shared" si="9"/>
        <v>78520</v>
      </c>
      <c r="K581" s="558"/>
      <c r="M581" s="158"/>
      <c r="N581" s="158"/>
      <c r="O581" s="158"/>
      <c r="P581" s="159"/>
      <c r="Q581" s="160"/>
      <c r="R581" s="161"/>
      <c r="S581" s="162"/>
      <c r="T581" s="163"/>
    </row>
    <row r="582" spans="1:20">
      <c r="A582" s="554" t="s">
        <v>210</v>
      </c>
      <c r="B582" s="554" t="s">
        <v>110</v>
      </c>
      <c r="C582" s="554" t="s">
        <v>111</v>
      </c>
      <c r="D582" s="566">
        <v>40707</v>
      </c>
      <c r="E582" s="556">
        <f ca="1">DATEDIF(D582,TODAY(),"Y")</f>
        <v>11</v>
      </c>
      <c r="F582" s="555">
        <v>79380</v>
      </c>
      <c r="G582" s="554">
        <v>1</v>
      </c>
      <c r="H582" s="554"/>
      <c r="I582" s="554"/>
      <c r="J582" s="557">
        <f t="shared" si="9"/>
        <v>79380</v>
      </c>
      <c r="K582" s="558"/>
      <c r="M582" s="158"/>
      <c r="N582" s="158"/>
      <c r="O582" s="158"/>
      <c r="P582" s="159"/>
      <c r="Q582" s="160"/>
      <c r="R582" s="161"/>
      <c r="S582" s="162"/>
      <c r="T582" s="163"/>
    </row>
    <row r="583" spans="1:20">
      <c r="A583" s="554" t="s">
        <v>214</v>
      </c>
      <c r="B583" s="554" t="s">
        <v>215</v>
      </c>
      <c r="C583" s="554" t="s">
        <v>108</v>
      </c>
      <c r="D583" s="566">
        <v>40690</v>
      </c>
      <c r="E583" s="556">
        <f ca="1">DATEDIF(D583,TODAY(),"Y")</f>
        <v>11</v>
      </c>
      <c r="F583" s="555">
        <v>89140</v>
      </c>
      <c r="G583" s="554">
        <v>1</v>
      </c>
      <c r="H583" s="554"/>
      <c r="I583" s="554"/>
      <c r="J583" s="557">
        <f t="shared" si="9"/>
        <v>89140</v>
      </c>
      <c r="K583" s="558"/>
      <c r="M583" s="158"/>
      <c r="N583" s="158"/>
      <c r="O583" s="158"/>
      <c r="P583" s="159"/>
      <c r="Q583" s="160"/>
      <c r="R583" s="161"/>
      <c r="S583" s="162"/>
      <c r="T583" s="163"/>
    </row>
    <row r="584" spans="1:20">
      <c r="A584" s="554" t="s">
        <v>117</v>
      </c>
      <c r="B584" s="554" t="s">
        <v>107</v>
      </c>
      <c r="C584" s="554" t="s">
        <v>108</v>
      </c>
      <c r="D584" s="566">
        <v>41226</v>
      </c>
      <c r="E584" s="556">
        <f ca="1">DATEDIF(D584,TODAY(),"Y")</f>
        <v>10</v>
      </c>
      <c r="F584" s="555">
        <v>32160</v>
      </c>
      <c r="G584" s="554">
        <v>3</v>
      </c>
      <c r="H584" s="554"/>
      <c r="I584" s="554"/>
      <c r="J584" s="557">
        <f t="shared" si="9"/>
        <v>32160</v>
      </c>
      <c r="K584" s="558"/>
      <c r="M584" s="158"/>
      <c r="N584" s="158"/>
      <c r="O584" s="158"/>
      <c r="P584" s="159"/>
      <c r="Q584" s="160"/>
      <c r="R584" s="161"/>
      <c r="S584" s="162"/>
      <c r="T584" s="163"/>
    </row>
    <row r="585" spans="1:20">
      <c r="A585" s="554" t="s">
        <v>870</v>
      </c>
      <c r="B585" s="554" t="s">
        <v>147</v>
      </c>
      <c r="C585" s="554" t="s">
        <v>125</v>
      </c>
      <c r="D585" s="566">
        <v>36371</v>
      </c>
      <c r="E585" s="556">
        <f ca="1">DATEDIF(D585,TODAY(),"Y")</f>
        <v>23</v>
      </c>
      <c r="F585" s="555">
        <v>26790</v>
      </c>
      <c r="G585" s="554">
        <v>2</v>
      </c>
      <c r="H585" s="554"/>
      <c r="I585" s="554"/>
      <c r="J585" s="557">
        <f t="shared" si="9"/>
        <v>26790</v>
      </c>
      <c r="K585" s="558"/>
      <c r="M585" s="158"/>
      <c r="N585" s="158"/>
      <c r="O585" s="158"/>
      <c r="P585" s="159"/>
      <c r="Q585" s="160"/>
      <c r="R585" s="161"/>
      <c r="S585" s="162"/>
      <c r="T585" s="163"/>
    </row>
    <row r="586" spans="1:20">
      <c r="A586" s="554" t="s">
        <v>811</v>
      </c>
      <c r="B586" s="554" t="s">
        <v>140</v>
      </c>
      <c r="C586" s="554" t="s">
        <v>111</v>
      </c>
      <c r="D586" s="566">
        <v>37326</v>
      </c>
      <c r="E586" s="556">
        <f ca="1">DATEDIF(D586,TODAY(),"Y")</f>
        <v>21</v>
      </c>
      <c r="F586" s="555">
        <v>52770</v>
      </c>
      <c r="G586" s="554">
        <v>2</v>
      </c>
      <c r="H586" s="554"/>
      <c r="I586" s="554"/>
      <c r="J586" s="557">
        <f t="shared" si="9"/>
        <v>52770</v>
      </c>
      <c r="K586" s="558"/>
      <c r="M586" s="158"/>
      <c r="N586" s="158"/>
      <c r="O586" s="158"/>
      <c r="P586" s="159"/>
      <c r="Q586" s="160"/>
      <c r="R586" s="161"/>
      <c r="S586" s="162"/>
      <c r="T586" s="163"/>
    </row>
    <row r="587" spans="1:20">
      <c r="A587" s="554" t="s">
        <v>646</v>
      </c>
      <c r="B587" s="554" t="s">
        <v>135</v>
      </c>
      <c r="C587" s="554" t="s">
        <v>111</v>
      </c>
      <c r="D587" s="566">
        <v>36777</v>
      </c>
      <c r="E587" s="556">
        <f ca="1">DATEDIF(D587,TODAY(),"Y")</f>
        <v>22</v>
      </c>
      <c r="F587" s="555">
        <v>76690</v>
      </c>
      <c r="G587" s="554">
        <v>3</v>
      </c>
      <c r="H587" s="554"/>
      <c r="I587" s="554"/>
      <c r="J587" s="557">
        <f t="shared" si="9"/>
        <v>76690</v>
      </c>
      <c r="K587" s="558"/>
      <c r="M587" s="158"/>
      <c r="N587" s="158"/>
      <c r="O587" s="158"/>
      <c r="P587" s="159"/>
      <c r="Q587" s="160"/>
      <c r="R587" s="161"/>
      <c r="S587" s="162"/>
      <c r="T587" s="163"/>
    </row>
    <row r="588" spans="1:20">
      <c r="A588" s="554" t="s">
        <v>431</v>
      </c>
      <c r="B588" s="554" t="s">
        <v>107</v>
      </c>
      <c r="C588" s="554" t="s">
        <v>108</v>
      </c>
      <c r="D588" s="566">
        <v>39539</v>
      </c>
      <c r="E588" s="556">
        <f ca="1">DATEDIF(D588,TODAY(),"Y")</f>
        <v>15</v>
      </c>
      <c r="F588" s="555">
        <v>73850</v>
      </c>
      <c r="G588" s="554">
        <v>2</v>
      </c>
      <c r="H588" s="554"/>
      <c r="I588" s="554"/>
      <c r="J588" s="557">
        <f t="shared" si="9"/>
        <v>73850</v>
      </c>
      <c r="K588" s="558"/>
      <c r="M588" s="158"/>
      <c r="N588" s="158"/>
      <c r="O588" s="158"/>
      <c r="P588" s="159"/>
      <c r="Q588" s="160"/>
      <c r="R588" s="161"/>
      <c r="S588" s="162"/>
      <c r="T588" s="163"/>
    </row>
    <row r="589" spans="1:20">
      <c r="A589" s="554" t="s">
        <v>939</v>
      </c>
      <c r="B589" s="554" t="s">
        <v>119</v>
      </c>
      <c r="C589" s="554" t="s">
        <v>108</v>
      </c>
      <c r="D589" s="566">
        <v>36360</v>
      </c>
      <c r="E589" s="556">
        <f ca="1">DATEDIF(D589,TODAY(),"Y")</f>
        <v>23</v>
      </c>
      <c r="F589" s="555">
        <v>67020</v>
      </c>
      <c r="G589" s="554">
        <v>1</v>
      </c>
      <c r="H589" s="554"/>
      <c r="I589" s="554"/>
      <c r="J589" s="557">
        <f t="shared" si="9"/>
        <v>67020</v>
      </c>
      <c r="K589" s="558"/>
      <c r="M589" s="158"/>
      <c r="N589" s="158"/>
      <c r="O589" s="158"/>
      <c r="P589" s="159"/>
      <c r="Q589" s="160"/>
      <c r="R589" s="161"/>
      <c r="S589" s="162"/>
      <c r="T589" s="163"/>
    </row>
    <row r="590" spans="1:20">
      <c r="A590" s="554" t="s">
        <v>937</v>
      </c>
      <c r="B590" s="554" t="s">
        <v>119</v>
      </c>
      <c r="C590" s="554" t="s">
        <v>125</v>
      </c>
      <c r="D590" s="566">
        <v>37775</v>
      </c>
      <c r="E590" s="556">
        <f ca="1">DATEDIF(D590,TODAY(),"Y")</f>
        <v>19</v>
      </c>
      <c r="F590" s="555">
        <v>28525</v>
      </c>
      <c r="G590" s="554">
        <v>4</v>
      </c>
      <c r="H590" s="554"/>
      <c r="I590" s="554"/>
      <c r="J590" s="557">
        <f t="shared" si="9"/>
        <v>28525</v>
      </c>
      <c r="K590" s="558"/>
      <c r="M590" s="158"/>
      <c r="N590" s="158"/>
      <c r="O590" s="158"/>
      <c r="P590" s="159"/>
      <c r="Q590" s="160"/>
      <c r="R590" s="161"/>
      <c r="S590" s="162"/>
      <c r="T590" s="163"/>
    </row>
    <row r="591" spans="1:20">
      <c r="A591" s="554" t="s">
        <v>889</v>
      </c>
      <c r="B591" s="554" t="s">
        <v>115</v>
      </c>
      <c r="C591" s="554" t="s">
        <v>108</v>
      </c>
      <c r="D591" s="566">
        <v>35969</v>
      </c>
      <c r="E591" s="556">
        <f ca="1">DATEDIF(D591,TODAY(),"Y")</f>
        <v>24</v>
      </c>
      <c r="F591" s="555">
        <v>74530</v>
      </c>
      <c r="G591" s="554">
        <v>5</v>
      </c>
      <c r="H591" s="554"/>
      <c r="I591" s="554"/>
      <c r="J591" s="557">
        <f t="shared" si="9"/>
        <v>74530</v>
      </c>
      <c r="K591" s="558"/>
      <c r="M591" s="158"/>
      <c r="N591" s="158"/>
      <c r="O591" s="158"/>
      <c r="P591" s="159"/>
      <c r="Q591" s="160"/>
      <c r="R591" s="161"/>
      <c r="S591" s="162"/>
      <c r="T591" s="163"/>
    </row>
    <row r="592" spans="1:20">
      <c r="A592" s="554" t="s">
        <v>423</v>
      </c>
      <c r="B592" s="554" t="s">
        <v>140</v>
      </c>
      <c r="C592" s="554" t="s">
        <v>111</v>
      </c>
      <c r="D592" s="566">
        <v>39603</v>
      </c>
      <c r="E592" s="556">
        <f ca="1">DATEDIF(D592,TODAY(),"Y")</f>
        <v>14</v>
      </c>
      <c r="F592" s="555">
        <v>40940</v>
      </c>
      <c r="G592" s="554">
        <v>2</v>
      </c>
      <c r="H592" s="554"/>
      <c r="I592" s="554"/>
      <c r="J592" s="557">
        <f t="shared" si="9"/>
        <v>40940</v>
      </c>
      <c r="K592" s="558"/>
      <c r="M592" s="158"/>
      <c r="N592" s="158"/>
      <c r="O592" s="158"/>
      <c r="P592" s="159"/>
      <c r="Q592" s="160"/>
      <c r="R592" s="161"/>
      <c r="S592" s="162"/>
      <c r="T592" s="163"/>
    </row>
    <row r="593" spans="1:20">
      <c r="A593" s="554" t="s">
        <v>965</v>
      </c>
      <c r="B593" s="554" t="s">
        <v>107</v>
      </c>
      <c r="C593" s="554" t="s">
        <v>111</v>
      </c>
      <c r="D593" s="566">
        <v>37453</v>
      </c>
      <c r="E593" s="556">
        <f ca="1">DATEDIF(D593,TODAY(),"Y")</f>
        <v>20</v>
      </c>
      <c r="F593" s="555">
        <v>49090</v>
      </c>
      <c r="G593" s="554">
        <v>4</v>
      </c>
      <c r="H593" s="554"/>
      <c r="I593" s="554"/>
      <c r="J593" s="557">
        <f t="shared" si="9"/>
        <v>49090</v>
      </c>
      <c r="K593" s="558"/>
      <c r="M593" s="158"/>
      <c r="N593" s="158"/>
      <c r="O593" s="158"/>
      <c r="P593" s="159"/>
      <c r="Q593" s="160"/>
      <c r="R593" s="161"/>
      <c r="S593" s="162"/>
      <c r="T593" s="163"/>
    </row>
    <row r="594" spans="1:20">
      <c r="A594" s="554" t="s">
        <v>456</v>
      </c>
      <c r="B594" s="554" t="s">
        <v>107</v>
      </c>
      <c r="C594" s="554" t="s">
        <v>108</v>
      </c>
      <c r="D594" s="566">
        <v>39399</v>
      </c>
      <c r="E594" s="556">
        <f ca="1">DATEDIF(D594,TODAY(),"Y")</f>
        <v>15</v>
      </c>
      <c r="F594" s="555">
        <v>87220</v>
      </c>
      <c r="G594" s="554">
        <v>1</v>
      </c>
      <c r="H594" s="554"/>
      <c r="I594" s="554"/>
      <c r="J594" s="557">
        <f t="shared" si="9"/>
        <v>87220</v>
      </c>
      <c r="K594" s="558"/>
      <c r="M594" s="158"/>
      <c r="N594" s="158"/>
      <c r="O594" s="158"/>
      <c r="P594" s="159"/>
      <c r="Q594" s="160"/>
      <c r="R594" s="161"/>
      <c r="S594" s="162"/>
      <c r="T594" s="163"/>
    </row>
    <row r="595" spans="1:20">
      <c r="A595" s="554" t="s">
        <v>267</v>
      </c>
      <c r="B595" s="554" t="s">
        <v>107</v>
      </c>
      <c r="C595" s="554" t="s">
        <v>108</v>
      </c>
      <c r="D595" s="566">
        <v>40477</v>
      </c>
      <c r="E595" s="556">
        <f ca="1">DATEDIF(D595,TODAY(),"Y")</f>
        <v>12</v>
      </c>
      <c r="F595" s="555">
        <v>27130</v>
      </c>
      <c r="G595" s="554">
        <v>5</v>
      </c>
      <c r="H595" s="554"/>
      <c r="I595" s="554"/>
      <c r="J595" s="557">
        <f t="shared" si="9"/>
        <v>27130</v>
      </c>
      <c r="K595" s="558"/>
      <c r="M595" s="158"/>
      <c r="N595" s="158"/>
      <c r="O595" s="158"/>
      <c r="P595" s="159"/>
      <c r="Q595" s="160"/>
      <c r="R595" s="161"/>
      <c r="S595" s="162"/>
      <c r="T595" s="163"/>
    </row>
    <row r="596" spans="1:20">
      <c r="A596" s="554" t="s">
        <v>567</v>
      </c>
      <c r="B596" s="554" t="s">
        <v>140</v>
      </c>
      <c r="C596" s="554" t="s">
        <v>108</v>
      </c>
      <c r="D596" s="566">
        <v>38878</v>
      </c>
      <c r="E596" s="556">
        <f ca="1">DATEDIF(D596,TODAY(),"Y")</f>
        <v>16</v>
      </c>
      <c r="F596" s="555">
        <v>61150</v>
      </c>
      <c r="G596" s="554">
        <v>2</v>
      </c>
      <c r="H596" s="554"/>
      <c r="I596" s="554"/>
      <c r="J596" s="557">
        <f t="shared" si="9"/>
        <v>61150</v>
      </c>
      <c r="K596" s="558"/>
      <c r="M596" s="158"/>
      <c r="N596" s="158"/>
      <c r="O596" s="158"/>
      <c r="P596" s="159"/>
      <c r="Q596" s="160"/>
      <c r="R596" s="161"/>
      <c r="S596" s="162"/>
      <c r="T596" s="163"/>
    </row>
    <row r="597" spans="1:20">
      <c r="A597" s="554" t="s">
        <v>570</v>
      </c>
      <c r="B597" s="554" t="s">
        <v>107</v>
      </c>
      <c r="C597" s="554" t="s">
        <v>131</v>
      </c>
      <c r="D597" s="566">
        <v>38863</v>
      </c>
      <c r="E597" s="556">
        <f ca="1">DATEDIF(D597,TODAY(),"Y")</f>
        <v>16</v>
      </c>
      <c r="F597" s="555">
        <v>28768</v>
      </c>
      <c r="G597" s="554">
        <v>3</v>
      </c>
      <c r="H597" s="554"/>
      <c r="I597" s="554"/>
      <c r="J597" s="557">
        <f t="shared" si="9"/>
        <v>28768</v>
      </c>
      <c r="K597" s="558"/>
      <c r="M597" s="158"/>
      <c r="N597" s="158"/>
      <c r="O597" s="158"/>
      <c r="P597" s="159"/>
      <c r="Q597" s="160"/>
      <c r="R597" s="161"/>
      <c r="S597" s="162"/>
      <c r="T597" s="163"/>
    </row>
    <row r="598" spans="1:20">
      <c r="A598" s="554" t="s">
        <v>945</v>
      </c>
      <c r="B598" s="554" t="s">
        <v>119</v>
      </c>
      <c r="C598" s="554" t="s">
        <v>125</v>
      </c>
      <c r="D598" s="566">
        <v>36423</v>
      </c>
      <c r="E598" s="556">
        <f ca="1">DATEDIF(D598,TODAY(),"Y")</f>
        <v>23</v>
      </c>
      <c r="F598" s="555">
        <v>47350</v>
      </c>
      <c r="G598" s="554">
        <v>1</v>
      </c>
      <c r="H598" s="554"/>
      <c r="I598" s="554"/>
      <c r="J598" s="557">
        <f t="shared" si="9"/>
        <v>47350</v>
      </c>
      <c r="K598" s="558"/>
      <c r="M598" s="158"/>
      <c r="N598" s="158"/>
      <c r="O598" s="158"/>
      <c r="P598" s="159"/>
      <c r="Q598" s="160"/>
      <c r="R598" s="161"/>
      <c r="S598" s="162"/>
      <c r="T598" s="163"/>
    </row>
    <row r="599" spans="1:20">
      <c r="A599" s="554" t="s">
        <v>792</v>
      </c>
      <c r="B599" s="554" t="s">
        <v>113</v>
      </c>
      <c r="C599" s="554" t="s">
        <v>108</v>
      </c>
      <c r="D599" s="566">
        <v>35989</v>
      </c>
      <c r="E599" s="556">
        <f ca="1">DATEDIF(D599,TODAY(),"Y")</f>
        <v>24</v>
      </c>
      <c r="F599" s="555">
        <v>71010</v>
      </c>
      <c r="G599" s="554">
        <v>5</v>
      </c>
      <c r="H599" s="554"/>
      <c r="I599" s="554"/>
      <c r="J599" s="557">
        <f t="shared" si="9"/>
        <v>71010</v>
      </c>
      <c r="K599" s="558"/>
      <c r="M599" s="158"/>
      <c r="N599" s="158"/>
      <c r="O599" s="158"/>
      <c r="P599" s="159"/>
      <c r="Q599" s="160"/>
      <c r="R599" s="161"/>
      <c r="S599" s="162"/>
      <c r="T599" s="163"/>
    </row>
    <row r="600" spans="1:20">
      <c r="A600" s="554" t="s">
        <v>340</v>
      </c>
      <c r="B600" s="554" t="s">
        <v>115</v>
      </c>
      <c r="C600" s="554" t="s">
        <v>108</v>
      </c>
      <c r="D600" s="566">
        <v>40246</v>
      </c>
      <c r="E600" s="556">
        <f ca="1">DATEDIF(D600,TODAY(),"Y")</f>
        <v>13</v>
      </c>
      <c r="F600" s="555">
        <v>63080</v>
      </c>
      <c r="G600" s="554">
        <v>5</v>
      </c>
      <c r="H600" s="554"/>
      <c r="I600" s="554"/>
      <c r="J600" s="557">
        <f t="shared" si="9"/>
        <v>63080</v>
      </c>
      <c r="K600" s="558"/>
      <c r="M600" s="158"/>
      <c r="N600" s="158"/>
      <c r="O600" s="158"/>
      <c r="P600" s="159"/>
      <c r="Q600" s="160"/>
      <c r="R600" s="161"/>
      <c r="S600" s="162"/>
      <c r="T600" s="163"/>
    </row>
    <row r="601" spans="1:20">
      <c r="A601" s="554" t="s">
        <v>316</v>
      </c>
      <c r="B601" s="554" t="s">
        <v>709</v>
      </c>
      <c r="C601" s="554" t="s">
        <v>108</v>
      </c>
      <c r="D601" s="567">
        <v>40313</v>
      </c>
      <c r="E601" s="556">
        <f ca="1">DATEDIF(D601,TODAY(),"Y")</f>
        <v>12</v>
      </c>
      <c r="F601" s="555">
        <v>27250</v>
      </c>
      <c r="G601" s="554">
        <v>5</v>
      </c>
      <c r="H601" s="554"/>
      <c r="I601" s="554"/>
      <c r="J601" s="557">
        <f t="shared" si="9"/>
        <v>27250</v>
      </c>
      <c r="K601" s="558"/>
      <c r="M601" s="158"/>
      <c r="N601" s="158"/>
      <c r="O601" s="158"/>
      <c r="P601" s="164"/>
      <c r="Q601" s="160"/>
      <c r="R601" s="161"/>
      <c r="S601" s="162"/>
      <c r="T601" s="163"/>
    </row>
    <row r="602" spans="1:20">
      <c r="A602" s="554" t="s">
        <v>292</v>
      </c>
      <c r="B602" s="554" t="s">
        <v>115</v>
      </c>
      <c r="C602" s="554" t="s">
        <v>131</v>
      </c>
      <c r="D602" s="567">
        <v>40403</v>
      </c>
      <c r="E602" s="556">
        <f ca="1">DATEDIF(D602,TODAY(),"Y")</f>
        <v>12</v>
      </c>
      <c r="F602" s="555">
        <v>15056</v>
      </c>
      <c r="G602" s="554">
        <v>5</v>
      </c>
      <c r="H602" s="554"/>
      <c r="I602" s="554"/>
      <c r="J602" s="557">
        <f t="shared" si="9"/>
        <v>15056</v>
      </c>
      <c r="K602" s="558"/>
      <c r="M602" s="158"/>
      <c r="N602" s="158"/>
      <c r="O602" s="158"/>
      <c r="P602" s="167"/>
      <c r="Q602" s="160"/>
      <c r="R602" s="161"/>
      <c r="S602" s="162"/>
      <c r="T602" s="163"/>
    </row>
    <row r="603" spans="1:20">
      <c r="A603" s="554" t="s">
        <v>615</v>
      </c>
      <c r="B603" s="554" t="s">
        <v>110</v>
      </c>
      <c r="C603" s="554" t="s">
        <v>125</v>
      </c>
      <c r="D603" s="566">
        <v>38173</v>
      </c>
      <c r="E603" s="556">
        <f ca="1">DATEDIF(D603,TODAY(),"Y")</f>
        <v>18</v>
      </c>
      <c r="F603" s="555">
        <v>32900</v>
      </c>
      <c r="G603" s="554">
        <v>2</v>
      </c>
      <c r="H603" s="554"/>
      <c r="I603" s="554"/>
      <c r="J603" s="557">
        <f t="shared" si="9"/>
        <v>32900</v>
      </c>
      <c r="K603" s="558"/>
      <c r="M603" s="158"/>
      <c r="N603" s="158"/>
      <c r="O603" s="158"/>
      <c r="P603" s="153"/>
      <c r="Q603" s="160"/>
      <c r="R603" s="161"/>
      <c r="S603" s="162"/>
      <c r="T603" s="163"/>
    </row>
    <row r="604" spans="1:20">
      <c r="A604" s="554" t="s">
        <v>480</v>
      </c>
      <c r="B604" s="554" t="s">
        <v>123</v>
      </c>
      <c r="C604" s="554" t="s">
        <v>125</v>
      </c>
      <c r="D604" s="566">
        <v>39279</v>
      </c>
      <c r="E604" s="556">
        <f ca="1">DATEDIF(D604,TODAY(),"Y")</f>
        <v>15</v>
      </c>
      <c r="F604" s="555">
        <v>26890</v>
      </c>
      <c r="G604" s="554">
        <v>3</v>
      </c>
      <c r="H604" s="554"/>
      <c r="I604" s="554"/>
      <c r="J604" s="557">
        <f t="shared" si="9"/>
        <v>26890</v>
      </c>
      <c r="K604" s="558"/>
      <c r="M604" s="158"/>
      <c r="N604" s="158"/>
      <c r="O604" s="158"/>
      <c r="P604" s="159"/>
      <c r="Q604" s="160"/>
      <c r="R604" s="161"/>
      <c r="S604" s="162"/>
      <c r="T604" s="163"/>
    </row>
    <row r="605" spans="1:20">
      <c r="A605" s="554" t="s">
        <v>502</v>
      </c>
      <c r="B605" s="554" t="s">
        <v>119</v>
      </c>
      <c r="C605" s="554" t="s">
        <v>108</v>
      </c>
      <c r="D605" s="566">
        <v>39183</v>
      </c>
      <c r="E605" s="556">
        <f ca="1">DATEDIF(D605,TODAY(),"Y")</f>
        <v>16</v>
      </c>
      <c r="F605" s="555">
        <v>82700</v>
      </c>
      <c r="G605" s="554">
        <v>3</v>
      </c>
      <c r="H605" s="554"/>
      <c r="I605" s="554"/>
      <c r="J605" s="557">
        <f t="shared" si="9"/>
        <v>82700</v>
      </c>
      <c r="K605" s="558"/>
      <c r="M605" s="158"/>
      <c r="N605" s="158"/>
      <c r="O605" s="158"/>
      <c r="P605" s="159"/>
      <c r="Q605" s="160"/>
      <c r="R605" s="161"/>
      <c r="S605" s="162"/>
      <c r="T605" s="163"/>
    </row>
    <row r="606" spans="1:20">
      <c r="A606" s="554" t="s">
        <v>537</v>
      </c>
      <c r="B606" s="554" t="s">
        <v>140</v>
      </c>
      <c r="C606" s="554" t="s">
        <v>131</v>
      </c>
      <c r="D606" s="566">
        <v>39087</v>
      </c>
      <c r="E606" s="556">
        <f ca="1">DATEDIF(D606,TODAY(),"Y")</f>
        <v>16</v>
      </c>
      <c r="F606" s="555">
        <v>14416</v>
      </c>
      <c r="G606" s="554">
        <v>4</v>
      </c>
      <c r="H606" s="554"/>
      <c r="I606" s="554"/>
      <c r="J606" s="557">
        <f t="shared" si="9"/>
        <v>14416</v>
      </c>
      <c r="K606" s="558"/>
      <c r="M606" s="158"/>
      <c r="N606" s="158"/>
      <c r="O606" s="158"/>
      <c r="P606" s="159"/>
      <c r="Q606" s="160"/>
      <c r="R606" s="161"/>
      <c r="S606" s="162"/>
      <c r="T606" s="163"/>
    </row>
    <row r="607" spans="1:20">
      <c r="A607" s="554" t="s">
        <v>218</v>
      </c>
      <c r="B607" s="554" t="s">
        <v>107</v>
      </c>
      <c r="C607" s="554" t="s">
        <v>108</v>
      </c>
      <c r="D607" s="567">
        <v>40680</v>
      </c>
      <c r="E607" s="556">
        <f ca="1">DATEDIF(D607,TODAY(),"Y")</f>
        <v>11</v>
      </c>
      <c r="F607" s="555">
        <v>40260</v>
      </c>
      <c r="G607" s="554">
        <v>5</v>
      </c>
      <c r="H607" s="554"/>
      <c r="I607" s="554"/>
      <c r="J607" s="557">
        <f t="shared" si="9"/>
        <v>40260</v>
      </c>
      <c r="K607" s="558"/>
      <c r="M607" s="158"/>
      <c r="N607" s="158"/>
      <c r="O607" s="158"/>
      <c r="P607" s="164"/>
      <c r="Q607" s="160"/>
      <c r="R607" s="161"/>
      <c r="S607" s="162"/>
      <c r="T607" s="163"/>
    </row>
    <row r="608" spans="1:20">
      <c r="A608" s="554" t="s">
        <v>337</v>
      </c>
      <c r="B608" s="554" t="s">
        <v>110</v>
      </c>
      <c r="C608" s="554" t="s">
        <v>125</v>
      </c>
      <c r="D608" s="567">
        <v>40254</v>
      </c>
      <c r="E608" s="556">
        <f ca="1">DATEDIF(D608,TODAY(),"Y")</f>
        <v>13</v>
      </c>
      <c r="F608" s="555">
        <v>48700</v>
      </c>
      <c r="G608" s="554">
        <v>3</v>
      </c>
      <c r="H608" s="554"/>
      <c r="I608" s="554"/>
      <c r="J608" s="557">
        <f t="shared" si="9"/>
        <v>48700</v>
      </c>
      <c r="K608" s="558"/>
      <c r="M608" s="158"/>
      <c r="N608" s="158"/>
      <c r="O608" s="158"/>
      <c r="P608" s="164"/>
      <c r="Q608" s="160"/>
      <c r="R608" s="161"/>
      <c r="S608" s="162"/>
      <c r="T608" s="163"/>
    </row>
    <row r="609" spans="1:20">
      <c r="A609" s="554" t="s">
        <v>541</v>
      </c>
      <c r="B609" s="554" t="s">
        <v>147</v>
      </c>
      <c r="C609" s="554" t="s">
        <v>111</v>
      </c>
      <c r="D609" s="566">
        <v>39063</v>
      </c>
      <c r="E609" s="556">
        <f ca="1">DATEDIF(D609,TODAY(),"Y")</f>
        <v>16</v>
      </c>
      <c r="F609" s="555">
        <v>77930</v>
      </c>
      <c r="G609" s="554">
        <v>5</v>
      </c>
      <c r="H609" s="554"/>
      <c r="I609" s="554"/>
      <c r="J609" s="557">
        <f t="shared" si="9"/>
        <v>77930</v>
      </c>
      <c r="K609" s="558"/>
      <c r="M609" s="158"/>
      <c r="N609" s="158"/>
      <c r="O609" s="158"/>
      <c r="P609" s="159"/>
      <c r="Q609" s="160"/>
      <c r="R609" s="161"/>
      <c r="S609" s="162"/>
      <c r="T609" s="163"/>
    </row>
    <row r="610" spans="1:20">
      <c r="A610" s="554" t="s">
        <v>902</v>
      </c>
      <c r="B610" s="554" t="s">
        <v>110</v>
      </c>
      <c r="C610" s="554" t="s">
        <v>108</v>
      </c>
      <c r="D610" s="566">
        <v>36673</v>
      </c>
      <c r="E610" s="556">
        <f ca="1">DATEDIF(D610,TODAY(),"Y")</f>
        <v>22</v>
      </c>
      <c r="F610" s="555">
        <v>48330</v>
      </c>
      <c r="G610" s="554">
        <v>1</v>
      </c>
      <c r="H610" s="554"/>
      <c r="I610" s="554"/>
      <c r="J610" s="557">
        <f t="shared" si="9"/>
        <v>48330</v>
      </c>
      <c r="K610" s="558"/>
      <c r="M610" s="158"/>
      <c r="N610" s="158"/>
      <c r="O610" s="158"/>
      <c r="P610" s="159"/>
      <c r="Q610" s="160"/>
      <c r="R610" s="161"/>
      <c r="S610" s="162"/>
      <c r="T610" s="163"/>
    </row>
    <row r="611" spans="1:20">
      <c r="A611" s="554" t="s">
        <v>815</v>
      </c>
      <c r="B611" s="554" t="s">
        <v>140</v>
      </c>
      <c r="C611" s="554" t="s">
        <v>111</v>
      </c>
      <c r="D611" s="566">
        <v>36637</v>
      </c>
      <c r="E611" s="556">
        <f ca="1">DATEDIF(D611,TODAY(),"Y")</f>
        <v>22</v>
      </c>
      <c r="F611" s="555">
        <v>57600</v>
      </c>
      <c r="G611" s="554">
        <v>3</v>
      </c>
      <c r="H611" s="554"/>
      <c r="I611" s="554"/>
      <c r="J611" s="557">
        <f t="shared" si="9"/>
        <v>57600</v>
      </c>
      <c r="K611" s="558"/>
      <c r="M611" s="158"/>
      <c r="N611" s="158"/>
      <c r="O611" s="158"/>
      <c r="P611" s="159"/>
      <c r="Q611" s="160"/>
      <c r="R611" s="161"/>
      <c r="S611" s="162"/>
      <c r="T611" s="163"/>
    </row>
    <row r="612" spans="1:20">
      <c r="A612" s="554" t="s">
        <v>593</v>
      </c>
      <c r="B612" s="554" t="s">
        <v>113</v>
      </c>
      <c r="C612" s="554" t="s">
        <v>108</v>
      </c>
      <c r="D612" s="566">
        <v>38788</v>
      </c>
      <c r="E612" s="556">
        <f ca="1">DATEDIF(D612,TODAY(),"Y")</f>
        <v>17</v>
      </c>
      <c r="F612" s="555">
        <v>37750</v>
      </c>
      <c r="G612" s="554">
        <v>5</v>
      </c>
      <c r="H612" s="554"/>
      <c r="I612" s="554"/>
      <c r="J612" s="557">
        <f t="shared" si="9"/>
        <v>37750</v>
      </c>
      <c r="K612" s="558"/>
      <c r="M612" s="158"/>
      <c r="N612" s="158"/>
      <c r="O612" s="158"/>
      <c r="P612" s="159"/>
      <c r="Q612" s="160"/>
      <c r="R612" s="161"/>
      <c r="S612" s="162"/>
      <c r="T612" s="163"/>
    </row>
    <row r="613" spans="1:20">
      <c r="A613" s="554" t="s">
        <v>463</v>
      </c>
      <c r="B613" s="554" t="s">
        <v>110</v>
      </c>
      <c r="C613" s="554" t="s">
        <v>108</v>
      </c>
      <c r="D613" s="566">
        <v>39362</v>
      </c>
      <c r="E613" s="556">
        <f ca="1">DATEDIF(D613,TODAY(),"Y")</f>
        <v>15</v>
      </c>
      <c r="F613" s="555">
        <v>42020</v>
      </c>
      <c r="G613" s="554">
        <v>5</v>
      </c>
      <c r="H613" s="554"/>
      <c r="I613" s="554"/>
      <c r="J613" s="557">
        <f t="shared" si="9"/>
        <v>42020</v>
      </c>
      <c r="K613" s="558"/>
      <c r="M613" s="158"/>
      <c r="N613" s="158"/>
      <c r="O613" s="158"/>
      <c r="P613" s="159"/>
      <c r="Q613" s="160"/>
      <c r="R613" s="161"/>
      <c r="S613" s="162"/>
      <c r="T613" s="163"/>
    </row>
    <row r="614" spans="1:20">
      <c r="A614" s="554" t="s">
        <v>595</v>
      </c>
      <c r="B614" s="554" t="s">
        <v>140</v>
      </c>
      <c r="C614" s="554" t="s">
        <v>131</v>
      </c>
      <c r="D614" s="566">
        <v>38777</v>
      </c>
      <c r="E614" s="556">
        <f ca="1">DATEDIF(D614,TODAY(),"Y")</f>
        <v>17</v>
      </c>
      <c r="F614" s="555">
        <v>22472</v>
      </c>
      <c r="G614" s="554">
        <v>1</v>
      </c>
      <c r="H614" s="554"/>
      <c r="I614" s="554"/>
      <c r="J614" s="557">
        <f t="shared" si="9"/>
        <v>22472</v>
      </c>
      <c r="K614" s="558"/>
      <c r="M614" s="158"/>
      <c r="N614" s="158"/>
      <c r="O614" s="158"/>
      <c r="P614" s="159"/>
      <c r="Q614" s="160"/>
      <c r="R614" s="161"/>
      <c r="S614" s="162"/>
      <c r="T614" s="163"/>
    </row>
    <row r="615" spans="1:20">
      <c r="A615" s="554" t="s">
        <v>426</v>
      </c>
      <c r="B615" s="554" t="s">
        <v>110</v>
      </c>
      <c r="C615" s="554" t="s">
        <v>111</v>
      </c>
      <c r="D615" s="566">
        <v>39592</v>
      </c>
      <c r="E615" s="556">
        <f ca="1">DATEDIF(D615,TODAY(),"Y")</f>
        <v>14</v>
      </c>
      <c r="F615" s="555">
        <v>56650</v>
      </c>
      <c r="G615" s="554">
        <v>1</v>
      </c>
      <c r="H615" s="554"/>
      <c r="I615" s="554"/>
      <c r="J615" s="557">
        <f t="shared" si="9"/>
        <v>56650</v>
      </c>
      <c r="K615" s="558"/>
      <c r="M615" s="158"/>
      <c r="N615" s="158"/>
      <c r="O615" s="158"/>
      <c r="P615" s="159"/>
      <c r="Q615" s="160"/>
      <c r="R615" s="161"/>
      <c r="S615" s="162"/>
      <c r="T615" s="163"/>
    </row>
    <row r="616" spans="1:20">
      <c r="A616" s="554" t="s">
        <v>320</v>
      </c>
      <c r="B616" s="554" t="s">
        <v>140</v>
      </c>
      <c r="C616" s="554" t="s">
        <v>108</v>
      </c>
      <c r="D616" s="566">
        <v>40301</v>
      </c>
      <c r="E616" s="556">
        <f ca="1">DATEDIF(D616,TODAY(),"Y")</f>
        <v>12</v>
      </c>
      <c r="F616" s="555">
        <v>44270</v>
      </c>
      <c r="G616" s="554">
        <v>2</v>
      </c>
      <c r="H616" s="554"/>
      <c r="I616" s="554"/>
      <c r="J616" s="557">
        <f t="shared" si="9"/>
        <v>44270</v>
      </c>
      <c r="K616" s="558"/>
      <c r="M616" s="158"/>
      <c r="N616" s="158"/>
      <c r="O616" s="158"/>
      <c r="P616" s="159"/>
      <c r="Q616" s="160"/>
      <c r="R616" s="161"/>
      <c r="S616" s="162"/>
      <c r="T616" s="163"/>
    </row>
    <row r="617" spans="1:20">
      <c r="A617" s="554" t="s">
        <v>496</v>
      </c>
      <c r="B617" s="554" t="s">
        <v>110</v>
      </c>
      <c r="C617" s="554" t="s">
        <v>108</v>
      </c>
      <c r="D617" s="566">
        <v>39217</v>
      </c>
      <c r="E617" s="556">
        <f ca="1">DATEDIF(D617,TODAY(),"Y")</f>
        <v>15</v>
      </c>
      <c r="F617" s="555">
        <v>73830</v>
      </c>
      <c r="G617" s="554">
        <v>2</v>
      </c>
      <c r="H617" s="554"/>
      <c r="I617" s="554"/>
      <c r="J617" s="557">
        <f t="shared" si="9"/>
        <v>73830</v>
      </c>
      <c r="K617" s="558"/>
      <c r="M617" s="158"/>
      <c r="N617" s="158"/>
      <c r="O617" s="158"/>
      <c r="P617" s="159"/>
      <c r="Q617" s="160"/>
      <c r="R617" s="161"/>
      <c r="S617" s="162"/>
      <c r="T617" s="163"/>
    </row>
    <row r="618" spans="1:20">
      <c r="A618" s="554" t="s">
        <v>961</v>
      </c>
      <c r="B618" s="554" t="s">
        <v>107</v>
      </c>
      <c r="C618" s="554" t="s">
        <v>108</v>
      </c>
      <c r="D618" s="566">
        <v>36330</v>
      </c>
      <c r="E618" s="556">
        <f ca="1">DATEDIF(D618,TODAY(),"Y")</f>
        <v>23</v>
      </c>
      <c r="F618" s="555">
        <v>61850</v>
      </c>
      <c r="G618" s="554">
        <v>2</v>
      </c>
      <c r="H618" s="554"/>
      <c r="I618" s="554"/>
      <c r="J618" s="557">
        <f t="shared" si="9"/>
        <v>61850</v>
      </c>
      <c r="K618" s="558"/>
      <c r="M618" s="158"/>
      <c r="N618" s="158"/>
      <c r="O618" s="158"/>
      <c r="P618" s="159"/>
      <c r="Q618" s="160"/>
      <c r="R618" s="161"/>
      <c r="S618" s="162"/>
      <c r="T618" s="163"/>
    </row>
    <row r="619" spans="1:20">
      <c r="A619" s="554" t="s">
        <v>759</v>
      </c>
      <c r="B619" s="554" t="s">
        <v>123</v>
      </c>
      <c r="C619" s="554" t="s">
        <v>108</v>
      </c>
      <c r="D619" s="566">
        <v>37008</v>
      </c>
      <c r="E619" s="556">
        <f ca="1">DATEDIF(D619,TODAY(),"Y")</f>
        <v>21</v>
      </c>
      <c r="F619" s="555">
        <v>27180</v>
      </c>
      <c r="G619" s="554">
        <v>4</v>
      </c>
      <c r="H619" s="554"/>
      <c r="I619" s="554"/>
      <c r="J619" s="557">
        <f t="shared" si="9"/>
        <v>27180</v>
      </c>
      <c r="K619" s="558"/>
      <c r="M619" s="158"/>
      <c r="N619" s="158"/>
      <c r="O619" s="158"/>
      <c r="P619" s="159"/>
      <c r="Q619" s="160"/>
      <c r="R619" s="161"/>
      <c r="S619" s="162"/>
      <c r="T619" s="163"/>
    </row>
    <row r="620" spans="1:20">
      <c r="A620" s="554" t="s">
        <v>341</v>
      </c>
      <c r="B620" s="554" t="s">
        <v>113</v>
      </c>
      <c r="C620" s="554" t="s">
        <v>111</v>
      </c>
      <c r="D620" s="567">
        <v>40236</v>
      </c>
      <c r="E620" s="556">
        <f ca="1">DATEDIF(D620,TODAY(),"Y")</f>
        <v>13</v>
      </c>
      <c r="F620" s="555">
        <v>45830</v>
      </c>
      <c r="G620" s="554">
        <v>4</v>
      </c>
      <c r="H620" s="554"/>
      <c r="I620" s="554"/>
      <c r="J620" s="557">
        <f t="shared" si="9"/>
        <v>45830</v>
      </c>
      <c r="K620" s="558"/>
      <c r="M620" s="158"/>
      <c r="N620" s="158"/>
      <c r="O620" s="158"/>
      <c r="P620" s="164"/>
      <c r="Q620" s="160"/>
      <c r="R620" s="161"/>
      <c r="S620" s="162"/>
      <c r="T620" s="163"/>
    </row>
    <row r="621" spans="1:20">
      <c r="A621" s="554" t="s">
        <v>301</v>
      </c>
      <c r="B621" s="554" t="s">
        <v>121</v>
      </c>
      <c r="C621" s="554" t="s">
        <v>111</v>
      </c>
      <c r="D621" s="566">
        <v>40372</v>
      </c>
      <c r="E621" s="556">
        <f ca="1">DATEDIF(D621,TODAY(),"Y")</f>
        <v>12</v>
      </c>
      <c r="F621" s="555">
        <v>75100</v>
      </c>
      <c r="G621" s="554">
        <v>4</v>
      </c>
      <c r="H621" s="554"/>
      <c r="I621" s="554"/>
      <c r="J621" s="557">
        <f t="shared" si="9"/>
        <v>75100</v>
      </c>
      <c r="K621" s="558"/>
      <c r="M621" s="158"/>
      <c r="N621" s="158"/>
      <c r="O621" s="158"/>
      <c r="P621" s="159"/>
      <c r="Q621" s="160"/>
      <c r="R621" s="161"/>
      <c r="S621" s="162"/>
      <c r="T621" s="163"/>
    </row>
    <row r="622" spans="1:20">
      <c r="A622" s="554" t="s">
        <v>782</v>
      </c>
      <c r="B622" s="554" t="s">
        <v>137</v>
      </c>
      <c r="C622" s="554" t="s">
        <v>125</v>
      </c>
      <c r="D622" s="566">
        <v>36357</v>
      </c>
      <c r="E622" s="556">
        <f ca="1">DATEDIF(D622,TODAY(),"Y")</f>
        <v>23</v>
      </c>
      <c r="F622" s="555">
        <v>42905</v>
      </c>
      <c r="G622" s="554">
        <v>1</v>
      </c>
      <c r="H622" s="554"/>
      <c r="I622" s="554"/>
      <c r="J622" s="557">
        <f t="shared" si="9"/>
        <v>42905</v>
      </c>
      <c r="K622" s="558"/>
      <c r="M622" s="158"/>
      <c r="N622" s="158"/>
      <c r="O622" s="158"/>
      <c r="P622" s="159"/>
      <c r="Q622" s="160"/>
      <c r="R622" s="161"/>
      <c r="S622" s="162"/>
      <c r="T622" s="163"/>
    </row>
    <row r="623" spans="1:20">
      <c r="A623" s="554" t="s">
        <v>413</v>
      </c>
      <c r="B623" s="554" t="s">
        <v>123</v>
      </c>
      <c r="C623" s="554" t="s">
        <v>125</v>
      </c>
      <c r="D623" s="566">
        <v>39662</v>
      </c>
      <c r="E623" s="556">
        <f ca="1">DATEDIF(D623,TODAY(),"Y")</f>
        <v>14</v>
      </c>
      <c r="F623" s="555">
        <v>38920</v>
      </c>
      <c r="G623" s="554">
        <v>4</v>
      </c>
      <c r="H623" s="554"/>
      <c r="I623" s="554"/>
      <c r="J623" s="557">
        <f t="shared" si="9"/>
        <v>38920</v>
      </c>
      <c r="K623" s="558"/>
      <c r="M623" s="158"/>
      <c r="N623" s="158"/>
      <c r="O623" s="158"/>
      <c r="P623" s="159"/>
      <c r="Q623" s="160"/>
      <c r="R623" s="161"/>
      <c r="S623" s="162"/>
      <c r="T623" s="163"/>
    </row>
    <row r="624" spans="1:20">
      <c r="A624" s="554" t="s">
        <v>557</v>
      </c>
      <c r="B624" s="554" t="s">
        <v>147</v>
      </c>
      <c r="C624" s="554" t="s">
        <v>111</v>
      </c>
      <c r="D624" s="566">
        <v>38969</v>
      </c>
      <c r="E624" s="556">
        <f ca="1">DATEDIF(D624,TODAY(),"Y")</f>
        <v>16</v>
      </c>
      <c r="F624" s="555">
        <v>63850</v>
      </c>
      <c r="G624" s="554">
        <v>2</v>
      </c>
      <c r="H624" s="554"/>
      <c r="I624" s="554"/>
      <c r="J624" s="557">
        <f t="shared" si="9"/>
        <v>63850</v>
      </c>
      <c r="K624" s="558"/>
      <c r="M624" s="158"/>
      <c r="N624" s="158"/>
      <c r="O624" s="158"/>
      <c r="P624" s="159"/>
      <c r="Q624" s="160"/>
      <c r="R624" s="161"/>
      <c r="S624" s="162"/>
      <c r="T624" s="163"/>
    </row>
    <row r="625" spans="1:20">
      <c r="A625" s="554" t="s">
        <v>662</v>
      </c>
      <c r="B625" s="554" t="s">
        <v>123</v>
      </c>
      <c r="C625" s="554" t="s">
        <v>125</v>
      </c>
      <c r="D625" s="566">
        <v>36896</v>
      </c>
      <c r="E625" s="556">
        <f ca="1">DATEDIF(D625,TODAY(),"Y")</f>
        <v>22</v>
      </c>
      <c r="F625" s="555">
        <v>35280</v>
      </c>
      <c r="G625" s="554">
        <v>3</v>
      </c>
      <c r="H625" s="554"/>
      <c r="I625" s="554"/>
      <c r="J625" s="557">
        <f t="shared" si="9"/>
        <v>35280</v>
      </c>
      <c r="K625" s="558"/>
      <c r="M625" s="158"/>
      <c r="N625" s="158"/>
      <c r="O625" s="158"/>
      <c r="P625" s="159"/>
      <c r="Q625" s="160"/>
      <c r="R625" s="161"/>
      <c r="S625" s="162"/>
      <c r="T625" s="163"/>
    </row>
    <row r="626" spans="1:20">
      <c r="A626" s="554" t="s">
        <v>392</v>
      </c>
      <c r="B626" s="554" t="s">
        <v>107</v>
      </c>
      <c r="C626" s="554" t="s">
        <v>131</v>
      </c>
      <c r="D626" s="566">
        <v>39742</v>
      </c>
      <c r="E626" s="556">
        <f ca="1">DATEDIF(D626,TODAY(),"Y")</f>
        <v>14</v>
      </c>
      <c r="F626" s="555">
        <v>37344</v>
      </c>
      <c r="G626" s="554">
        <v>2</v>
      </c>
      <c r="H626" s="554"/>
      <c r="I626" s="554"/>
      <c r="J626" s="557">
        <f t="shared" si="9"/>
        <v>37344</v>
      </c>
      <c r="K626" s="558"/>
      <c r="M626" s="158"/>
      <c r="N626" s="158"/>
      <c r="O626" s="158"/>
      <c r="P626" s="159"/>
      <c r="Q626" s="160"/>
      <c r="R626" s="161"/>
      <c r="S626" s="162"/>
      <c r="T626" s="163"/>
    </row>
    <row r="627" spans="1:20">
      <c r="A627" s="554" t="s">
        <v>526</v>
      </c>
      <c r="B627" s="554" t="s">
        <v>107</v>
      </c>
      <c r="C627" s="554" t="s">
        <v>125</v>
      </c>
      <c r="D627" s="566">
        <v>39118</v>
      </c>
      <c r="E627" s="556">
        <f ca="1">DATEDIF(D627,TODAY(),"Y")</f>
        <v>16</v>
      </c>
      <c r="F627" s="555">
        <v>20075</v>
      </c>
      <c r="G627" s="554">
        <v>1</v>
      </c>
      <c r="H627" s="554"/>
      <c r="I627" s="554"/>
      <c r="J627" s="557">
        <f t="shared" si="9"/>
        <v>20075</v>
      </c>
      <c r="K627" s="558"/>
      <c r="M627" s="158"/>
      <c r="N627" s="158"/>
      <c r="O627" s="158"/>
      <c r="P627" s="159"/>
      <c r="Q627" s="160"/>
      <c r="R627" s="161"/>
      <c r="S627" s="162"/>
      <c r="T627" s="163"/>
    </row>
    <row r="628" spans="1:20">
      <c r="A628" s="554" t="s">
        <v>495</v>
      </c>
      <c r="B628" s="554" t="s">
        <v>115</v>
      </c>
      <c r="C628" s="554" t="s">
        <v>108</v>
      </c>
      <c r="D628" s="566">
        <v>39224</v>
      </c>
      <c r="E628" s="556">
        <f ca="1">DATEDIF(D628,TODAY(),"Y")</f>
        <v>15</v>
      </c>
      <c r="F628" s="555">
        <v>73030</v>
      </c>
      <c r="G628" s="554">
        <v>5</v>
      </c>
      <c r="H628" s="554"/>
      <c r="I628" s="554"/>
      <c r="J628" s="557">
        <f t="shared" si="9"/>
        <v>73030</v>
      </c>
      <c r="K628" s="558"/>
      <c r="M628" s="158"/>
      <c r="N628" s="158"/>
      <c r="O628" s="158"/>
      <c r="P628" s="159"/>
      <c r="Q628" s="160"/>
      <c r="R628" s="161"/>
      <c r="S628" s="162"/>
      <c r="T628" s="163"/>
    </row>
    <row r="629" spans="1:20">
      <c r="A629" s="554" t="s">
        <v>553</v>
      </c>
      <c r="B629" s="554" t="s">
        <v>140</v>
      </c>
      <c r="C629" s="554" t="s">
        <v>108</v>
      </c>
      <c r="D629" s="566">
        <v>38982</v>
      </c>
      <c r="E629" s="556">
        <f ca="1">DATEDIF(D629,TODAY(),"Y")</f>
        <v>16</v>
      </c>
      <c r="F629" s="555">
        <v>60100</v>
      </c>
      <c r="G629" s="554">
        <v>1</v>
      </c>
      <c r="H629" s="554"/>
      <c r="I629" s="554"/>
      <c r="J629" s="557">
        <f t="shared" si="9"/>
        <v>60100</v>
      </c>
      <c r="K629" s="558"/>
      <c r="M629" s="158"/>
      <c r="N629" s="158"/>
      <c r="O629" s="158"/>
      <c r="P629" s="159"/>
      <c r="Q629" s="160"/>
      <c r="R629" s="161"/>
      <c r="S629" s="162"/>
      <c r="T629" s="163"/>
    </row>
    <row r="630" spans="1:20">
      <c r="A630" s="554" t="s">
        <v>530</v>
      </c>
      <c r="B630" s="554" t="s">
        <v>140</v>
      </c>
      <c r="C630" s="554" t="s">
        <v>108</v>
      </c>
      <c r="D630" s="566">
        <v>39106</v>
      </c>
      <c r="E630" s="556">
        <f ca="1">DATEDIF(D630,TODAY(),"Y")</f>
        <v>16</v>
      </c>
      <c r="F630" s="555">
        <v>45500</v>
      </c>
      <c r="G630" s="554">
        <v>3</v>
      </c>
      <c r="H630" s="554"/>
      <c r="I630" s="554"/>
      <c r="J630" s="557">
        <f t="shared" si="9"/>
        <v>45500</v>
      </c>
      <c r="K630" s="558"/>
      <c r="M630" s="158"/>
      <c r="N630" s="158"/>
      <c r="O630" s="158"/>
      <c r="P630" s="159"/>
      <c r="Q630" s="160"/>
      <c r="R630" s="161"/>
      <c r="S630" s="162"/>
      <c r="T630" s="163"/>
    </row>
    <row r="631" spans="1:20">
      <c r="A631" s="554" t="s">
        <v>330</v>
      </c>
      <c r="B631" s="554" t="s">
        <v>140</v>
      </c>
      <c r="C631" s="554" t="s">
        <v>108</v>
      </c>
      <c r="D631" s="566">
        <v>40269</v>
      </c>
      <c r="E631" s="556">
        <f ca="1">DATEDIF(D631,TODAY(),"Y")</f>
        <v>13</v>
      </c>
      <c r="F631" s="555">
        <v>86260</v>
      </c>
      <c r="G631" s="554">
        <v>3</v>
      </c>
      <c r="H631" s="554"/>
      <c r="I631" s="554"/>
      <c r="J631" s="557">
        <f t="shared" si="9"/>
        <v>86260</v>
      </c>
      <c r="K631" s="558"/>
      <c r="M631" s="158"/>
      <c r="N631" s="158"/>
      <c r="O631" s="158"/>
      <c r="P631" s="159"/>
      <c r="Q631" s="160"/>
      <c r="R631" s="161"/>
      <c r="S631" s="162"/>
      <c r="T631" s="163"/>
    </row>
    <row r="632" spans="1:20">
      <c r="A632" s="554" t="s">
        <v>846</v>
      </c>
      <c r="B632" s="554" t="s">
        <v>140</v>
      </c>
      <c r="C632" s="554" t="s">
        <v>108</v>
      </c>
      <c r="D632" s="566">
        <v>37509</v>
      </c>
      <c r="E632" s="556">
        <f ca="1">DATEDIF(D632,TODAY(),"Y")</f>
        <v>20</v>
      </c>
      <c r="F632" s="555">
        <v>69080</v>
      </c>
      <c r="G632" s="554">
        <v>3</v>
      </c>
      <c r="H632" s="554"/>
      <c r="I632" s="554"/>
      <c r="J632" s="557">
        <f t="shared" si="9"/>
        <v>69080</v>
      </c>
      <c r="K632" s="558"/>
      <c r="M632" s="158"/>
      <c r="N632" s="158"/>
      <c r="O632" s="158"/>
      <c r="P632" s="159"/>
      <c r="Q632" s="160"/>
      <c r="R632" s="161"/>
      <c r="S632" s="162"/>
      <c r="T632" s="163"/>
    </row>
    <row r="633" spans="1:20">
      <c r="A633" s="554" t="s">
        <v>138</v>
      </c>
      <c r="B633" s="554" t="s">
        <v>107</v>
      </c>
      <c r="C633" s="554" t="s">
        <v>111</v>
      </c>
      <c r="D633" s="566">
        <v>41125</v>
      </c>
      <c r="E633" s="556">
        <f ca="1">DATEDIF(D633,TODAY(),"Y")</f>
        <v>10</v>
      </c>
      <c r="F633" s="555">
        <v>70300</v>
      </c>
      <c r="G633" s="554">
        <v>3</v>
      </c>
      <c r="H633" s="554"/>
      <c r="I633" s="554"/>
      <c r="J633" s="557">
        <f t="shared" si="9"/>
        <v>70300</v>
      </c>
      <c r="K633" s="558"/>
      <c r="M633" s="158"/>
      <c r="N633" s="158"/>
      <c r="O633" s="158"/>
      <c r="P633" s="159"/>
      <c r="Q633" s="160"/>
      <c r="R633" s="161"/>
      <c r="S633" s="162"/>
      <c r="T633" s="163"/>
    </row>
    <row r="634" spans="1:20">
      <c r="A634" s="554" t="s">
        <v>109</v>
      </c>
      <c r="B634" s="554" t="s">
        <v>110</v>
      </c>
      <c r="C634" s="554" t="s">
        <v>111</v>
      </c>
      <c r="D634" s="566">
        <v>41254</v>
      </c>
      <c r="E634" s="556">
        <f ca="1">DATEDIF(D634,TODAY(),"Y")</f>
        <v>10</v>
      </c>
      <c r="F634" s="555">
        <v>44720</v>
      </c>
      <c r="G634" s="554">
        <v>2</v>
      </c>
      <c r="H634" s="554"/>
      <c r="I634" s="554"/>
      <c r="J634" s="557">
        <f t="shared" si="9"/>
        <v>44720</v>
      </c>
      <c r="K634" s="558"/>
      <c r="M634" s="158"/>
      <c r="N634" s="158"/>
      <c r="O634" s="158"/>
      <c r="P634" s="159"/>
      <c r="Q634" s="160"/>
      <c r="R634" s="161"/>
      <c r="S634" s="162"/>
      <c r="T634" s="163"/>
    </row>
    <row r="635" spans="1:20">
      <c r="A635" s="554" t="s">
        <v>932</v>
      </c>
      <c r="B635" s="554" t="s">
        <v>119</v>
      </c>
      <c r="C635" s="554" t="s">
        <v>108</v>
      </c>
      <c r="D635" s="566">
        <v>36245</v>
      </c>
      <c r="E635" s="556">
        <f ca="1">DATEDIF(D635,TODAY(),"Y")</f>
        <v>24</v>
      </c>
      <c r="F635" s="555">
        <v>58410</v>
      </c>
      <c r="G635" s="554">
        <v>5</v>
      </c>
      <c r="H635" s="554"/>
      <c r="I635" s="554"/>
      <c r="J635" s="557">
        <f t="shared" si="9"/>
        <v>58410</v>
      </c>
      <c r="K635" s="558"/>
      <c r="M635" s="158"/>
      <c r="N635" s="158"/>
      <c r="O635" s="158"/>
      <c r="P635" s="159"/>
      <c r="Q635" s="160"/>
      <c r="R635" s="161"/>
      <c r="S635" s="162"/>
      <c r="T635" s="163"/>
    </row>
    <row r="636" spans="1:20">
      <c r="A636" s="554" t="s">
        <v>901</v>
      </c>
      <c r="B636" s="554" t="s">
        <v>110</v>
      </c>
      <c r="C636" s="554" t="s">
        <v>111</v>
      </c>
      <c r="D636" s="566">
        <v>36297</v>
      </c>
      <c r="E636" s="556">
        <f ca="1">DATEDIF(D636,TODAY(),"Y")</f>
        <v>23</v>
      </c>
      <c r="F636" s="555">
        <v>57990</v>
      </c>
      <c r="G636" s="554">
        <v>5</v>
      </c>
      <c r="H636" s="554"/>
      <c r="I636" s="554"/>
      <c r="J636" s="557">
        <f t="shared" si="9"/>
        <v>57990</v>
      </c>
      <c r="K636" s="558"/>
      <c r="M636" s="158"/>
      <c r="N636" s="158"/>
      <c r="O636" s="158"/>
      <c r="P636" s="159"/>
      <c r="Q636" s="160"/>
      <c r="R636" s="161"/>
      <c r="S636" s="162"/>
      <c r="T636" s="163"/>
    </row>
    <row r="637" spans="1:20">
      <c r="A637" s="554" t="s">
        <v>243</v>
      </c>
      <c r="B637" s="554" t="s">
        <v>107</v>
      </c>
      <c r="C637" s="554" t="s">
        <v>108</v>
      </c>
      <c r="D637" s="566">
        <v>40568</v>
      </c>
      <c r="E637" s="556">
        <f ca="1">DATEDIF(D637,TODAY(),"Y")</f>
        <v>12</v>
      </c>
      <c r="F637" s="555">
        <v>46390</v>
      </c>
      <c r="G637" s="554">
        <v>5</v>
      </c>
      <c r="H637" s="554"/>
      <c r="I637" s="554"/>
      <c r="J637" s="557">
        <f t="shared" si="9"/>
        <v>46390</v>
      </c>
      <c r="K637" s="558"/>
      <c r="M637" s="158"/>
      <c r="N637" s="158"/>
      <c r="O637" s="158"/>
      <c r="P637" s="159"/>
      <c r="Q637" s="160"/>
      <c r="R637" s="161"/>
      <c r="S637" s="162"/>
      <c r="T637" s="163"/>
    </row>
    <row r="638" spans="1:20">
      <c r="A638" s="554" t="s">
        <v>311</v>
      </c>
      <c r="B638" s="554" t="s">
        <v>147</v>
      </c>
      <c r="C638" s="554" t="s">
        <v>108</v>
      </c>
      <c r="D638" s="566">
        <v>40333</v>
      </c>
      <c r="E638" s="556">
        <f ca="1">DATEDIF(D638,TODAY(),"Y")</f>
        <v>12</v>
      </c>
      <c r="F638" s="555">
        <v>70480</v>
      </c>
      <c r="G638" s="554">
        <v>4</v>
      </c>
      <c r="H638" s="554"/>
      <c r="I638" s="554"/>
      <c r="J638" s="557">
        <f t="shared" si="9"/>
        <v>70480</v>
      </c>
      <c r="K638" s="558"/>
      <c r="M638" s="158"/>
      <c r="N638" s="158"/>
      <c r="O638" s="158"/>
      <c r="P638" s="159"/>
      <c r="Q638" s="160"/>
      <c r="R638" s="161"/>
      <c r="S638" s="162"/>
      <c r="T638" s="163"/>
    </row>
    <row r="639" spans="1:20">
      <c r="A639" s="554" t="s">
        <v>11</v>
      </c>
      <c r="B639" s="554" t="s">
        <v>135</v>
      </c>
      <c r="C639" s="554" t="s">
        <v>111</v>
      </c>
      <c r="D639" s="566">
        <v>39189</v>
      </c>
      <c r="E639" s="556">
        <f ca="1">DATEDIF(D639,TODAY(),"Y")</f>
        <v>15</v>
      </c>
      <c r="F639" s="555">
        <v>66580</v>
      </c>
      <c r="G639" s="554">
        <v>5</v>
      </c>
      <c r="H639" s="554"/>
      <c r="I639" s="554"/>
      <c r="J639" s="557">
        <f t="shared" si="9"/>
        <v>66580</v>
      </c>
      <c r="K639" s="558"/>
      <c r="M639" s="158"/>
      <c r="N639" s="158"/>
      <c r="O639" s="158"/>
      <c r="P639" s="159"/>
      <c r="Q639" s="160"/>
      <c r="R639" s="161"/>
      <c r="S639" s="162"/>
      <c r="T639" s="163"/>
    </row>
    <row r="640" spans="1:20">
      <c r="A640" s="554" t="s">
        <v>840</v>
      </c>
      <c r="B640" s="554" t="s">
        <v>140</v>
      </c>
      <c r="C640" s="554" t="s">
        <v>108</v>
      </c>
      <c r="D640" s="566">
        <v>36009</v>
      </c>
      <c r="E640" s="556">
        <f ca="1">DATEDIF(D640,TODAY(),"Y")</f>
        <v>24</v>
      </c>
      <c r="F640" s="555">
        <v>75120</v>
      </c>
      <c r="G640" s="554">
        <v>5</v>
      </c>
      <c r="H640" s="554"/>
      <c r="I640" s="554"/>
      <c r="J640" s="557">
        <f t="shared" si="9"/>
        <v>75120</v>
      </c>
      <c r="K640" s="558"/>
      <c r="M640" s="158"/>
      <c r="N640" s="158"/>
      <c r="O640" s="158"/>
      <c r="P640" s="159"/>
      <c r="Q640" s="160"/>
      <c r="R640" s="161"/>
      <c r="S640" s="162"/>
      <c r="T640" s="163"/>
    </row>
    <row r="641" spans="1:20">
      <c r="A641" s="554" t="s">
        <v>396</v>
      </c>
      <c r="B641" s="554" t="s">
        <v>110</v>
      </c>
      <c r="C641" s="554" t="s">
        <v>125</v>
      </c>
      <c r="D641" s="566">
        <v>39728</v>
      </c>
      <c r="E641" s="556">
        <f ca="1">DATEDIF(D641,TODAY(),"Y")</f>
        <v>14</v>
      </c>
      <c r="F641" s="555">
        <v>45565</v>
      </c>
      <c r="G641" s="554">
        <v>1</v>
      </c>
      <c r="H641" s="554"/>
      <c r="I641" s="554"/>
      <c r="J641" s="557">
        <f t="shared" si="9"/>
        <v>45565</v>
      </c>
      <c r="K641" s="558"/>
      <c r="M641" s="158"/>
      <c r="N641" s="158"/>
      <c r="O641" s="158"/>
      <c r="P641" s="159"/>
      <c r="Q641" s="160"/>
      <c r="R641" s="161"/>
      <c r="S641" s="162"/>
      <c r="T641" s="163"/>
    </row>
    <row r="642" spans="1:20">
      <c r="A642" s="554" t="s">
        <v>324</v>
      </c>
      <c r="B642" s="554" t="s">
        <v>123</v>
      </c>
      <c r="C642" s="554" t="s">
        <v>108</v>
      </c>
      <c r="D642" s="567">
        <v>40292</v>
      </c>
      <c r="E642" s="556">
        <f ca="1">DATEDIF(D642,TODAY(),"Y")</f>
        <v>12</v>
      </c>
      <c r="F642" s="555">
        <v>23280</v>
      </c>
      <c r="G642" s="554">
        <v>1</v>
      </c>
      <c r="H642" s="554"/>
      <c r="I642" s="554"/>
      <c r="J642" s="557">
        <f t="shared" si="9"/>
        <v>23280</v>
      </c>
      <c r="K642" s="558"/>
      <c r="M642" s="158"/>
      <c r="N642" s="158"/>
      <c r="O642" s="158"/>
      <c r="P642" s="164"/>
      <c r="Q642" s="160"/>
      <c r="R642" s="161"/>
      <c r="S642" s="162"/>
      <c r="T642" s="163"/>
    </row>
    <row r="643" spans="1:20">
      <c r="A643" s="554" t="s">
        <v>585</v>
      </c>
      <c r="B643" s="554" t="s">
        <v>147</v>
      </c>
      <c r="C643" s="554" t="s">
        <v>111</v>
      </c>
      <c r="D643" s="566">
        <v>38805</v>
      </c>
      <c r="E643" s="556">
        <f ca="1">DATEDIF(D643,TODAY(),"Y")</f>
        <v>17</v>
      </c>
      <c r="F643" s="555">
        <v>53870</v>
      </c>
      <c r="G643" s="554">
        <v>2</v>
      </c>
      <c r="H643" s="554"/>
      <c r="I643" s="554"/>
      <c r="J643" s="557">
        <f t="shared" ref="J643:J706" si="10">$K$2*F643+F643</f>
        <v>53870</v>
      </c>
      <c r="K643" s="558"/>
      <c r="M643" s="158"/>
      <c r="N643" s="158"/>
      <c r="O643" s="158"/>
      <c r="P643" s="159"/>
      <c r="Q643" s="160"/>
      <c r="R643" s="161"/>
      <c r="S643" s="162"/>
      <c r="T643" s="163"/>
    </row>
    <row r="644" spans="1:20">
      <c r="A644" s="554" t="s">
        <v>436</v>
      </c>
      <c r="B644" s="554" t="s">
        <v>283</v>
      </c>
      <c r="C644" s="554" t="s">
        <v>111</v>
      </c>
      <c r="D644" s="566">
        <v>39522</v>
      </c>
      <c r="E644" s="556">
        <f ca="1">DATEDIF(D644,TODAY(),"Y")</f>
        <v>15</v>
      </c>
      <c r="F644" s="555">
        <v>71700</v>
      </c>
      <c r="G644" s="554">
        <v>2</v>
      </c>
      <c r="H644" s="554"/>
      <c r="I644" s="554"/>
      <c r="J644" s="557">
        <f t="shared" si="10"/>
        <v>71700</v>
      </c>
      <c r="K644" s="558"/>
      <c r="M644" s="158"/>
      <c r="N644" s="158"/>
      <c r="O644" s="158"/>
      <c r="P644" s="159"/>
      <c r="Q644" s="160"/>
      <c r="R644" s="161"/>
      <c r="S644" s="162"/>
      <c r="T644" s="163"/>
    </row>
    <row r="645" spans="1:20">
      <c r="A645" s="554" t="s">
        <v>929</v>
      </c>
      <c r="B645" s="554" t="s">
        <v>119</v>
      </c>
      <c r="C645" s="554" t="s">
        <v>111</v>
      </c>
      <c r="D645" s="566">
        <v>38027</v>
      </c>
      <c r="E645" s="556">
        <f ca="1">DATEDIF(D645,TODAY(),"Y")</f>
        <v>19</v>
      </c>
      <c r="F645" s="555">
        <v>64590</v>
      </c>
      <c r="G645" s="554">
        <v>1</v>
      </c>
      <c r="H645" s="554"/>
      <c r="I645" s="554"/>
      <c r="J645" s="557">
        <f t="shared" si="10"/>
        <v>64590</v>
      </c>
      <c r="K645" s="558"/>
      <c r="M645" s="158"/>
      <c r="N645" s="158"/>
      <c r="O645" s="158"/>
      <c r="P645" s="159"/>
      <c r="Q645" s="160"/>
      <c r="R645" s="161"/>
      <c r="S645" s="162"/>
      <c r="T645" s="163"/>
    </row>
    <row r="646" spans="1:20">
      <c r="A646" s="554" t="s">
        <v>493</v>
      </c>
      <c r="B646" s="554" t="s">
        <v>107</v>
      </c>
      <c r="C646" s="554" t="s">
        <v>111</v>
      </c>
      <c r="D646" s="566">
        <v>39248</v>
      </c>
      <c r="E646" s="556">
        <f ca="1">DATEDIF(D646,TODAY(),"Y")</f>
        <v>15</v>
      </c>
      <c r="F646" s="555">
        <v>78590</v>
      </c>
      <c r="G646" s="554">
        <v>1</v>
      </c>
      <c r="H646" s="554"/>
      <c r="I646" s="554"/>
      <c r="J646" s="557">
        <f t="shared" si="10"/>
        <v>78590</v>
      </c>
      <c r="K646" s="558"/>
      <c r="M646" s="158"/>
      <c r="N646" s="158"/>
      <c r="O646" s="158"/>
      <c r="P646" s="159"/>
      <c r="Q646" s="160"/>
      <c r="R646" s="161"/>
      <c r="S646" s="162"/>
      <c r="T646" s="163"/>
    </row>
    <row r="647" spans="1:20">
      <c r="A647" s="554" t="s">
        <v>812</v>
      </c>
      <c r="B647" s="554" t="s">
        <v>140</v>
      </c>
      <c r="C647" s="554" t="s">
        <v>108</v>
      </c>
      <c r="D647" s="566">
        <v>37331</v>
      </c>
      <c r="E647" s="556">
        <f ca="1">DATEDIF(D647,TODAY(),"Y")</f>
        <v>21</v>
      </c>
      <c r="F647" s="555">
        <v>62750</v>
      </c>
      <c r="G647" s="554">
        <v>3</v>
      </c>
      <c r="H647" s="554"/>
      <c r="I647" s="554"/>
      <c r="J647" s="557">
        <f t="shared" si="10"/>
        <v>62750</v>
      </c>
      <c r="K647" s="558"/>
      <c r="M647" s="158"/>
      <c r="N647" s="158"/>
      <c r="O647" s="158"/>
      <c r="P647" s="159"/>
      <c r="Q647" s="160"/>
      <c r="R647" s="161"/>
      <c r="S647" s="162"/>
      <c r="T647" s="163"/>
    </row>
    <row r="648" spans="1:20">
      <c r="A648" s="554" t="s">
        <v>338</v>
      </c>
      <c r="B648" s="554" t="s">
        <v>260</v>
      </c>
      <c r="C648" s="554" t="s">
        <v>111</v>
      </c>
      <c r="D648" s="567">
        <v>40253</v>
      </c>
      <c r="E648" s="556">
        <f ca="1">DATEDIF(D648,TODAY(),"Y")</f>
        <v>13</v>
      </c>
      <c r="F648" s="555">
        <v>59350</v>
      </c>
      <c r="G648" s="554">
        <v>5</v>
      </c>
      <c r="H648" s="554"/>
      <c r="I648" s="554"/>
      <c r="J648" s="557">
        <f t="shared" si="10"/>
        <v>59350</v>
      </c>
      <c r="K648" s="558"/>
      <c r="M648" s="158"/>
      <c r="N648" s="158"/>
      <c r="O648" s="158"/>
      <c r="P648" s="164"/>
      <c r="Q648" s="160"/>
      <c r="R648" s="161"/>
      <c r="S648" s="162"/>
      <c r="T648" s="163"/>
    </row>
    <row r="649" spans="1:20">
      <c r="A649" s="554" t="s">
        <v>303</v>
      </c>
      <c r="B649" s="554" t="s">
        <v>123</v>
      </c>
      <c r="C649" s="554" t="s">
        <v>111</v>
      </c>
      <c r="D649" s="566">
        <v>40368</v>
      </c>
      <c r="E649" s="556">
        <f ca="1">DATEDIF(D649,TODAY(),"Y")</f>
        <v>12</v>
      </c>
      <c r="F649" s="555">
        <v>89310</v>
      </c>
      <c r="G649" s="554">
        <v>5</v>
      </c>
      <c r="H649" s="554"/>
      <c r="I649" s="554"/>
      <c r="J649" s="557">
        <f t="shared" si="10"/>
        <v>89310</v>
      </c>
      <c r="K649" s="558"/>
      <c r="M649" s="158"/>
      <c r="N649" s="158"/>
      <c r="O649" s="158"/>
      <c r="P649" s="159"/>
      <c r="Q649" s="160"/>
      <c r="R649" s="161"/>
      <c r="S649" s="162"/>
      <c r="T649" s="163"/>
    </row>
    <row r="650" spans="1:20">
      <c r="A650" s="554" t="s">
        <v>639</v>
      </c>
      <c r="B650" s="554" t="s">
        <v>135</v>
      </c>
      <c r="C650" s="554" t="s">
        <v>125</v>
      </c>
      <c r="D650" s="566">
        <v>37782</v>
      </c>
      <c r="E650" s="556">
        <f ca="1">DATEDIF(D650,TODAY(),"Y")</f>
        <v>19</v>
      </c>
      <c r="F650" s="555">
        <v>17735</v>
      </c>
      <c r="G650" s="554">
        <v>3</v>
      </c>
      <c r="H650" s="554"/>
      <c r="I650" s="554"/>
      <c r="J650" s="557">
        <f t="shared" si="10"/>
        <v>17735</v>
      </c>
      <c r="K650" s="558"/>
      <c r="M650" s="158"/>
      <c r="N650" s="158"/>
      <c r="O650" s="158"/>
      <c r="P650" s="159"/>
      <c r="Q650" s="160"/>
      <c r="R650" s="161"/>
      <c r="S650" s="162"/>
      <c r="T650" s="163"/>
    </row>
    <row r="651" spans="1:20">
      <c r="A651" s="554" t="s">
        <v>524</v>
      </c>
      <c r="B651" s="554" t="s">
        <v>119</v>
      </c>
      <c r="C651" s="554" t="s">
        <v>108</v>
      </c>
      <c r="D651" s="566">
        <v>39123</v>
      </c>
      <c r="E651" s="556">
        <f ca="1">DATEDIF(D651,TODAY(),"Y")</f>
        <v>16</v>
      </c>
      <c r="F651" s="555">
        <v>54270</v>
      </c>
      <c r="G651" s="554">
        <v>3</v>
      </c>
      <c r="H651" s="554"/>
      <c r="I651" s="554"/>
      <c r="J651" s="557">
        <f t="shared" si="10"/>
        <v>54270</v>
      </c>
      <c r="K651" s="558"/>
      <c r="M651" s="158"/>
      <c r="N651" s="158"/>
      <c r="O651" s="158"/>
      <c r="P651" s="159"/>
      <c r="Q651" s="160"/>
      <c r="R651" s="161"/>
      <c r="S651" s="162"/>
      <c r="T651" s="163"/>
    </row>
    <row r="652" spans="1:20">
      <c r="A652" s="554" t="s">
        <v>824</v>
      </c>
      <c r="B652" s="554" t="s">
        <v>140</v>
      </c>
      <c r="C652" s="554" t="s">
        <v>108</v>
      </c>
      <c r="D652" s="566">
        <v>36318</v>
      </c>
      <c r="E652" s="556">
        <f ca="1">DATEDIF(D652,TODAY(),"Y")</f>
        <v>23</v>
      </c>
      <c r="F652" s="555">
        <v>68750</v>
      </c>
      <c r="G652" s="554">
        <v>1</v>
      </c>
      <c r="H652" s="554"/>
      <c r="I652" s="554"/>
      <c r="J652" s="557">
        <f t="shared" si="10"/>
        <v>68750</v>
      </c>
      <c r="K652" s="558"/>
      <c r="M652" s="158"/>
      <c r="N652" s="158"/>
      <c r="O652" s="158"/>
      <c r="P652" s="159"/>
      <c r="Q652" s="160"/>
      <c r="R652" s="161"/>
      <c r="S652" s="162"/>
      <c r="T652" s="163"/>
    </row>
    <row r="653" spans="1:20">
      <c r="A653" s="554" t="s">
        <v>488</v>
      </c>
      <c r="B653" s="554" t="s">
        <v>140</v>
      </c>
      <c r="C653" s="554" t="s">
        <v>108</v>
      </c>
      <c r="D653" s="566">
        <v>39264</v>
      </c>
      <c r="E653" s="556">
        <f ca="1">DATEDIF(D653,TODAY(),"Y")</f>
        <v>15</v>
      </c>
      <c r="F653" s="555">
        <v>63070</v>
      </c>
      <c r="G653" s="554">
        <v>1</v>
      </c>
      <c r="H653" s="554"/>
      <c r="I653" s="554"/>
      <c r="J653" s="557">
        <f t="shared" si="10"/>
        <v>63070</v>
      </c>
      <c r="K653" s="558"/>
      <c r="M653" s="158"/>
      <c r="N653" s="158"/>
      <c r="O653" s="158"/>
      <c r="P653" s="159"/>
      <c r="Q653" s="160"/>
      <c r="R653" s="161"/>
      <c r="S653" s="162"/>
      <c r="T653" s="163"/>
    </row>
    <row r="654" spans="1:20">
      <c r="A654" s="554" t="s">
        <v>165</v>
      </c>
      <c r="B654" s="554" t="s">
        <v>115</v>
      </c>
      <c r="C654" s="554" t="s">
        <v>108</v>
      </c>
      <c r="D654" s="566">
        <v>40947</v>
      </c>
      <c r="E654" s="556">
        <f ca="1">DATEDIF(D654,TODAY(),"Y")</f>
        <v>11</v>
      </c>
      <c r="F654" s="555">
        <v>79770</v>
      </c>
      <c r="G654" s="554">
        <v>4</v>
      </c>
      <c r="H654" s="554"/>
      <c r="I654" s="554"/>
      <c r="J654" s="557">
        <f t="shared" si="10"/>
        <v>79770</v>
      </c>
      <c r="K654" s="558"/>
      <c r="M654" s="158"/>
      <c r="N654" s="158"/>
      <c r="O654" s="158"/>
      <c r="P654" s="159"/>
      <c r="Q654" s="160"/>
      <c r="R654" s="161"/>
      <c r="S654" s="162"/>
      <c r="T654" s="163"/>
    </row>
    <row r="655" spans="1:20">
      <c r="A655" s="554" t="s">
        <v>327</v>
      </c>
      <c r="B655" s="554" t="s">
        <v>123</v>
      </c>
      <c r="C655" s="554" t="s">
        <v>108</v>
      </c>
      <c r="D655" s="566">
        <v>40274</v>
      </c>
      <c r="E655" s="556">
        <f ca="1">DATEDIF(D655,TODAY(),"Y")</f>
        <v>13</v>
      </c>
      <c r="F655" s="555">
        <v>38730</v>
      </c>
      <c r="G655" s="554">
        <v>1</v>
      </c>
      <c r="H655" s="554"/>
      <c r="I655" s="554"/>
      <c r="J655" s="557">
        <f t="shared" si="10"/>
        <v>38730</v>
      </c>
      <c r="K655" s="558"/>
      <c r="M655" s="158"/>
      <c r="N655" s="158"/>
      <c r="O655" s="158"/>
      <c r="P655" s="159"/>
      <c r="Q655" s="160"/>
      <c r="R655" s="161"/>
      <c r="S655" s="162"/>
      <c r="T655" s="163"/>
    </row>
    <row r="656" spans="1:20">
      <c r="A656" s="554" t="s">
        <v>449</v>
      </c>
      <c r="B656" s="554" t="s">
        <v>107</v>
      </c>
      <c r="C656" s="554" t="s">
        <v>108</v>
      </c>
      <c r="D656" s="566">
        <v>39435</v>
      </c>
      <c r="E656" s="556">
        <f ca="1">DATEDIF(D656,TODAY(),"Y")</f>
        <v>15</v>
      </c>
      <c r="F656" s="555">
        <v>64780</v>
      </c>
      <c r="G656" s="554">
        <v>5</v>
      </c>
      <c r="H656" s="554"/>
      <c r="I656" s="554"/>
      <c r="J656" s="557">
        <f t="shared" si="10"/>
        <v>64780</v>
      </c>
      <c r="K656" s="558"/>
      <c r="M656" s="158"/>
      <c r="N656" s="158"/>
      <c r="O656" s="158"/>
      <c r="P656" s="159"/>
      <c r="Q656" s="160"/>
      <c r="R656" s="161"/>
      <c r="S656" s="162"/>
      <c r="T656" s="163"/>
    </row>
    <row r="657" spans="1:20">
      <c r="A657" s="554" t="s">
        <v>13</v>
      </c>
      <c r="B657" s="554" t="s">
        <v>135</v>
      </c>
      <c r="C657" s="554" t="s">
        <v>108</v>
      </c>
      <c r="D657" s="566">
        <v>37404</v>
      </c>
      <c r="E657" s="556">
        <f ca="1">DATEDIF(D657,TODAY(),"Y")</f>
        <v>20</v>
      </c>
      <c r="F657" s="555">
        <v>30780</v>
      </c>
      <c r="G657" s="554">
        <v>4</v>
      </c>
      <c r="H657" s="554"/>
      <c r="I657" s="554"/>
      <c r="J657" s="557">
        <f t="shared" si="10"/>
        <v>30780</v>
      </c>
      <c r="K657" s="558"/>
      <c r="M657" s="158"/>
      <c r="N657" s="158"/>
      <c r="O657" s="158"/>
      <c r="P657" s="159"/>
      <c r="Q657" s="160"/>
      <c r="R657" s="161"/>
      <c r="S657" s="162"/>
      <c r="T657" s="163"/>
    </row>
    <row r="658" spans="1:20">
      <c r="A658" s="554" t="s">
        <v>800</v>
      </c>
      <c r="B658" s="554" t="s">
        <v>140</v>
      </c>
      <c r="C658" s="554" t="s">
        <v>108</v>
      </c>
      <c r="D658" s="566">
        <v>35801</v>
      </c>
      <c r="E658" s="556">
        <f ca="1">DATEDIF(D658,TODAY(),"Y")</f>
        <v>25</v>
      </c>
      <c r="F658" s="555">
        <v>78570</v>
      </c>
      <c r="G658" s="554">
        <v>1</v>
      </c>
      <c r="H658" s="554"/>
      <c r="I658" s="554"/>
      <c r="J658" s="557">
        <f t="shared" si="10"/>
        <v>78570</v>
      </c>
      <c r="K658" s="558"/>
      <c r="M658" s="158"/>
      <c r="N658" s="158"/>
      <c r="O658" s="158"/>
      <c r="P658" s="159"/>
      <c r="Q658" s="160"/>
      <c r="R658" s="161"/>
      <c r="S658" s="162"/>
      <c r="T658" s="163"/>
    </row>
    <row r="659" spans="1:20">
      <c r="A659" s="554" t="s">
        <v>5</v>
      </c>
      <c r="B659" s="554" t="s">
        <v>130</v>
      </c>
      <c r="C659" s="554" t="s">
        <v>125</v>
      </c>
      <c r="D659" s="566">
        <v>40595</v>
      </c>
      <c r="E659" s="556">
        <f ca="1">DATEDIF(D659,TODAY(),"Y")</f>
        <v>12</v>
      </c>
      <c r="F659" s="555">
        <v>26795</v>
      </c>
      <c r="G659" s="554">
        <v>4</v>
      </c>
      <c r="H659" s="554"/>
      <c r="I659" s="554"/>
      <c r="J659" s="557">
        <f t="shared" si="10"/>
        <v>26795</v>
      </c>
      <c r="K659" s="558"/>
      <c r="M659" s="165"/>
      <c r="N659" s="165"/>
      <c r="O659" s="165"/>
      <c r="P659" s="166"/>
      <c r="Q659" s="160"/>
      <c r="R659" s="161"/>
      <c r="S659" s="162"/>
      <c r="T659" s="163"/>
    </row>
    <row r="660" spans="1:20">
      <c r="A660" s="554" t="s">
        <v>114</v>
      </c>
      <c r="B660" s="554" t="s">
        <v>115</v>
      </c>
      <c r="C660" s="554" t="s">
        <v>108</v>
      </c>
      <c r="D660" s="566">
        <v>41233</v>
      </c>
      <c r="E660" s="556">
        <f ca="1">DATEDIF(D660,TODAY(),"Y")</f>
        <v>10</v>
      </c>
      <c r="F660" s="555">
        <v>68010</v>
      </c>
      <c r="G660" s="554">
        <v>1</v>
      </c>
      <c r="H660" s="554"/>
      <c r="I660" s="554"/>
      <c r="J660" s="557">
        <f t="shared" si="10"/>
        <v>68010</v>
      </c>
      <c r="K660" s="558"/>
      <c r="M660" s="158"/>
      <c r="N660" s="158"/>
      <c r="O660" s="158"/>
      <c r="P660" s="159"/>
      <c r="Q660" s="160"/>
      <c r="R660" s="161"/>
      <c r="S660" s="162"/>
      <c r="T660" s="163"/>
    </row>
    <row r="661" spans="1:20">
      <c r="A661" s="554" t="s">
        <v>971</v>
      </c>
      <c r="B661" s="554" t="s">
        <v>107</v>
      </c>
      <c r="C661" s="554" t="s">
        <v>108</v>
      </c>
      <c r="D661" s="566">
        <v>36080</v>
      </c>
      <c r="E661" s="556">
        <f ca="1">DATEDIF(D661,TODAY(),"Y")</f>
        <v>24</v>
      </c>
      <c r="F661" s="555">
        <v>48410</v>
      </c>
      <c r="G661" s="554">
        <v>5</v>
      </c>
      <c r="H661" s="554"/>
      <c r="I661" s="554"/>
      <c r="J661" s="557">
        <f t="shared" si="10"/>
        <v>48410</v>
      </c>
      <c r="K661" s="558"/>
      <c r="M661" s="158"/>
      <c r="N661" s="158"/>
      <c r="O661" s="158"/>
      <c r="P661" s="159"/>
      <c r="Q661" s="160"/>
      <c r="R661" s="161"/>
      <c r="S661" s="162"/>
      <c r="T661" s="163"/>
    </row>
    <row r="662" spans="1:20">
      <c r="A662" s="554" t="s">
        <v>376</v>
      </c>
      <c r="B662" s="554" t="s">
        <v>123</v>
      </c>
      <c r="C662" s="554" t="s">
        <v>125</v>
      </c>
      <c r="D662" s="566">
        <v>39802</v>
      </c>
      <c r="E662" s="556">
        <f ca="1">DATEDIF(D662,TODAY(),"Y")</f>
        <v>14</v>
      </c>
      <c r="F662" s="555">
        <v>22535</v>
      </c>
      <c r="G662" s="554">
        <v>3</v>
      </c>
      <c r="H662" s="554"/>
      <c r="I662" s="554"/>
      <c r="J662" s="557">
        <f t="shared" si="10"/>
        <v>22535</v>
      </c>
      <c r="K662" s="558"/>
      <c r="M662" s="158"/>
      <c r="N662" s="158"/>
      <c r="O662" s="158"/>
      <c r="P662" s="159"/>
      <c r="Q662" s="160"/>
      <c r="R662" s="161"/>
      <c r="S662" s="162"/>
      <c r="T662" s="163"/>
    </row>
    <row r="663" spans="1:20">
      <c r="A663" s="554" t="s">
        <v>655</v>
      </c>
      <c r="B663" s="554" t="s">
        <v>154</v>
      </c>
      <c r="C663" s="554" t="s">
        <v>108</v>
      </c>
      <c r="D663" s="566">
        <v>36893</v>
      </c>
      <c r="E663" s="556">
        <f ca="1">DATEDIF(D663,TODAY(),"Y")</f>
        <v>22</v>
      </c>
      <c r="F663" s="555">
        <v>33640</v>
      </c>
      <c r="G663" s="554">
        <v>3</v>
      </c>
      <c r="H663" s="554"/>
      <c r="I663" s="554"/>
      <c r="J663" s="557">
        <f t="shared" si="10"/>
        <v>33640</v>
      </c>
      <c r="K663" s="558"/>
      <c r="M663" s="158"/>
      <c r="N663" s="158"/>
      <c r="O663" s="158"/>
      <c r="P663" s="159"/>
      <c r="Q663" s="160"/>
      <c r="R663" s="161"/>
      <c r="S663" s="162"/>
      <c r="T663" s="163"/>
    </row>
    <row r="664" spans="1:20">
      <c r="A664" s="554" t="s">
        <v>540</v>
      </c>
      <c r="B664" s="554" t="s">
        <v>135</v>
      </c>
      <c r="C664" s="554" t="s">
        <v>108</v>
      </c>
      <c r="D664" s="566">
        <v>39069</v>
      </c>
      <c r="E664" s="556">
        <f ca="1">DATEDIF(D664,TODAY(),"Y")</f>
        <v>16</v>
      </c>
      <c r="F664" s="555">
        <v>37670</v>
      </c>
      <c r="G664" s="554">
        <v>3</v>
      </c>
      <c r="H664" s="554"/>
      <c r="I664" s="554"/>
      <c r="J664" s="557">
        <f t="shared" si="10"/>
        <v>37670</v>
      </c>
      <c r="K664" s="558"/>
      <c r="M664" s="158"/>
      <c r="N664" s="158"/>
      <c r="O664" s="158"/>
      <c r="P664" s="159"/>
      <c r="Q664" s="160"/>
      <c r="R664" s="161"/>
      <c r="S664" s="162"/>
      <c r="T664" s="163"/>
    </row>
    <row r="665" spans="1:20">
      <c r="A665" s="554" t="s">
        <v>549</v>
      </c>
      <c r="B665" s="554" t="s">
        <v>119</v>
      </c>
      <c r="C665" s="554" t="s">
        <v>108</v>
      </c>
      <c r="D665" s="566">
        <v>39002</v>
      </c>
      <c r="E665" s="556">
        <f ca="1">DATEDIF(D665,TODAY(),"Y")</f>
        <v>16</v>
      </c>
      <c r="F665" s="555">
        <v>32120</v>
      </c>
      <c r="G665" s="554">
        <v>1</v>
      </c>
      <c r="H665" s="554"/>
      <c r="I665" s="554"/>
      <c r="J665" s="557">
        <f t="shared" si="10"/>
        <v>32120</v>
      </c>
      <c r="K665" s="558"/>
      <c r="M665" s="158"/>
      <c r="N665" s="158"/>
      <c r="O665" s="158"/>
      <c r="P665" s="159"/>
      <c r="Q665" s="160"/>
      <c r="R665" s="161"/>
      <c r="S665" s="162"/>
      <c r="T665" s="163"/>
    </row>
    <row r="666" spans="1:20">
      <c r="A666" s="554" t="s">
        <v>360</v>
      </c>
      <c r="B666" s="554" t="s">
        <v>113</v>
      </c>
      <c r="C666" s="554" t="s">
        <v>111</v>
      </c>
      <c r="D666" s="566">
        <v>40054</v>
      </c>
      <c r="E666" s="556">
        <f ca="1">DATEDIF(D666,TODAY(),"Y")</f>
        <v>13</v>
      </c>
      <c r="F666" s="555">
        <v>56920</v>
      </c>
      <c r="G666" s="554">
        <v>4</v>
      </c>
      <c r="H666" s="554"/>
      <c r="I666" s="554"/>
      <c r="J666" s="557">
        <f t="shared" si="10"/>
        <v>56920</v>
      </c>
      <c r="K666" s="558"/>
      <c r="M666" s="158"/>
      <c r="N666" s="158"/>
      <c r="O666" s="158"/>
      <c r="P666" s="159"/>
      <c r="Q666" s="160"/>
      <c r="R666" s="161"/>
      <c r="S666" s="162"/>
      <c r="T666" s="163"/>
    </row>
    <row r="667" spans="1:20">
      <c r="A667" s="554" t="s">
        <v>439</v>
      </c>
      <c r="B667" s="554" t="s">
        <v>215</v>
      </c>
      <c r="C667" s="554" t="s">
        <v>125</v>
      </c>
      <c r="D667" s="566">
        <v>39515</v>
      </c>
      <c r="E667" s="556">
        <f ca="1">DATEDIF(D667,TODAY(),"Y")</f>
        <v>15</v>
      </c>
      <c r="F667" s="555">
        <v>89780</v>
      </c>
      <c r="G667" s="554">
        <v>4</v>
      </c>
      <c r="H667" s="554"/>
      <c r="I667" s="554"/>
      <c r="J667" s="557">
        <f t="shared" si="10"/>
        <v>89780</v>
      </c>
      <c r="K667" s="558"/>
      <c r="M667" s="158"/>
      <c r="N667" s="158"/>
      <c r="O667" s="158"/>
      <c r="P667" s="159"/>
      <c r="Q667" s="160"/>
      <c r="R667" s="161"/>
      <c r="S667" s="162"/>
      <c r="T667" s="163"/>
    </row>
    <row r="668" spans="1:20">
      <c r="A668" s="554" t="s">
        <v>246</v>
      </c>
      <c r="B668" s="554" t="s">
        <v>147</v>
      </c>
      <c r="C668" s="554" t="s">
        <v>108</v>
      </c>
      <c r="D668" s="566">
        <v>40552</v>
      </c>
      <c r="E668" s="556">
        <f ca="1">DATEDIF(D668,TODAY(),"Y")</f>
        <v>12</v>
      </c>
      <c r="F668" s="555">
        <v>62740</v>
      </c>
      <c r="G668" s="554">
        <v>4</v>
      </c>
      <c r="H668" s="554"/>
      <c r="I668" s="554"/>
      <c r="J668" s="557">
        <f t="shared" si="10"/>
        <v>62740</v>
      </c>
      <c r="K668" s="558"/>
      <c r="M668" s="158"/>
      <c r="N668" s="158"/>
      <c r="O668" s="158"/>
      <c r="P668" s="159"/>
      <c r="Q668" s="160"/>
      <c r="R668" s="161"/>
      <c r="S668" s="162"/>
      <c r="T668" s="163"/>
    </row>
    <row r="669" spans="1:20">
      <c r="A669" s="554" t="s">
        <v>280</v>
      </c>
      <c r="B669" s="554" t="s">
        <v>140</v>
      </c>
      <c r="C669" s="554" t="s">
        <v>111</v>
      </c>
      <c r="D669" s="567">
        <v>40449</v>
      </c>
      <c r="E669" s="556">
        <f ca="1">DATEDIF(D669,TODAY(),"Y")</f>
        <v>12</v>
      </c>
      <c r="F669" s="555">
        <v>88840</v>
      </c>
      <c r="G669" s="554">
        <v>5</v>
      </c>
      <c r="H669" s="554"/>
      <c r="I669" s="554"/>
      <c r="J669" s="557">
        <f t="shared" si="10"/>
        <v>88840</v>
      </c>
      <c r="K669" s="558"/>
      <c r="M669" s="158"/>
      <c r="N669" s="158"/>
      <c r="O669" s="158"/>
      <c r="P669" s="164"/>
      <c r="Q669" s="160"/>
      <c r="R669" s="161"/>
      <c r="S669" s="162"/>
      <c r="T669" s="163"/>
    </row>
    <row r="670" spans="1:20">
      <c r="A670" s="554" t="s">
        <v>873</v>
      </c>
      <c r="B670" s="554" t="s">
        <v>147</v>
      </c>
      <c r="C670" s="554" t="s">
        <v>125</v>
      </c>
      <c r="D670" s="566">
        <v>37141</v>
      </c>
      <c r="E670" s="556">
        <f ca="1">DATEDIF(D670,TODAY(),"Y")</f>
        <v>21</v>
      </c>
      <c r="F670" s="555">
        <v>15910</v>
      </c>
      <c r="G670" s="554">
        <v>3</v>
      </c>
      <c r="H670" s="554"/>
      <c r="I670" s="554"/>
      <c r="J670" s="557">
        <f t="shared" si="10"/>
        <v>15910</v>
      </c>
      <c r="K670" s="558"/>
      <c r="M670" s="158"/>
      <c r="N670" s="158"/>
      <c r="O670" s="158"/>
      <c r="P670" s="159"/>
      <c r="Q670" s="160"/>
      <c r="R670" s="161"/>
      <c r="S670" s="162"/>
      <c r="T670" s="163"/>
    </row>
    <row r="671" spans="1:20">
      <c r="A671" s="554" t="s">
        <v>931</v>
      </c>
      <c r="B671" s="554" t="s">
        <v>119</v>
      </c>
      <c r="C671" s="554" t="s">
        <v>131</v>
      </c>
      <c r="D671" s="566">
        <v>35869</v>
      </c>
      <c r="E671" s="556">
        <f ca="1">DATEDIF(D671,TODAY(),"Y")</f>
        <v>25</v>
      </c>
      <c r="F671" s="555">
        <v>17912</v>
      </c>
      <c r="G671" s="554">
        <v>5</v>
      </c>
      <c r="H671" s="554"/>
      <c r="I671" s="554"/>
      <c r="J671" s="557">
        <f t="shared" si="10"/>
        <v>17912</v>
      </c>
      <c r="K671" s="558"/>
      <c r="M671" s="158"/>
      <c r="N671" s="158"/>
      <c r="O671" s="158"/>
      <c r="P671" s="159"/>
      <c r="Q671" s="160"/>
      <c r="R671" s="161"/>
      <c r="S671" s="162"/>
      <c r="T671" s="163"/>
    </row>
    <row r="672" spans="1:20">
      <c r="A672" s="554" t="s">
        <v>514</v>
      </c>
      <c r="B672" s="554" t="s">
        <v>119</v>
      </c>
      <c r="C672" s="554" t="s">
        <v>108</v>
      </c>
      <c r="D672" s="566">
        <v>39153</v>
      </c>
      <c r="E672" s="556">
        <f ca="1">DATEDIF(D672,TODAY(),"Y")</f>
        <v>16</v>
      </c>
      <c r="F672" s="555">
        <v>43600</v>
      </c>
      <c r="G672" s="554">
        <v>5</v>
      </c>
      <c r="H672" s="554"/>
      <c r="I672" s="554"/>
      <c r="J672" s="557">
        <f t="shared" si="10"/>
        <v>43600</v>
      </c>
      <c r="K672" s="558"/>
      <c r="M672" s="158"/>
      <c r="N672" s="158"/>
      <c r="O672" s="158"/>
      <c r="P672" s="159"/>
      <c r="Q672" s="160"/>
      <c r="R672" s="161"/>
      <c r="S672" s="162"/>
      <c r="T672" s="163"/>
    </row>
    <row r="673" spans="1:20">
      <c r="A673" s="554" t="s">
        <v>274</v>
      </c>
      <c r="B673" s="554" t="s">
        <v>115</v>
      </c>
      <c r="C673" s="554" t="s">
        <v>111</v>
      </c>
      <c r="D673" s="566">
        <v>40468</v>
      </c>
      <c r="E673" s="556">
        <f ca="1">DATEDIF(D673,TODAY(),"Y")</f>
        <v>12</v>
      </c>
      <c r="F673" s="555">
        <v>39440</v>
      </c>
      <c r="G673" s="554">
        <v>4</v>
      </c>
      <c r="H673" s="554"/>
      <c r="I673" s="554"/>
      <c r="J673" s="557">
        <f t="shared" si="10"/>
        <v>39440</v>
      </c>
      <c r="K673" s="558"/>
      <c r="M673" s="158"/>
      <c r="N673" s="158"/>
      <c r="O673" s="158"/>
      <c r="P673" s="159"/>
      <c r="Q673" s="160"/>
      <c r="R673" s="161"/>
      <c r="S673" s="162"/>
      <c r="T673" s="163"/>
    </row>
    <row r="674" spans="1:20">
      <c r="A674" s="554" t="s">
        <v>427</v>
      </c>
      <c r="B674" s="554" t="s">
        <v>147</v>
      </c>
      <c r="C674" s="554" t="s">
        <v>111</v>
      </c>
      <c r="D674" s="566">
        <v>39592</v>
      </c>
      <c r="E674" s="556">
        <f ca="1">DATEDIF(D674,TODAY(),"Y")</f>
        <v>14</v>
      </c>
      <c r="F674" s="555">
        <v>57520</v>
      </c>
      <c r="G674" s="554">
        <v>3</v>
      </c>
      <c r="H674" s="554"/>
      <c r="I674" s="554"/>
      <c r="J674" s="557">
        <f t="shared" si="10"/>
        <v>57520</v>
      </c>
      <c r="K674" s="558"/>
      <c r="M674" s="158"/>
      <c r="N674" s="158"/>
      <c r="O674" s="158"/>
      <c r="P674" s="159"/>
      <c r="Q674" s="160"/>
      <c r="R674" s="161"/>
      <c r="S674" s="162"/>
      <c r="T674" s="163"/>
    </row>
    <row r="675" spans="1:20">
      <c r="A675" s="554" t="s">
        <v>365</v>
      </c>
      <c r="B675" s="554" t="s">
        <v>123</v>
      </c>
      <c r="C675" s="554" t="s">
        <v>111</v>
      </c>
      <c r="D675" s="566">
        <v>39922</v>
      </c>
      <c r="E675" s="556">
        <f ca="1">DATEDIF(D675,TODAY(),"Y")</f>
        <v>13</v>
      </c>
      <c r="F675" s="555">
        <v>25790</v>
      </c>
      <c r="G675" s="554">
        <v>3</v>
      </c>
      <c r="H675" s="554"/>
      <c r="I675" s="554"/>
      <c r="J675" s="557">
        <f t="shared" si="10"/>
        <v>25790</v>
      </c>
      <c r="K675" s="558"/>
      <c r="M675" s="158"/>
      <c r="N675" s="158"/>
      <c r="O675" s="158"/>
      <c r="P675" s="159"/>
      <c r="Q675" s="160"/>
      <c r="R675" s="161"/>
      <c r="S675" s="162"/>
      <c r="T675" s="163"/>
    </row>
    <row r="676" spans="1:20">
      <c r="A676" s="554" t="s">
        <v>910</v>
      </c>
      <c r="B676" s="554" t="s">
        <v>110</v>
      </c>
      <c r="C676" s="554" t="s">
        <v>108</v>
      </c>
      <c r="D676" s="566">
        <v>36393</v>
      </c>
      <c r="E676" s="556">
        <f ca="1">DATEDIF(D676,TODAY(),"Y")</f>
        <v>23</v>
      </c>
      <c r="F676" s="555">
        <v>65910</v>
      </c>
      <c r="G676" s="554">
        <v>5</v>
      </c>
      <c r="H676" s="554"/>
      <c r="I676" s="554"/>
      <c r="J676" s="557">
        <f t="shared" si="10"/>
        <v>65910</v>
      </c>
      <c r="K676" s="558"/>
      <c r="M676" s="158"/>
      <c r="N676" s="158"/>
      <c r="O676" s="158"/>
      <c r="P676" s="159"/>
      <c r="Q676" s="160"/>
      <c r="R676" s="161"/>
      <c r="S676" s="162"/>
      <c r="T676" s="163"/>
    </row>
    <row r="677" spans="1:20">
      <c r="A677" s="554" t="s">
        <v>903</v>
      </c>
      <c r="B677" s="554" t="s">
        <v>110</v>
      </c>
      <c r="C677" s="554" t="s">
        <v>111</v>
      </c>
      <c r="D677" s="566">
        <v>37404</v>
      </c>
      <c r="E677" s="556">
        <f ca="1">DATEDIF(D677,TODAY(),"Y")</f>
        <v>20</v>
      </c>
      <c r="F677" s="555">
        <v>60070</v>
      </c>
      <c r="G677" s="554">
        <v>3</v>
      </c>
      <c r="H677" s="554"/>
      <c r="I677" s="554"/>
      <c r="J677" s="557">
        <f t="shared" si="10"/>
        <v>60070</v>
      </c>
      <c r="K677" s="558"/>
      <c r="M677" s="158"/>
      <c r="N677" s="158"/>
      <c r="O677" s="158"/>
      <c r="P677" s="159"/>
      <c r="Q677" s="160"/>
      <c r="R677" s="161"/>
      <c r="S677" s="162"/>
      <c r="T677" s="163"/>
    </row>
    <row r="678" spans="1:20">
      <c r="A678" s="554" t="s">
        <v>673</v>
      </c>
      <c r="B678" s="554" t="s">
        <v>121</v>
      </c>
      <c r="C678" s="554" t="s">
        <v>108</v>
      </c>
      <c r="D678" s="566">
        <v>36898</v>
      </c>
      <c r="E678" s="556">
        <f ca="1">DATEDIF(D678,TODAY(),"Y")</f>
        <v>22</v>
      </c>
      <c r="F678" s="555">
        <v>71820</v>
      </c>
      <c r="G678" s="554">
        <v>2</v>
      </c>
      <c r="H678" s="554"/>
      <c r="I678" s="554"/>
      <c r="J678" s="557">
        <f t="shared" si="10"/>
        <v>71820</v>
      </c>
      <c r="K678" s="558"/>
      <c r="M678" s="158"/>
      <c r="N678" s="158"/>
      <c r="O678" s="158"/>
      <c r="P678" s="159"/>
      <c r="Q678" s="160"/>
      <c r="R678" s="161"/>
      <c r="S678" s="162"/>
      <c r="T678" s="163"/>
    </row>
    <row r="679" spans="1:20">
      <c r="A679" s="554" t="s">
        <v>499</v>
      </c>
      <c r="B679" s="554" t="s">
        <v>113</v>
      </c>
      <c r="C679" s="554" t="s">
        <v>108</v>
      </c>
      <c r="D679" s="566">
        <v>39199</v>
      </c>
      <c r="E679" s="556">
        <f ca="1">DATEDIF(D679,TODAY(),"Y")</f>
        <v>15</v>
      </c>
      <c r="F679" s="555">
        <v>31840</v>
      </c>
      <c r="G679" s="554">
        <v>1</v>
      </c>
      <c r="H679" s="554"/>
      <c r="I679" s="554"/>
      <c r="J679" s="557">
        <f t="shared" si="10"/>
        <v>31840</v>
      </c>
      <c r="K679" s="558"/>
      <c r="M679" s="158"/>
      <c r="N679" s="158"/>
      <c r="O679" s="158"/>
      <c r="P679" s="159"/>
      <c r="Q679" s="160"/>
      <c r="R679" s="161"/>
      <c r="S679" s="162"/>
      <c r="T679" s="163"/>
    </row>
    <row r="680" spans="1:20">
      <c r="A680" s="554" t="s">
        <v>565</v>
      </c>
      <c r="B680" s="554" t="s">
        <v>119</v>
      </c>
      <c r="C680" s="554" t="s">
        <v>108</v>
      </c>
      <c r="D680" s="566">
        <v>38902</v>
      </c>
      <c r="E680" s="556">
        <f ca="1">DATEDIF(D680,TODAY(),"Y")</f>
        <v>16</v>
      </c>
      <c r="F680" s="555">
        <v>73560</v>
      </c>
      <c r="G680" s="554">
        <v>3</v>
      </c>
      <c r="H680" s="554"/>
      <c r="I680" s="554"/>
      <c r="J680" s="557">
        <f t="shared" si="10"/>
        <v>73560</v>
      </c>
      <c r="K680" s="558"/>
      <c r="M680" s="158"/>
      <c r="N680" s="158"/>
      <c r="O680" s="158"/>
      <c r="P680" s="159"/>
      <c r="Q680" s="160"/>
      <c r="R680" s="161"/>
      <c r="S680" s="162"/>
      <c r="T680" s="163"/>
    </row>
    <row r="681" spans="1:20">
      <c r="A681" s="554" t="s">
        <v>616</v>
      </c>
      <c r="B681" s="554" t="s">
        <v>140</v>
      </c>
      <c r="C681" s="554" t="s">
        <v>108</v>
      </c>
      <c r="D681" s="566">
        <v>38146</v>
      </c>
      <c r="E681" s="556">
        <f ca="1">DATEDIF(D681,TODAY(),"Y")</f>
        <v>18</v>
      </c>
      <c r="F681" s="555">
        <v>47340</v>
      </c>
      <c r="G681" s="554">
        <v>2</v>
      </c>
      <c r="H681" s="554"/>
      <c r="I681" s="554"/>
      <c r="J681" s="557">
        <f t="shared" si="10"/>
        <v>47340</v>
      </c>
      <c r="K681" s="558"/>
      <c r="M681" s="158"/>
      <c r="N681" s="158"/>
      <c r="O681" s="158"/>
      <c r="P681" s="159"/>
      <c r="Q681" s="160"/>
      <c r="R681" s="161"/>
      <c r="S681" s="162"/>
      <c r="T681" s="163"/>
    </row>
    <row r="682" spans="1:20">
      <c r="A682" s="554" t="s">
        <v>255</v>
      </c>
      <c r="B682" s="554" t="s">
        <v>119</v>
      </c>
      <c r="C682" s="554" t="s">
        <v>108</v>
      </c>
      <c r="D682" s="566">
        <v>40521</v>
      </c>
      <c r="E682" s="556">
        <f ca="1">DATEDIF(D682,TODAY(),"Y")</f>
        <v>12</v>
      </c>
      <c r="F682" s="555">
        <v>34330</v>
      </c>
      <c r="G682" s="554">
        <v>3</v>
      </c>
      <c r="H682" s="554"/>
      <c r="I682" s="554"/>
      <c r="J682" s="557">
        <f t="shared" si="10"/>
        <v>34330</v>
      </c>
      <c r="K682" s="558"/>
      <c r="M682" s="158"/>
      <c r="N682" s="158"/>
      <c r="O682" s="158"/>
      <c r="P682" s="159"/>
      <c r="Q682" s="160"/>
      <c r="R682" s="161"/>
      <c r="S682" s="162"/>
      <c r="T682" s="163"/>
    </row>
    <row r="683" spans="1:20">
      <c r="A683" s="554" t="s">
        <v>374</v>
      </c>
      <c r="B683" s="554" t="s">
        <v>110</v>
      </c>
      <c r="C683" s="554" t="s">
        <v>108</v>
      </c>
      <c r="D683" s="566">
        <v>39807</v>
      </c>
      <c r="E683" s="556">
        <f ca="1">DATEDIF(D683,TODAY(),"Y")</f>
        <v>14</v>
      </c>
      <c r="F683" s="555">
        <v>88820</v>
      </c>
      <c r="G683" s="554">
        <v>2</v>
      </c>
      <c r="H683" s="554"/>
      <c r="I683" s="554"/>
      <c r="J683" s="557">
        <f t="shared" si="10"/>
        <v>88820</v>
      </c>
      <c r="K683" s="558"/>
      <c r="M683" s="158"/>
      <c r="N683" s="158"/>
      <c r="O683" s="158"/>
      <c r="P683" s="159"/>
      <c r="Q683" s="160"/>
      <c r="R683" s="161"/>
      <c r="S683" s="162"/>
      <c r="T683" s="163"/>
    </row>
    <row r="684" spans="1:20">
      <c r="A684" s="554" t="s">
        <v>442</v>
      </c>
      <c r="B684" s="554" t="s">
        <v>140</v>
      </c>
      <c r="C684" s="554" t="s">
        <v>108</v>
      </c>
      <c r="D684" s="566">
        <v>39472</v>
      </c>
      <c r="E684" s="556">
        <f ca="1">DATEDIF(D684,TODAY(),"Y")</f>
        <v>15</v>
      </c>
      <c r="F684" s="555">
        <v>87760</v>
      </c>
      <c r="G684" s="554">
        <v>1</v>
      </c>
      <c r="H684" s="554"/>
      <c r="I684" s="554"/>
      <c r="J684" s="557">
        <f t="shared" si="10"/>
        <v>87760</v>
      </c>
      <c r="K684" s="558"/>
      <c r="M684" s="158"/>
      <c r="N684" s="158"/>
      <c r="O684" s="158"/>
      <c r="P684" s="159"/>
      <c r="Q684" s="160"/>
      <c r="R684" s="161"/>
      <c r="S684" s="162"/>
      <c r="T684" s="163"/>
    </row>
    <row r="685" spans="1:20">
      <c r="A685" s="554" t="s">
        <v>459</v>
      </c>
      <c r="B685" s="554" t="s">
        <v>260</v>
      </c>
      <c r="C685" s="554" t="s">
        <v>108</v>
      </c>
      <c r="D685" s="566">
        <v>39388</v>
      </c>
      <c r="E685" s="556">
        <f ca="1">DATEDIF(D685,TODAY(),"Y")</f>
        <v>15</v>
      </c>
      <c r="F685" s="555">
        <v>71120</v>
      </c>
      <c r="G685" s="554">
        <v>4</v>
      </c>
      <c r="H685" s="554"/>
      <c r="I685" s="554"/>
      <c r="J685" s="557">
        <f t="shared" si="10"/>
        <v>71120</v>
      </c>
      <c r="K685" s="558"/>
      <c r="M685" s="158"/>
      <c r="N685" s="158"/>
      <c r="O685" s="158"/>
      <c r="P685" s="159"/>
      <c r="Q685" s="160"/>
      <c r="R685" s="161"/>
      <c r="S685" s="162"/>
      <c r="T685" s="163"/>
    </row>
    <row r="686" spans="1:20">
      <c r="A686" s="554" t="s">
        <v>469</v>
      </c>
      <c r="B686" s="554" t="s">
        <v>113</v>
      </c>
      <c r="C686" s="554" t="s">
        <v>108</v>
      </c>
      <c r="D686" s="566">
        <v>39326</v>
      </c>
      <c r="E686" s="556">
        <f ca="1">DATEDIF(D686,TODAY(),"Y")</f>
        <v>15</v>
      </c>
      <c r="F686" s="555">
        <v>72900</v>
      </c>
      <c r="G686" s="554">
        <v>3</v>
      </c>
      <c r="H686" s="554"/>
      <c r="I686" s="554"/>
      <c r="J686" s="557">
        <f t="shared" si="10"/>
        <v>72900</v>
      </c>
      <c r="K686" s="558"/>
      <c r="M686" s="158"/>
      <c r="N686" s="158"/>
      <c r="O686" s="158"/>
      <c r="P686" s="159"/>
      <c r="Q686" s="160"/>
      <c r="R686" s="161"/>
      <c r="S686" s="162"/>
      <c r="T686" s="163"/>
    </row>
    <row r="687" spans="1:20">
      <c r="A687" s="554" t="s">
        <v>806</v>
      </c>
      <c r="B687" s="554" t="s">
        <v>140</v>
      </c>
      <c r="C687" s="554" t="s">
        <v>108</v>
      </c>
      <c r="D687" s="566">
        <v>35830</v>
      </c>
      <c r="E687" s="556">
        <f ca="1">DATEDIF(D687,TODAY(),"Y")</f>
        <v>25</v>
      </c>
      <c r="F687" s="555">
        <v>35460</v>
      </c>
      <c r="G687" s="554">
        <v>5</v>
      </c>
      <c r="H687" s="554"/>
      <c r="I687" s="554"/>
      <c r="J687" s="557">
        <f t="shared" si="10"/>
        <v>35460</v>
      </c>
      <c r="K687" s="558"/>
      <c r="M687" s="158"/>
      <c r="N687" s="158"/>
      <c r="O687" s="158"/>
      <c r="P687" s="159"/>
      <c r="Q687" s="160"/>
      <c r="R687" s="161"/>
      <c r="S687" s="162"/>
      <c r="T687" s="163"/>
    </row>
    <row r="688" spans="1:20">
      <c r="A688" s="554" t="s">
        <v>573</v>
      </c>
      <c r="B688" s="554" t="s">
        <v>283</v>
      </c>
      <c r="C688" s="554" t="s">
        <v>111</v>
      </c>
      <c r="D688" s="566">
        <v>38854</v>
      </c>
      <c r="E688" s="556">
        <f ca="1">DATEDIF(D688,TODAY(),"Y")</f>
        <v>16</v>
      </c>
      <c r="F688" s="555">
        <v>44820</v>
      </c>
      <c r="G688" s="554">
        <v>4</v>
      </c>
      <c r="H688" s="554"/>
      <c r="I688" s="554"/>
      <c r="J688" s="557">
        <f t="shared" si="10"/>
        <v>44820</v>
      </c>
      <c r="K688" s="558"/>
      <c r="M688" s="158"/>
      <c r="N688" s="158"/>
      <c r="O688" s="158"/>
      <c r="P688" s="159"/>
      <c r="Q688" s="160"/>
      <c r="R688" s="161"/>
      <c r="S688" s="162"/>
      <c r="T688" s="163"/>
    </row>
    <row r="689" spans="1:20">
      <c r="A689" s="554" t="s">
        <v>761</v>
      </c>
      <c r="B689" s="554" t="s">
        <v>123</v>
      </c>
      <c r="C689" s="554" t="s">
        <v>111</v>
      </c>
      <c r="D689" s="566">
        <v>35940</v>
      </c>
      <c r="E689" s="556">
        <f ca="1">DATEDIF(D689,TODAY(),"Y")</f>
        <v>24</v>
      </c>
      <c r="F689" s="555">
        <v>88000</v>
      </c>
      <c r="G689" s="554">
        <v>5</v>
      </c>
      <c r="H689" s="554"/>
      <c r="I689" s="554"/>
      <c r="J689" s="557">
        <f t="shared" si="10"/>
        <v>88000</v>
      </c>
      <c r="K689" s="558"/>
      <c r="M689" s="158"/>
      <c r="N689" s="158"/>
      <c r="O689" s="158"/>
      <c r="P689" s="159"/>
      <c r="Q689" s="160"/>
      <c r="R689" s="161"/>
      <c r="S689" s="162"/>
      <c r="T689" s="163"/>
    </row>
    <row r="690" spans="1:20">
      <c r="A690" s="554" t="s">
        <v>391</v>
      </c>
      <c r="B690" s="554" t="s">
        <v>110</v>
      </c>
      <c r="C690" s="554" t="s">
        <v>111</v>
      </c>
      <c r="D690" s="566">
        <v>39742</v>
      </c>
      <c r="E690" s="556">
        <f ca="1">DATEDIF(D690,TODAY(),"Y")</f>
        <v>14</v>
      </c>
      <c r="F690" s="555">
        <v>23020</v>
      </c>
      <c r="G690" s="554">
        <v>4</v>
      </c>
      <c r="H690" s="554"/>
      <c r="I690" s="554"/>
      <c r="J690" s="557">
        <f t="shared" si="10"/>
        <v>23020</v>
      </c>
      <c r="K690" s="558"/>
      <c r="M690" s="158"/>
      <c r="N690" s="158"/>
      <c r="O690" s="158"/>
      <c r="P690" s="159"/>
      <c r="Q690" s="160"/>
      <c r="R690" s="161"/>
      <c r="S690" s="162"/>
      <c r="T690" s="163"/>
    </row>
    <row r="691" spans="1:20">
      <c r="A691" s="554" t="s">
        <v>141</v>
      </c>
      <c r="B691" s="554" t="s">
        <v>115</v>
      </c>
      <c r="C691" s="554" t="s">
        <v>111</v>
      </c>
      <c r="D691" s="566">
        <v>41116</v>
      </c>
      <c r="E691" s="556">
        <f ca="1">DATEDIF(D691,TODAY(),"Y")</f>
        <v>10</v>
      </c>
      <c r="F691" s="555">
        <v>32650</v>
      </c>
      <c r="G691" s="554">
        <v>1</v>
      </c>
      <c r="H691" s="554"/>
      <c r="I691" s="554"/>
      <c r="J691" s="557">
        <f t="shared" si="10"/>
        <v>32650</v>
      </c>
      <c r="K691" s="558"/>
      <c r="M691" s="158"/>
      <c r="N691" s="158"/>
      <c r="O691" s="158"/>
      <c r="P691" s="159"/>
      <c r="Q691" s="160"/>
      <c r="R691" s="161"/>
      <c r="S691" s="162"/>
      <c r="T691" s="163"/>
    </row>
    <row r="692" spans="1:20">
      <c r="A692" s="554" t="s">
        <v>129</v>
      </c>
      <c r="B692" s="554" t="s">
        <v>119</v>
      </c>
      <c r="C692" s="554" t="s">
        <v>108</v>
      </c>
      <c r="D692" s="566">
        <v>41157</v>
      </c>
      <c r="E692" s="556">
        <f ca="1">DATEDIF(D692,TODAY(),"Y")</f>
        <v>10</v>
      </c>
      <c r="F692" s="555">
        <v>86240</v>
      </c>
      <c r="G692" s="554">
        <v>1</v>
      </c>
      <c r="H692" s="554"/>
      <c r="I692" s="554"/>
      <c r="J692" s="557">
        <f t="shared" si="10"/>
        <v>86240</v>
      </c>
      <c r="K692" s="558"/>
      <c r="M692" s="158"/>
      <c r="N692" s="158"/>
      <c r="O692" s="158"/>
      <c r="P692" s="159"/>
      <c r="Q692" s="160"/>
      <c r="R692" s="161"/>
      <c r="S692" s="162"/>
      <c r="T692" s="163"/>
    </row>
    <row r="693" spans="1:20">
      <c r="A693" s="554" t="s">
        <v>286</v>
      </c>
      <c r="B693" s="554" t="s">
        <v>110</v>
      </c>
      <c r="C693" s="554" t="s">
        <v>125</v>
      </c>
      <c r="D693" s="567">
        <v>40421</v>
      </c>
      <c r="E693" s="556">
        <f ca="1">DATEDIF(D693,TODAY(),"Y")</f>
        <v>12</v>
      </c>
      <c r="F693" s="555">
        <v>49355</v>
      </c>
      <c r="G693" s="554">
        <v>5</v>
      </c>
      <c r="H693" s="554"/>
      <c r="I693" s="554"/>
      <c r="J693" s="557">
        <f t="shared" si="10"/>
        <v>49355</v>
      </c>
      <c r="K693" s="558"/>
      <c r="M693" s="158"/>
      <c r="N693" s="158"/>
      <c r="O693" s="158"/>
      <c r="P693" s="164"/>
      <c r="Q693" s="160"/>
      <c r="R693" s="161"/>
      <c r="S693" s="162"/>
      <c r="T693" s="163"/>
    </row>
    <row r="694" spans="1:20">
      <c r="A694" s="554" t="s">
        <v>452</v>
      </c>
      <c r="B694" s="554" t="s">
        <v>154</v>
      </c>
      <c r="C694" s="554" t="s">
        <v>108</v>
      </c>
      <c r="D694" s="566">
        <v>39414</v>
      </c>
      <c r="E694" s="556">
        <f ca="1">DATEDIF(D694,TODAY(),"Y")</f>
        <v>15</v>
      </c>
      <c r="F694" s="555">
        <v>73440</v>
      </c>
      <c r="G694" s="554">
        <v>1</v>
      </c>
      <c r="H694" s="554"/>
      <c r="I694" s="554"/>
      <c r="J694" s="557">
        <f t="shared" si="10"/>
        <v>73440</v>
      </c>
      <c r="K694" s="558"/>
      <c r="M694" s="158"/>
      <c r="N694" s="158"/>
      <c r="O694" s="158"/>
      <c r="P694" s="159"/>
      <c r="Q694" s="160"/>
      <c r="R694" s="161"/>
      <c r="S694" s="162"/>
      <c r="T694" s="163"/>
    </row>
    <row r="695" spans="1:20">
      <c r="A695" s="554" t="s">
        <v>412</v>
      </c>
      <c r="B695" s="554" t="s">
        <v>110</v>
      </c>
      <c r="C695" s="554" t="s">
        <v>108</v>
      </c>
      <c r="D695" s="566">
        <v>39673</v>
      </c>
      <c r="E695" s="556">
        <f ca="1">DATEDIF(D695,TODAY(),"Y")</f>
        <v>14</v>
      </c>
      <c r="F695" s="555">
        <v>48080</v>
      </c>
      <c r="G695" s="554">
        <v>2</v>
      </c>
      <c r="H695" s="554"/>
      <c r="I695" s="554"/>
      <c r="J695" s="557">
        <f t="shared" si="10"/>
        <v>48080</v>
      </c>
      <c r="K695" s="558"/>
      <c r="M695" s="158"/>
      <c r="N695" s="158"/>
      <c r="O695" s="158"/>
      <c r="P695" s="159"/>
      <c r="Q695" s="160"/>
      <c r="R695" s="161"/>
      <c r="S695" s="162"/>
      <c r="T695" s="163"/>
    </row>
    <row r="696" spans="1:20">
      <c r="A696" s="554" t="s">
        <v>562</v>
      </c>
      <c r="B696" s="554" t="s">
        <v>107</v>
      </c>
      <c r="C696" s="554" t="s">
        <v>108</v>
      </c>
      <c r="D696" s="566">
        <v>38914</v>
      </c>
      <c r="E696" s="556">
        <f ca="1">DATEDIF(D696,TODAY(),"Y")</f>
        <v>16</v>
      </c>
      <c r="F696" s="555">
        <v>41380</v>
      </c>
      <c r="G696" s="554">
        <v>2</v>
      </c>
      <c r="H696" s="554"/>
      <c r="I696" s="554"/>
      <c r="J696" s="557">
        <f t="shared" si="10"/>
        <v>41380</v>
      </c>
      <c r="K696" s="558"/>
      <c r="M696" s="158"/>
      <c r="N696" s="158"/>
      <c r="O696" s="158"/>
      <c r="P696" s="159"/>
      <c r="Q696" s="160"/>
      <c r="R696" s="161"/>
      <c r="S696" s="162"/>
      <c r="T696" s="163"/>
    </row>
    <row r="697" spans="1:20">
      <c r="A697" s="554" t="s">
        <v>940</v>
      </c>
      <c r="B697" s="554" t="s">
        <v>119</v>
      </c>
      <c r="C697" s="554" t="s">
        <v>111</v>
      </c>
      <c r="D697" s="566">
        <v>37082</v>
      </c>
      <c r="E697" s="556">
        <f ca="1">DATEDIF(D697,TODAY(),"Y")</f>
        <v>21</v>
      </c>
      <c r="F697" s="555">
        <v>46780</v>
      </c>
      <c r="G697" s="554">
        <v>2</v>
      </c>
      <c r="H697" s="554"/>
      <c r="I697" s="554"/>
      <c r="J697" s="557">
        <f t="shared" si="10"/>
        <v>46780</v>
      </c>
      <c r="K697" s="558"/>
      <c r="M697" s="158"/>
      <c r="N697" s="158"/>
      <c r="O697" s="158"/>
      <c r="P697" s="159"/>
      <c r="Q697" s="160"/>
      <c r="R697" s="161"/>
      <c r="S697" s="162"/>
      <c r="T697" s="163"/>
    </row>
    <row r="698" spans="1:20">
      <c r="A698" s="554" t="s">
        <v>238</v>
      </c>
      <c r="B698" s="554" t="s">
        <v>123</v>
      </c>
      <c r="C698" s="554" t="s">
        <v>108</v>
      </c>
      <c r="D698" s="566">
        <v>40575</v>
      </c>
      <c r="E698" s="556">
        <f ca="1">DATEDIF(D698,TODAY(),"Y")</f>
        <v>12</v>
      </c>
      <c r="F698" s="555">
        <v>74710</v>
      </c>
      <c r="G698" s="554">
        <v>2</v>
      </c>
      <c r="H698" s="554"/>
      <c r="I698" s="554"/>
      <c r="J698" s="557">
        <f t="shared" si="10"/>
        <v>74710</v>
      </c>
      <c r="K698" s="558"/>
      <c r="M698" s="158"/>
      <c r="N698" s="158"/>
      <c r="O698" s="158"/>
      <c r="P698" s="159"/>
      <c r="Q698" s="160"/>
      <c r="R698" s="161"/>
      <c r="S698" s="162"/>
      <c r="T698" s="163"/>
    </row>
    <row r="699" spans="1:20">
      <c r="A699" s="554" t="s">
        <v>551</v>
      </c>
      <c r="B699" s="554" t="s">
        <v>140</v>
      </c>
      <c r="C699" s="554" t="s">
        <v>108</v>
      </c>
      <c r="D699" s="566">
        <v>38990</v>
      </c>
      <c r="E699" s="556">
        <f ca="1">DATEDIF(D699,TODAY(),"Y")</f>
        <v>16</v>
      </c>
      <c r="F699" s="555">
        <v>66430</v>
      </c>
      <c r="G699" s="554">
        <v>2</v>
      </c>
      <c r="H699" s="554"/>
      <c r="I699" s="554"/>
      <c r="J699" s="557">
        <f t="shared" si="10"/>
        <v>66430</v>
      </c>
      <c r="K699" s="558"/>
      <c r="M699" s="158"/>
      <c r="N699" s="158"/>
      <c r="O699" s="158"/>
      <c r="P699" s="159"/>
      <c r="Q699" s="160"/>
      <c r="R699" s="161"/>
      <c r="S699" s="162"/>
      <c r="T699" s="163"/>
    </row>
    <row r="700" spans="1:20">
      <c r="A700" s="554" t="s">
        <v>874</v>
      </c>
      <c r="B700" s="554" t="s">
        <v>147</v>
      </c>
      <c r="C700" s="554" t="s">
        <v>125</v>
      </c>
      <c r="D700" s="566">
        <v>36094</v>
      </c>
      <c r="E700" s="556">
        <f ca="1">DATEDIF(D700,TODAY(),"Y")</f>
        <v>24</v>
      </c>
      <c r="F700" s="555">
        <v>47885</v>
      </c>
      <c r="G700" s="554">
        <v>1</v>
      </c>
      <c r="H700" s="554"/>
      <c r="I700" s="554"/>
      <c r="J700" s="557">
        <f t="shared" si="10"/>
        <v>47885</v>
      </c>
      <c r="K700" s="558"/>
      <c r="M700" s="158"/>
      <c r="N700" s="158"/>
      <c r="O700" s="158"/>
      <c r="P700" s="159"/>
      <c r="Q700" s="160"/>
      <c r="R700" s="161"/>
      <c r="S700" s="162"/>
      <c r="T700" s="163"/>
    </row>
    <row r="701" spans="1:20">
      <c r="A701" s="554" t="s">
        <v>437</v>
      </c>
      <c r="B701" s="554" t="s">
        <v>110</v>
      </c>
      <c r="C701" s="554" t="s">
        <v>108</v>
      </c>
      <c r="D701" s="566">
        <v>39519</v>
      </c>
      <c r="E701" s="556">
        <f ca="1">DATEDIF(D701,TODAY(),"Y")</f>
        <v>15</v>
      </c>
      <c r="F701" s="555">
        <v>61330</v>
      </c>
      <c r="G701" s="554">
        <v>2</v>
      </c>
      <c r="H701" s="554"/>
      <c r="I701" s="554"/>
      <c r="J701" s="557">
        <f t="shared" si="10"/>
        <v>61330</v>
      </c>
      <c r="K701" s="558"/>
      <c r="M701" s="158"/>
      <c r="N701" s="158"/>
      <c r="O701" s="158"/>
      <c r="P701" s="159"/>
      <c r="Q701" s="160"/>
      <c r="R701" s="161"/>
      <c r="S701" s="162"/>
      <c r="T701" s="163"/>
    </row>
    <row r="702" spans="1:20">
      <c r="A702" s="554" t="s">
        <v>455</v>
      </c>
      <c r="B702" s="554" t="s">
        <v>140</v>
      </c>
      <c r="C702" s="554" t="s">
        <v>108</v>
      </c>
      <c r="D702" s="566">
        <v>39403</v>
      </c>
      <c r="E702" s="556">
        <f ca="1">DATEDIF(D702,TODAY(),"Y")</f>
        <v>15</v>
      </c>
      <c r="F702" s="555">
        <v>38940</v>
      </c>
      <c r="G702" s="554">
        <v>2</v>
      </c>
      <c r="H702" s="554"/>
      <c r="I702" s="554"/>
      <c r="J702" s="557">
        <f t="shared" si="10"/>
        <v>38940</v>
      </c>
      <c r="K702" s="558"/>
      <c r="M702" s="158"/>
      <c r="N702" s="158"/>
      <c r="O702" s="158"/>
      <c r="P702" s="159"/>
      <c r="Q702" s="160"/>
      <c r="R702" s="161"/>
      <c r="S702" s="162"/>
      <c r="T702" s="163"/>
    </row>
    <row r="703" spans="1:20">
      <c r="A703" s="554" t="s">
        <v>393</v>
      </c>
      <c r="B703" s="554" t="s">
        <v>177</v>
      </c>
      <c r="C703" s="554" t="s">
        <v>125</v>
      </c>
      <c r="D703" s="566">
        <v>39735</v>
      </c>
      <c r="E703" s="556">
        <f ca="1">DATEDIF(D703,TODAY(),"Y")</f>
        <v>14</v>
      </c>
      <c r="F703" s="555">
        <v>39620</v>
      </c>
      <c r="G703" s="554">
        <v>5</v>
      </c>
      <c r="H703" s="554"/>
      <c r="I703" s="554"/>
      <c r="J703" s="557">
        <f t="shared" si="10"/>
        <v>39620</v>
      </c>
      <c r="K703" s="558"/>
      <c r="M703" s="158"/>
      <c r="N703" s="158"/>
      <c r="O703" s="158"/>
      <c r="P703" s="153"/>
      <c r="Q703" s="160"/>
      <c r="R703" s="161"/>
      <c r="S703" s="162"/>
      <c r="T703" s="163"/>
    </row>
    <row r="704" spans="1:20">
      <c r="A704" s="554" t="s">
        <v>847</v>
      </c>
      <c r="B704" s="554" t="s">
        <v>140</v>
      </c>
      <c r="C704" s="554" t="s">
        <v>108</v>
      </c>
      <c r="D704" s="566">
        <v>37866</v>
      </c>
      <c r="E704" s="556">
        <f ca="1">DATEDIF(D704,TODAY(),"Y")</f>
        <v>19</v>
      </c>
      <c r="F704" s="555">
        <v>54230</v>
      </c>
      <c r="G704" s="554">
        <v>5</v>
      </c>
      <c r="H704" s="554"/>
      <c r="I704" s="554"/>
      <c r="J704" s="557">
        <f t="shared" si="10"/>
        <v>54230</v>
      </c>
      <c r="K704" s="558"/>
      <c r="M704" s="158"/>
      <c r="N704" s="158"/>
      <c r="O704" s="158"/>
      <c r="P704" s="159"/>
      <c r="Q704" s="160"/>
      <c r="R704" s="161"/>
      <c r="S704" s="162"/>
      <c r="T704" s="163"/>
    </row>
    <row r="705" spans="1:20">
      <c r="A705" s="554" t="s">
        <v>198</v>
      </c>
      <c r="B705" s="554" t="s">
        <v>177</v>
      </c>
      <c r="C705" s="554" t="s">
        <v>108</v>
      </c>
      <c r="D705" s="566">
        <v>40765</v>
      </c>
      <c r="E705" s="556">
        <f ca="1">DATEDIF(D705,TODAY(),"Y")</f>
        <v>11</v>
      </c>
      <c r="F705" s="555">
        <v>77720</v>
      </c>
      <c r="G705" s="554">
        <v>3</v>
      </c>
      <c r="H705" s="554"/>
      <c r="I705" s="554"/>
      <c r="J705" s="557">
        <f t="shared" si="10"/>
        <v>77720</v>
      </c>
      <c r="K705" s="558"/>
      <c r="M705" s="158"/>
      <c r="N705" s="158"/>
      <c r="O705" s="158"/>
      <c r="P705" s="159"/>
      <c r="Q705" s="160"/>
      <c r="R705" s="161"/>
      <c r="S705" s="162"/>
      <c r="T705" s="163"/>
    </row>
    <row r="706" spans="1:20">
      <c r="A706" s="554" t="s">
        <v>8</v>
      </c>
      <c r="B706" s="554" t="s">
        <v>130</v>
      </c>
      <c r="C706" s="554" t="s">
        <v>108</v>
      </c>
      <c r="D706" s="566">
        <v>39447</v>
      </c>
      <c r="E706" s="556">
        <f ca="1">DATEDIF(D706,TODAY(),"Y")</f>
        <v>15</v>
      </c>
      <c r="F706" s="555">
        <v>72830</v>
      </c>
      <c r="G706" s="554">
        <v>2</v>
      </c>
      <c r="H706" s="554"/>
      <c r="I706" s="554"/>
      <c r="J706" s="557">
        <f t="shared" si="10"/>
        <v>72830</v>
      </c>
      <c r="K706" s="558"/>
      <c r="M706" s="165"/>
      <c r="N706" s="165"/>
      <c r="O706" s="165"/>
      <c r="P706" s="166"/>
      <c r="Q706" s="160"/>
      <c r="R706" s="161"/>
      <c r="S706" s="162"/>
      <c r="T706" s="163"/>
    </row>
    <row r="707" spans="1:20">
      <c r="A707" s="554" t="s">
        <v>251</v>
      </c>
      <c r="B707" s="554" t="s">
        <v>107</v>
      </c>
      <c r="C707" s="554" t="s">
        <v>108</v>
      </c>
      <c r="D707" s="567">
        <v>40536</v>
      </c>
      <c r="E707" s="556">
        <f ca="1">DATEDIF(D707,TODAY(),"Y")</f>
        <v>12</v>
      </c>
      <c r="F707" s="555">
        <v>70730</v>
      </c>
      <c r="G707" s="554">
        <v>1</v>
      </c>
      <c r="H707" s="554"/>
      <c r="I707" s="554"/>
      <c r="J707" s="557">
        <f t="shared" ref="J707:J742" si="11">$K$2*F707+F707</f>
        <v>70730</v>
      </c>
      <c r="K707" s="558"/>
      <c r="M707" s="158"/>
      <c r="N707" s="158"/>
      <c r="O707" s="158"/>
      <c r="P707" s="164"/>
      <c r="Q707" s="160"/>
      <c r="R707" s="161"/>
      <c r="S707" s="162"/>
      <c r="T707" s="163"/>
    </row>
    <row r="708" spans="1:20">
      <c r="A708" s="554" t="s">
        <v>877</v>
      </c>
      <c r="B708" s="554" t="s">
        <v>147</v>
      </c>
      <c r="C708" s="554" t="s">
        <v>125</v>
      </c>
      <c r="D708" s="566">
        <v>37166</v>
      </c>
      <c r="E708" s="556">
        <f ca="1">DATEDIF(D708,TODAY(),"Y")</f>
        <v>21</v>
      </c>
      <c r="F708" s="555">
        <v>47295</v>
      </c>
      <c r="G708" s="554">
        <v>4</v>
      </c>
      <c r="H708" s="554"/>
      <c r="I708" s="554"/>
      <c r="J708" s="557">
        <f t="shared" si="11"/>
        <v>47295</v>
      </c>
      <c r="K708" s="558"/>
      <c r="M708" s="158"/>
      <c r="N708" s="158"/>
      <c r="O708" s="158"/>
      <c r="P708" s="159"/>
      <c r="Q708" s="160"/>
      <c r="R708" s="161"/>
      <c r="S708" s="162"/>
      <c r="T708" s="163"/>
    </row>
    <row r="709" spans="1:20">
      <c r="A709" s="554" t="s">
        <v>328</v>
      </c>
      <c r="B709" s="554" t="s">
        <v>123</v>
      </c>
      <c r="C709" s="554" t="s">
        <v>111</v>
      </c>
      <c r="D709" s="566">
        <v>40273</v>
      </c>
      <c r="E709" s="556">
        <f ca="1">DATEDIF(D709,TODAY(),"Y")</f>
        <v>13</v>
      </c>
      <c r="F709" s="555">
        <v>50550</v>
      </c>
      <c r="G709" s="554">
        <v>2</v>
      </c>
      <c r="H709" s="554"/>
      <c r="I709" s="554"/>
      <c r="J709" s="557">
        <f t="shared" si="11"/>
        <v>50550</v>
      </c>
      <c r="K709" s="558"/>
      <c r="M709" s="158"/>
      <c r="N709" s="158"/>
      <c r="O709" s="158"/>
      <c r="P709" s="159"/>
      <c r="Q709" s="160"/>
      <c r="R709" s="161"/>
      <c r="S709" s="162"/>
      <c r="T709" s="163"/>
    </row>
    <row r="710" spans="1:20">
      <c r="A710" s="554" t="s">
        <v>958</v>
      </c>
      <c r="B710" s="554" t="s">
        <v>107</v>
      </c>
      <c r="C710" s="554" t="s">
        <v>108</v>
      </c>
      <c r="D710" s="566">
        <v>36619</v>
      </c>
      <c r="E710" s="556">
        <f ca="1">DATEDIF(D710,TODAY(),"Y")</f>
        <v>23</v>
      </c>
      <c r="F710" s="555">
        <v>71970</v>
      </c>
      <c r="G710" s="554">
        <v>4</v>
      </c>
      <c r="H710" s="554"/>
      <c r="I710" s="554"/>
      <c r="J710" s="557">
        <f t="shared" si="11"/>
        <v>71970</v>
      </c>
      <c r="K710" s="558"/>
      <c r="M710" s="158"/>
      <c r="N710" s="158"/>
      <c r="O710" s="158"/>
      <c r="P710" s="159"/>
      <c r="Q710" s="160"/>
      <c r="R710" s="161"/>
      <c r="S710" s="162"/>
      <c r="T710" s="163"/>
    </row>
    <row r="711" spans="1:20">
      <c r="A711" s="554" t="s">
        <v>447</v>
      </c>
      <c r="B711" s="554" t="s">
        <v>110</v>
      </c>
      <c r="C711" s="554" t="s">
        <v>108</v>
      </c>
      <c r="D711" s="566">
        <v>39446</v>
      </c>
      <c r="E711" s="556">
        <f ca="1">DATEDIF(D711,TODAY(),"Y")</f>
        <v>15</v>
      </c>
      <c r="F711" s="555">
        <v>44650</v>
      </c>
      <c r="G711" s="554">
        <v>1</v>
      </c>
      <c r="H711" s="554"/>
      <c r="I711" s="554"/>
      <c r="J711" s="557">
        <f t="shared" si="11"/>
        <v>44650</v>
      </c>
      <c r="K711" s="558"/>
      <c r="M711" s="158"/>
      <c r="N711" s="158"/>
      <c r="O711" s="158"/>
      <c r="P711" s="159"/>
      <c r="Q711" s="160"/>
      <c r="R711" s="161"/>
      <c r="S711" s="162"/>
      <c r="T711" s="163"/>
    </row>
    <row r="712" spans="1:20">
      <c r="A712" s="554" t="s">
        <v>346</v>
      </c>
      <c r="B712" s="554" t="s">
        <v>110</v>
      </c>
      <c r="C712" s="554" t="s">
        <v>108</v>
      </c>
      <c r="D712" s="566">
        <v>40208</v>
      </c>
      <c r="E712" s="556">
        <f ca="1">DATEDIF(D712,TODAY(),"Y")</f>
        <v>13</v>
      </c>
      <c r="F712" s="555">
        <v>61148</v>
      </c>
      <c r="G712" s="554">
        <v>2</v>
      </c>
      <c r="H712" s="554"/>
      <c r="I712" s="554"/>
      <c r="J712" s="557">
        <f t="shared" si="11"/>
        <v>61148</v>
      </c>
      <c r="K712" s="558"/>
      <c r="M712" s="158"/>
      <c r="N712" s="158"/>
      <c r="O712" s="158"/>
      <c r="P712" s="159"/>
      <c r="Q712" s="160"/>
      <c r="R712" s="161"/>
      <c r="S712" s="162"/>
      <c r="T712" s="163"/>
    </row>
    <row r="713" spans="1:20">
      <c r="A713" s="554" t="s">
        <v>533</v>
      </c>
      <c r="B713" s="554" t="s">
        <v>123</v>
      </c>
      <c r="C713" s="554" t="s">
        <v>111</v>
      </c>
      <c r="D713" s="566">
        <v>39094</v>
      </c>
      <c r="E713" s="556">
        <f ca="1">DATEDIF(D713,TODAY(),"Y")</f>
        <v>16</v>
      </c>
      <c r="F713" s="555">
        <v>83020</v>
      </c>
      <c r="G713" s="554">
        <v>4</v>
      </c>
      <c r="H713" s="554"/>
      <c r="I713" s="554"/>
      <c r="J713" s="557">
        <f t="shared" si="11"/>
        <v>83020</v>
      </c>
      <c r="K713" s="558"/>
      <c r="M713" s="158"/>
      <c r="N713" s="158"/>
      <c r="O713" s="158"/>
      <c r="P713" s="159"/>
      <c r="Q713" s="160"/>
      <c r="R713" s="161"/>
      <c r="S713" s="162"/>
      <c r="T713" s="163"/>
    </row>
    <row r="714" spans="1:20">
      <c r="A714" s="554" t="s">
        <v>828</v>
      </c>
      <c r="B714" s="554" t="s">
        <v>140</v>
      </c>
      <c r="C714" s="554" t="s">
        <v>108</v>
      </c>
      <c r="D714" s="566">
        <v>36707</v>
      </c>
      <c r="E714" s="556">
        <f ca="1">DATEDIF(D714,TODAY(),"Y")</f>
        <v>22</v>
      </c>
      <c r="F714" s="555">
        <v>38870</v>
      </c>
      <c r="G714" s="554">
        <v>2</v>
      </c>
      <c r="H714" s="554"/>
      <c r="I714" s="554"/>
      <c r="J714" s="557">
        <f t="shared" si="11"/>
        <v>38870</v>
      </c>
      <c r="K714" s="558"/>
      <c r="M714" s="158"/>
      <c r="N714" s="158"/>
      <c r="O714" s="158"/>
      <c r="P714" s="159"/>
      <c r="Q714" s="160"/>
      <c r="R714" s="161"/>
      <c r="S714" s="162"/>
      <c r="T714" s="163"/>
    </row>
    <row r="715" spans="1:20">
      <c r="A715" s="554" t="s">
        <v>641</v>
      </c>
      <c r="B715" s="554" t="s">
        <v>135</v>
      </c>
      <c r="C715" s="554" t="s">
        <v>108</v>
      </c>
      <c r="D715" s="566">
        <v>36764</v>
      </c>
      <c r="E715" s="556">
        <f ca="1">DATEDIF(D715,TODAY(),"Y")</f>
        <v>22</v>
      </c>
      <c r="F715" s="555">
        <v>74840</v>
      </c>
      <c r="G715" s="554">
        <v>4</v>
      </c>
      <c r="H715" s="554"/>
      <c r="I715" s="554"/>
      <c r="J715" s="557">
        <f t="shared" si="11"/>
        <v>74840</v>
      </c>
      <c r="K715" s="558"/>
      <c r="M715" s="158"/>
      <c r="N715" s="158"/>
      <c r="O715" s="158"/>
      <c r="P715" s="159"/>
      <c r="Q715" s="160"/>
      <c r="R715" s="161"/>
      <c r="S715" s="162"/>
      <c r="T715" s="163"/>
    </row>
    <row r="716" spans="1:20">
      <c r="A716" s="554" t="s">
        <v>428</v>
      </c>
      <c r="B716" s="554" t="s">
        <v>123</v>
      </c>
      <c r="C716" s="554" t="s">
        <v>108</v>
      </c>
      <c r="D716" s="566">
        <v>39588</v>
      </c>
      <c r="E716" s="556">
        <f ca="1">DATEDIF(D716,TODAY(),"Y")</f>
        <v>14</v>
      </c>
      <c r="F716" s="555">
        <v>74670</v>
      </c>
      <c r="G716" s="554">
        <v>5</v>
      </c>
      <c r="H716" s="554"/>
      <c r="I716" s="554"/>
      <c r="J716" s="557">
        <f t="shared" si="11"/>
        <v>74670</v>
      </c>
      <c r="K716" s="558"/>
      <c r="M716" s="158"/>
      <c r="N716" s="158"/>
      <c r="O716" s="158"/>
      <c r="P716" s="159"/>
      <c r="Q716" s="160"/>
      <c r="R716" s="161"/>
      <c r="S716" s="162"/>
      <c r="T716" s="163"/>
    </row>
    <row r="717" spans="1:20">
      <c r="A717" s="554" t="s">
        <v>12</v>
      </c>
      <c r="B717" s="554" t="s">
        <v>135</v>
      </c>
      <c r="C717" s="554" t="s">
        <v>108</v>
      </c>
      <c r="D717" s="566">
        <v>36260</v>
      </c>
      <c r="E717" s="556">
        <f ca="1">DATEDIF(D717,TODAY(),"Y")</f>
        <v>24</v>
      </c>
      <c r="F717" s="555">
        <v>75150</v>
      </c>
      <c r="G717" s="554">
        <v>1</v>
      </c>
      <c r="H717" s="554"/>
      <c r="I717" s="554"/>
      <c r="J717" s="557">
        <f t="shared" si="11"/>
        <v>75150</v>
      </c>
      <c r="K717" s="558"/>
      <c r="M717" s="158"/>
      <c r="N717" s="158"/>
      <c r="O717" s="158"/>
      <c r="P717" s="159"/>
      <c r="Q717" s="160"/>
      <c r="R717" s="161"/>
      <c r="S717" s="162"/>
      <c r="T717" s="163"/>
    </row>
    <row r="718" spans="1:20">
      <c r="A718" s="554" t="s">
        <v>921</v>
      </c>
      <c r="B718" s="554" t="s">
        <v>119</v>
      </c>
      <c r="C718" s="554" t="s">
        <v>111</v>
      </c>
      <c r="D718" s="566">
        <v>35806</v>
      </c>
      <c r="E718" s="556">
        <f ca="1">DATEDIF(D718,TODAY(),"Y")</f>
        <v>25</v>
      </c>
      <c r="F718" s="555">
        <v>86100</v>
      </c>
      <c r="G718" s="554">
        <v>4</v>
      </c>
      <c r="H718" s="554"/>
      <c r="I718" s="554"/>
      <c r="J718" s="557">
        <f t="shared" si="11"/>
        <v>86100</v>
      </c>
      <c r="K718" s="558"/>
      <c r="M718" s="158"/>
      <c r="N718" s="158"/>
      <c r="O718" s="158"/>
      <c r="P718" s="159"/>
      <c r="Q718" s="160"/>
      <c r="R718" s="161"/>
      <c r="S718" s="162"/>
      <c r="T718" s="163"/>
    </row>
    <row r="719" spans="1:20">
      <c r="A719" s="554" t="s">
        <v>291</v>
      </c>
      <c r="B719" s="554" t="s">
        <v>110</v>
      </c>
      <c r="C719" s="554" t="s">
        <v>111</v>
      </c>
      <c r="D719" s="567">
        <v>40404</v>
      </c>
      <c r="E719" s="556">
        <f ca="1">DATEDIF(D719,TODAY(),"Y")</f>
        <v>12</v>
      </c>
      <c r="F719" s="555">
        <v>39550</v>
      </c>
      <c r="G719" s="554">
        <v>5</v>
      </c>
      <c r="H719" s="554"/>
      <c r="I719" s="554"/>
      <c r="J719" s="557">
        <f t="shared" si="11"/>
        <v>39550</v>
      </c>
      <c r="K719" s="558"/>
      <c r="M719" s="158"/>
      <c r="N719" s="158"/>
      <c r="O719" s="158"/>
      <c r="P719" s="164"/>
      <c r="Q719" s="160"/>
      <c r="R719" s="161"/>
      <c r="S719" s="162"/>
      <c r="T719" s="163"/>
    </row>
    <row r="720" spans="1:20">
      <c r="A720" s="554" t="s">
        <v>361</v>
      </c>
      <c r="B720" s="554" t="s">
        <v>107</v>
      </c>
      <c r="C720" s="554" t="s">
        <v>108</v>
      </c>
      <c r="D720" s="566">
        <v>40018</v>
      </c>
      <c r="E720" s="556">
        <f ca="1">DATEDIF(D720,TODAY(),"Y")</f>
        <v>13</v>
      </c>
      <c r="F720" s="555">
        <v>34990</v>
      </c>
      <c r="G720" s="554">
        <v>3</v>
      </c>
      <c r="H720" s="554"/>
      <c r="I720" s="554"/>
      <c r="J720" s="557">
        <f t="shared" si="11"/>
        <v>34990</v>
      </c>
      <c r="K720" s="558"/>
      <c r="M720" s="158"/>
      <c r="N720" s="158"/>
      <c r="O720" s="158"/>
      <c r="P720" s="159"/>
      <c r="Q720" s="160"/>
      <c r="R720" s="161"/>
      <c r="S720" s="162"/>
      <c r="T720" s="163"/>
    </row>
    <row r="721" spans="1:20">
      <c r="A721" s="554" t="s">
        <v>134</v>
      </c>
      <c r="B721" s="554" t="s">
        <v>135</v>
      </c>
      <c r="C721" s="554" t="s">
        <v>108</v>
      </c>
      <c r="D721" s="566">
        <v>41136</v>
      </c>
      <c r="E721" s="556">
        <f ca="1">DATEDIF(D721,TODAY(),"Y")</f>
        <v>10</v>
      </c>
      <c r="F721" s="555">
        <v>79760</v>
      </c>
      <c r="G721" s="554">
        <v>5</v>
      </c>
      <c r="H721" s="554"/>
      <c r="I721" s="554"/>
      <c r="J721" s="557">
        <f t="shared" si="11"/>
        <v>79760</v>
      </c>
      <c r="K721" s="558"/>
      <c r="M721" s="158"/>
      <c r="N721" s="158"/>
      <c r="O721" s="158"/>
      <c r="P721" s="159"/>
      <c r="Q721" s="160"/>
      <c r="R721" s="161"/>
      <c r="S721" s="162"/>
      <c r="T721" s="163"/>
    </row>
    <row r="722" spans="1:20">
      <c r="A722" s="554" t="s">
        <v>834</v>
      </c>
      <c r="B722" s="554" t="s">
        <v>140</v>
      </c>
      <c r="C722" s="554" t="s">
        <v>111</v>
      </c>
      <c r="D722" s="566">
        <v>35997</v>
      </c>
      <c r="E722" s="556">
        <f ca="1">DATEDIF(D722,TODAY(),"Y")</f>
        <v>24</v>
      </c>
      <c r="F722" s="555">
        <v>72520</v>
      </c>
      <c r="G722" s="554">
        <v>3</v>
      </c>
      <c r="H722" s="554"/>
      <c r="I722" s="554"/>
      <c r="J722" s="557">
        <f t="shared" si="11"/>
        <v>72520</v>
      </c>
      <c r="K722" s="558"/>
      <c r="M722" s="158"/>
      <c r="N722" s="158"/>
      <c r="O722" s="158"/>
      <c r="P722" s="159"/>
      <c r="Q722" s="160"/>
      <c r="R722" s="161"/>
      <c r="S722" s="162"/>
      <c r="T722" s="163"/>
    </row>
    <row r="723" spans="1:20">
      <c r="A723" s="554" t="s">
        <v>197</v>
      </c>
      <c r="B723" s="554" t="s">
        <v>110</v>
      </c>
      <c r="C723" s="554" t="s">
        <v>108</v>
      </c>
      <c r="D723" s="566">
        <v>40765</v>
      </c>
      <c r="E723" s="556">
        <f ca="1">DATEDIF(D723,TODAY(),"Y")</f>
        <v>11</v>
      </c>
      <c r="F723" s="555">
        <v>77740</v>
      </c>
      <c r="G723" s="554">
        <v>1</v>
      </c>
      <c r="H723" s="554"/>
      <c r="I723" s="554"/>
      <c r="J723" s="557">
        <f t="shared" si="11"/>
        <v>77740</v>
      </c>
      <c r="K723" s="558"/>
      <c r="M723" s="158"/>
      <c r="N723" s="158"/>
      <c r="O723" s="158"/>
      <c r="P723" s="159"/>
      <c r="Q723" s="160"/>
      <c r="R723" s="161"/>
      <c r="S723" s="162"/>
      <c r="T723" s="163"/>
    </row>
    <row r="724" spans="1:20">
      <c r="A724" s="554" t="s">
        <v>232</v>
      </c>
      <c r="B724" s="554" t="s">
        <v>177</v>
      </c>
      <c r="C724" s="554" t="s">
        <v>111</v>
      </c>
      <c r="D724" s="566">
        <v>40591</v>
      </c>
      <c r="E724" s="556">
        <f ca="1">DATEDIF(D724,TODAY(),"Y")</f>
        <v>12</v>
      </c>
      <c r="F724" s="555">
        <v>49070</v>
      </c>
      <c r="G724" s="554">
        <v>3</v>
      </c>
      <c r="H724" s="554"/>
      <c r="I724" s="554"/>
      <c r="J724" s="557">
        <f t="shared" si="11"/>
        <v>49070</v>
      </c>
      <c r="K724" s="558"/>
      <c r="M724" s="158"/>
      <c r="N724" s="158"/>
      <c r="O724" s="158"/>
      <c r="P724" s="159"/>
      <c r="Q724" s="160"/>
      <c r="R724" s="161"/>
      <c r="S724" s="162"/>
      <c r="T724" s="163"/>
    </row>
    <row r="725" spans="1:20">
      <c r="A725" s="554" t="s">
        <v>216</v>
      </c>
      <c r="B725" s="554" t="s">
        <v>140</v>
      </c>
      <c r="C725" s="554" t="s">
        <v>111</v>
      </c>
      <c r="D725" s="567">
        <v>40680</v>
      </c>
      <c r="E725" s="556">
        <f ca="1">DATEDIF(D725,TODAY(),"Y")</f>
        <v>11</v>
      </c>
      <c r="F725" s="555">
        <v>57110</v>
      </c>
      <c r="G725" s="554">
        <v>3</v>
      </c>
      <c r="H725" s="554"/>
      <c r="I725" s="554"/>
      <c r="J725" s="557">
        <f t="shared" si="11"/>
        <v>57110</v>
      </c>
      <c r="K725" s="558"/>
      <c r="M725" s="158"/>
      <c r="N725" s="158"/>
      <c r="O725" s="158"/>
      <c r="P725" s="164"/>
      <c r="Q725" s="160"/>
      <c r="R725" s="161"/>
      <c r="S725" s="162"/>
      <c r="T725" s="163"/>
    </row>
    <row r="726" spans="1:20">
      <c r="A726" s="554" t="s">
        <v>287</v>
      </c>
      <c r="B726" s="554" t="s">
        <v>107</v>
      </c>
      <c r="C726" s="554" t="s">
        <v>108</v>
      </c>
      <c r="D726" s="566">
        <v>40420</v>
      </c>
      <c r="E726" s="556">
        <f ca="1">DATEDIF(D726,TODAY(),"Y")</f>
        <v>12</v>
      </c>
      <c r="F726" s="555">
        <v>31690</v>
      </c>
      <c r="G726" s="554">
        <v>4</v>
      </c>
      <c r="H726" s="554"/>
      <c r="I726" s="554"/>
      <c r="J726" s="557">
        <f t="shared" si="11"/>
        <v>31690</v>
      </c>
      <c r="K726" s="558"/>
      <c r="M726" s="158"/>
      <c r="N726" s="158"/>
      <c r="O726" s="158"/>
      <c r="P726" s="159"/>
      <c r="Q726" s="160"/>
      <c r="R726" s="161"/>
      <c r="S726" s="162"/>
      <c r="T726" s="163"/>
    </row>
    <row r="727" spans="1:20">
      <c r="A727" s="554" t="s">
        <v>913</v>
      </c>
      <c r="B727" s="554" t="s">
        <v>110</v>
      </c>
      <c r="C727" s="554" t="s">
        <v>108</v>
      </c>
      <c r="D727" s="566">
        <v>37138</v>
      </c>
      <c r="E727" s="556">
        <f ca="1">DATEDIF(D727,TODAY(),"Y")</f>
        <v>21</v>
      </c>
      <c r="F727" s="555">
        <v>29130</v>
      </c>
      <c r="G727" s="554">
        <v>1</v>
      </c>
      <c r="H727" s="554"/>
      <c r="I727" s="554"/>
      <c r="J727" s="557">
        <f t="shared" si="11"/>
        <v>29130</v>
      </c>
      <c r="K727" s="558"/>
      <c r="M727" s="158"/>
      <c r="N727" s="158"/>
      <c r="O727" s="158"/>
      <c r="P727" s="159"/>
      <c r="Q727" s="160"/>
      <c r="R727" s="161"/>
      <c r="S727" s="162"/>
      <c r="T727" s="163"/>
    </row>
    <row r="728" spans="1:20">
      <c r="A728" s="554" t="s">
        <v>779</v>
      </c>
      <c r="B728" s="554" t="s">
        <v>137</v>
      </c>
      <c r="C728" s="554" t="s">
        <v>108</v>
      </c>
      <c r="D728" s="566">
        <v>36269</v>
      </c>
      <c r="E728" s="556">
        <f ca="1">DATEDIF(D728,TODAY(),"Y")</f>
        <v>23</v>
      </c>
      <c r="F728" s="555">
        <v>61330</v>
      </c>
      <c r="G728" s="554">
        <v>1</v>
      </c>
      <c r="H728" s="554"/>
      <c r="I728" s="554"/>
      <c r="J728" s="557">
        <f t="shared" si="11"/>
        <v>61330</v>
      </c>
      <c r="K728" s="558"/>
      <c r="M728" s="158"/>
      <c r="N728" s="158"/>
      <c r="O728" s="158"/>
      <c r="P728" s="159"/>
      <c r="Q728" s="160"/>
      <c r="R728" s="161"/>
      <c r="S728" s="162"/>
      <c r="T728" s="163"/>
    </row>
    <row r="729" spans="1:20">
      <c r="A729" s="554" t="s">
        <v>473</v>
      </c>
      <c r="B729" s="554" t="s">
        <v>113</v>
      </c>
      <c r="C729" s="554" t="s">
        <v>111</v>
      </c>
      <c r="D729" s="566">
        <v>39295</v>
      </c>
      <c r="E729" s="556">
        <f ca="1">DATEDIF(D729,TODAY(),"Y")</f>
        <v>15</v>
      </c>
      <c r="F729" s="555">
        <v>40560</v>
      </c>
      <c r="G729" s="554">
        <v>5</v>
      </c>
      <c r="H729" s="554"/>
      <c r="I729" s="554"/>
      <c r="J729" s="557">
        <f t="shared" si="11"/>
        <v>40560</v>
      </c>
      <c r="K729" s="558"/>
      <c r="M729" s="158"/>
      <c r="N729" s="158"/>
      <c r="O729" s="158"/>
      <c r="P729" s="159"/>
      <c r="Q729" s="160"/>
      <c r="R729" s="161"/>
      <c r="S729" s="162"/>
      <c r="T729" s="163"/>
    </row>
    <row r="730" spans="1:20">
      <c r="A730" s="554" t="s">
        <v>651</v>
      </c>
      <c r="B730" s="554" t="s">
        <v>135</v>
      </c>
      <c r="C730" s="554" t="s">
        <v>108</v>
      </c>
      <c r="D730" s="566">
        <v>36143</v>
      </c>
      <c r="E730" s="556">
        <f ca="1">DATEDIF(D730,TODAY(),"Y")</f>
        <v>24</v>
      </c>
      <c r="F730" s="555">
        <v>72090</v>
      </c>
      <c r="G730" s="554">
        <v>5</v>
      </c>
      <c r="H730" s="554"/>
      <c r="I730" s="554"/>
      <c r="J730" s="557">
        <f t="shared" si="11"/>
        <v>72090</v>
      </c>
      <c r="K730" s="558"/>
      <c r="M730" s="158"/>
      <c r="N730" s="158"/>
      <c r="O730" s="158"/>
      <c r="P730" s="159"/>
      <c r="Q730" s="160"/>
      <c r="R730" s="161"/>
      <c r="S730" s="162"/>
      <c r="T730" s="163"/>
    </row>
    <row r="731" spans="1:20">
      <c r="A731" s="554" t="s">
        <v>560</v>
      </c>
      <c r="B731" s="554" t="s">
        <v>123</v>
      </c>
      <c r="C731" s="554" t="s">
        <v>108</v>
      </c>
      <c r="D731" s="566">
        <v>38954</v>
      </c>
      <c r="E731" s="556">
        <f ca="1">DATEDIF(D731,TODAY(),"Y")</f>
        <v>16</v>
      </c>
      <c r="F731" s="555">
        <v>40920</v>
      </c>
      <c r="G731" s="554">
        <v>4</v>
      </c>
      <c r="H731" s="554"/>
      <c r="I731" s="554"/>
      <c r="J731" s="557">
        <f t="shared" si="11"/>
        <v>40920</v>
      </c>
      <c r="K731" s="558"/>
      <c r="M731" s="158"/>
      <c r="N731" s="158"/>
      <c r="O731" s="158"/>
      <c r="P731" s="159"/>
      <c r="Q731" s="160"/>
      <c r="R731" s="161"/>
      <c r="S731" s="162"/>
      <c r="T731" s="163"/>
    </row>
    <row r="732" spans="1:20">
      <c r="A732" s="554" t="s">
        <v>179</v>
      </c>
      <c r="B732" s="554" t="s">
        <v>115</v>
      </c>
      <c r="C732" s="554" t="s">
        <v>108</v>
      </c>
      <c r="D732" s="566">
        <v>40883</v>
      </c>
      <c r="E732" s="556">
        <f ca="1">DATEDIF(D732,TODAY(),"Y")</f>
        <v>11</v>
      </c>
      <c r="F732" s="555">
        <v>43580</v>
      </c>
      <c r="G732" s="554">
        <v>5</v>
      </c>
      <c r="H732" s="554"/>
      <c r="I732" s="554"/>
      <c r="J732" s="557">
        <f t="shared" si="11"/>
        <v>43580</v>
      </c>
      <c r="K732" s="558"/>
      <c r="M732" s="158"/>
      <c r="N732" s="158"/>
      <c r="O732" s="158"/>
      <c r="P732" s="159"/>
      <c r="Q732" s="160"/>
      <c r="R732" s="161"/>
      <c r="S732" s="162"/>
      <c r="T732" s="163"/>
    </row>
    <row r="733" spans="1:20">
      <c r="A733" s="554" t="s">
        <v>859</v>
      </c>
      <c r="B733" s="554" t="s">
        <v>709</v>
      </c>
      <c r="C733" s="554" t="s">
        <v>108</v>
      </c>
      <c r="D733" s="566">
        <v>37407</v>
      </c>
      <c r="E733" s="556">
        <f ca="1">DATEDIF(D733,TODAY(),"Y")</f>
        <v>20</v>
      </c>
      <c r="F733" s="555">
        <v>59140</v>
      </c>
      <c r="G733" s="554">
        <v>5</v>
      </c>
      <c r="H733" s="554"/>
      <c r="I733" s="554"/>
      <c r="J733" s="557">
        <f t="shared" si="11"/>
        <v>59140</v>
      </c>
      <c r="K733" s="558"/>
      <c r="M733" s="158"/>
      <c r="N733" s="158"/>
      <c r="O733" s="158"/>
      <c r="P733" s="159"/>
      <c r="Q733" s="160"/>
      <c r="R733" s="161"/>
      <c r="S733" s="162"/>
      <c r="T733" s="163"/>
    </row>
    <row r="734" spans="1:20">
      <c r="A734" s="554" t="s">
        <v>181</v>
      </c>
      <c r="B734" s="554" t="s">
        <v>110</v>
      </c>
      <c r="C734" s="554" t="s">
        <v>108</v>
      </c>
      <c r="D734" s="566">
        <v>40878</v>
      </c>
      <c r="E734" s="556">
        <f ca="1">DATEDIF(D734,TODAY(),"Y")</f>
        <v>11</v>
      </c>
      <c r="F734" s="555">
        <v>71680</v>
      </c>
      <c r="G734" s="554">
        <v>4</v>
      </c>
      <c r="H734" s="554"/>
      <c r="I734" s="554"/>
      <c r="J734" s="557">
        <f t="shared" si="11"/>
        <v>71680</v>
      </c>
      <c r="K734" s="558"/>
      <c r="M734" s="158"/>
      <c r="N734" s="158"/>
      <c r="O734" s="158"/>
      <c r="P734" s="159"/>
      <c r="Q734" s="160"/>
      <c r="R734" s="161"/>
      <c r="S734" s="162"/>
      <c r="T734" s="163"/>
    </row>
    <row r="735" spans="1:20">
      <c r="A735" s="554" t="s">
        <v>457</v>
      </c>
      <c r="B735" s="554" t="s">
        <v>119</v>
      </c>
      <c r="C735" s="554" t="s">
        <v>108</v>
      </c>
      <c r="D735" s="566">
        <v>39398</v>
      </c>
      <c r="E735" s="556">
        <f ca="1">DATEDIF(D735,TODAY(),"Y")</f>
        <v>15</v>
      </c>
      <c r="F735" s="555">
        <v>48490</v>
      </c>
      <c r="G735" s="554">
        <v>2</v>
      </c>
      <c r="H735" s="554"/>
      <c r="I735" s="554"/>
      <c r="J735" s="557">
        <f t="shared" si="11"/>
        <v>48490</v>
      </c>
      <c r="K735" s="558"/>
      <c r="M735" s="158"/>
      <c r="N735" s="158"/>
      <c r="O735" s="158"/>
      <c r="P735" s="159"/>
      <c r="Q735" s="160"/>
      <c r="R735" s="161"/>
      <c r="S735" s="162"/>
      <c r="T735" s="163"/>
    </row>
    <row r="736" spans="1:20">
      <c r="A736" s="554" t="s">
        <v>513</v>
      </c>
      <c r="B736" s="554" t="s">
        <v>113</v>
      </c>
      <c r="C736" s="554" t="s">
        <v>111</v>
      </c>
      <c r="D736" s="566">
        <v>39154</v>
      </c>
      <c r="E736" s="556">
        <f ca="1">DATEDIF(D736,TODAY(),"Y")</f>
        <v>16</v>
      </c>
      <c r="F736" s="555">
        <v>26360</v>
      </c>
      <c r="G736" s="554">
        <v>4</v>
      </c>
      <c r="H736" s="554"/>
      <c r="I736" s="554"/>
      <c r="J736" s="557">
        <f t="shared" si="11"/>
        <v>26360</v>
      </c>
      <c r="K736" s="558"/>
      <c r="M736" s="158"/>
      <c r="N736" s="158"/>
      <c r="O736" s="158"/>
      <c r="P736" s="159"/>
      <c r="Q736" s="160"/>
      <c r="R736" s="161"/>
      <c r="S736" s="162"/>
      <c r="T736" s="163"/>
    </row>
    <row r="737" spans="1:20">
      <c r="A737" s="554" t="s">
        <v>814</v>
      </c>
      <c r="B737" s="554" t="s">
        <v>140</v>
      </c>
      <c r="C737" s="554" t="s">
        <v>108</v>
      </c>
      <c r="D737" s="566">
        <v>36273</v>
      </c>
      <c r="E737" s="556">
        <f ca="1">DATEDIF(D737,TODAY(),"Y")</f>
        <v>23</v>
      </c>
      <c r="F737" s="555">
        <v>61330</v>
      </c>
      <c r="G737" s="554">
        <v>4</v>
      </c>
      <c r="H737" s="554"/>
      <c r="I737" s="554"/>
      <c r="J737" s="557">
        <f t="shared" si="11"/>
        <v>61330</v>
      </c>
      <c r="K737" s="558"/>
      <c r="M737" s="158"/>
      <c r="N737" s="158"/>
      <c r="O737" s="158"/>
      <c r="P737" s="159"/>
      <c r="Q737" s="160"/>
      <c r="R737" s="161"/>
      <c r="S737" s="162"/>
      <c r="T737" s="163"/>
    </row>
    <row r="738" spans="1:20">
      <c r="A738" s="554" t="s">
        <v>183</v>
      </c>
      <c r="B738" s="554" t="s">
        <v>154</v>
      </c>
      <c r="C738" s="554" t="s">
        <v>108</v>
      </c>
      <c r="D738" s="566">
        <v>40856</v>
      </c>
      <c r="E738" s="556">
        <f ca="1">DATEDIF(D738,TODAY(),"Y")</f>
        <v>11</v>
      </c>
      <c r="F738" s="555">
        <v>41350</v>
      </c>
      <c r="G738" s="554">
        <v>2</v>
      </c>
      <c r="H738" s="554"/>
      <c r="I738" s="554"/>
      <c r="J738" s="557">
        <f t="shared" si="11"/>
        <v>41350</v>
      </c>
      <c r="K738" s="558"/>
      <c r="M738" s="158"/>
      <c r="N738" s="158"/>
      <c r="O738" s="158"/>
      <c r="P738" s="159"/>
      <c r="Q738" s="160"/>
      <c r="R738" s="161"/>
      <c r="S738" s="162"/>
      <c r="T738" s="163"/>
    </row>
    <row r="739" spans="1:20">
      <c r="A739" s="554" t="s">
        <v>263</v>
      </c>
      <c r="B739" s="554" t="s">
        <v>115</v>
      </c>
      <c r="C739" s="554" t="s">
        <v>108</v>
      </c>
      <c r="D739" s="566">
        <v>40492</v>
      </c>
      <c r="E739" s="556">
        <f ca="1">DATEDIF(D739,TODAY(),"Y")</f>
        <v>12</v>
      </c>
      <c r="F739" s="555">
        <v>67230</v>
      </c>
      <c r="G739" s="554">
        <v>4</v>
      </c>
      <c r="H739" s="554"/>
      <c r="I739" s="554"/>
      <c r="J739" s="557">
        <f t="shared" si="11"/>
        <v>67230</v>
      </c>
      <c r="K739" s="558"/>
      <c r="M739" s="158"/>
      <c r="N739" s="158"/>
      <c r="O739" s="158"/>
      <c r="P739" s="159"/>
      <c r="Q739" s="160"/>
      <c r="R739" s="161"/>
      <c r="S739" s="162"/>
      <c r="T739" s="163"/>
    </row>
    <row r="740" spans="1:20">
      <c r="A740" s="554" t="s">
        <v>384</v>
      </c>
      <c r="B740" s="554" t="s">
        <v>123</v>
      </c>
      <c r="C740" s="554" t="s">
        <v>111</v>
      </c>
      <c r="D740" s="566">
        <v>39765</v>
      </c>
      <c r="E740" s="556">
        <f ca="1">DATEDIF(D740,TODAY(),"Y")</f>
        <v>14</v>
      </c>
      <c r="F740" s="555">
        <v>46670</v>
      </c>
      <c r="G740" s="554">
        <v>3</v>
      </c>
      <c r="H740" s="554"/>
      <c r="I740" s="554"/>
      <c r="J740" s="557">
        <f t="shared" si="11"/>
        <v>46670</v>
      </c>
      <c r="K740" s="558"/>
      <c r="M740" s="158"/>
      <c r="N740" s="158"/>
      <c r="O740" s="158"/>
      <c r="P740" s="159"/>
      <c r="Q740" s="160"/>
      <c r="R740" s="161"/>
      <c r="S740" s="162"/>
      <c r="T740" s="163"/>
    </row>
    <row r="741" spans="1:20">
      <c r="A741" s="554" t="s">
        <v>788</v>
      </c>
      <c r="B741" s="554" t="s">
        <v>113</v>
      </c>
      <c r="C741" s="554" t="s">
        <v>108</v>
      </c>
      <c r="D741" s="566">
        <v>37288</v>
      </c>
      <c r="E741" s="556">
        <f ca="1">DATEDIF(D741,TODAY(),"Y")</f>
        <v>21</v>
      </c>
      <c r="F741" s="555">
        <v>42480</v>
      </c>
      <c r="G741" s="554">
        <v>3</v>
      </c>
      <c r="H741" s="554"/>
      <c r="I741" s="554"/>
      <c r="J741" s="557">
        <f t="shared" si="11"/>
        <v>42480</v>
      </c>
      <c r="K741" s="558"/>
      <c r="M741" s="158"/>
      <c r="N741" s="158"/>
      <c r="O741" s="158"/>
      <c r="P741" s="159"/>
      <c r="Q741" s="160"/>
      <c r="R741" s="161"/>
      <c r="S741" s="162"/>
      <c r="T741" s="163"/>
    </row>
    <row r="742" spans="1:20">
      <c r="A742" s="554" t="s">
        <v>433</v>
      </c>
      <c r="B742" s="554" t="s">
        <v>107</v>
      </c>
      <c r="C742" s="554" t="s">
        <v>125</v>
      </c>
      <c r="D742" s="566">
        <v>39535</v>
      </c>
      <c r="E742" s="556">
        <f ca="1">DATEDIF(D742,TODAY(),"Y")</f>
        <v>15</v>
      </c>
      <c r="F742" s="555">
        <v>49080</v>
      </c>
      <c r="G742" s="554">
        <v>5</v>
      </c>
      <c r="H742" s="554"/>
      <c r="I742" s="554"/>
      <c r="J742" s="557">
        <f t="shared" si="11"/>
        <v>49080</v>
      </c>
      <c r="K742" s="558"/>
      <c r="M742" s="158"/>
      <c r="N742" s="158"/>
      <c r="O742" s="158"/>
      <c r="P742" s="159"/>
      <c r="Q742" s="160"/>
      <c r="R742" s="161"/>
      <c r="S742" s="162"/>
      <c r="T742" s="163"/>
    </row>
    <row r="743" spans="1:20">
      <c r="J743" s="557"/>
    </row>
    <row r="1048576" spans="10:10">
      <c r="J1048576">
        <f>SUM(J2:J1048575)</f>
        <v>37867107</v>
      </c>
    </row>
  </sheetData>
  <sheetProtection selectLockedCells="1"/>
  <protectedRanges>
    <protectedRange sqref="J2:J742" name="Range1"/>
  </protectedRanges>
  <sortState ref="A2:K742">
    <sortCondition ref="A6"/>
  </sortState>
  <customSheetViews>
    <customSheetView guid="{2AFC4EE7-B7E3-4CBF-97F7-920151E9360E}">
      <selection activeCell="E6" sqref="E6"/>
      <pageMargins left="0.7" right="0.7" top="0.75" bottom="0.75" header="0.3" footer="0.3"/>
      <pageSetup scale="87" orientation="portrait" horizontalDpi="4294967293" verticalDpi="4294967293" r:id="rId1"/>
    </customSheetView>
  </customSheetViews>
  <pageMargins left="0.7" right="0.7" top="0.75" bottom="0.75" header="0.3" footer="0.3"/>
  <pageSetup scale="33" orientation="portrait" horizontalDpi="4294967293" verticalDpi="4294967293" r:id="rId2"/>
  <rowBreaks count="2" manualBreakCount="2">
    <brk id="160" max="7" man="1"/>
    <brk id="300" max="7"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7">
    <tabColor rgb="FF00B0F0"/>
  </sheetPr>
  <dimension ref="A2:M23"/>
  <sheetViews>
    <sheetView showGridLines="0" topLeftCell="B13" workbookViewId="0">
      <selection activeCell="E15" sqref="E15"/>
    </sheetView>
  </sheetViews>
  <sheetFormatPr defaultRowHeight="15"/>
  <cols>
    <col min="1" max="1" width="19.5703125" customWidth="1"/>
    <col min="2" max="2" width="19.42578125" customWidth="1"/>
    <col min="3" max="3" width="14.42578125" bestFit="1" customWidth="1"/>
    <col min="4" max="4" width="40.140625" customWidth="1"/>
    <col min="5" max="5" width="30.5703125" customWidth="1"/>
    <col min="6" max="6" width="32.28515625" bestFit="1" customWidth="1"/>
    <col min="7" max="7" width="12.140625" customWidth="1"/>
    <col min="9" max="9" width="32.140625" customWidth="1"/>
    <col min="10" max="10" width="37.28515625" customWidth="1"/>
  </cols>
  <sheetData>
    <row r="2" spans="1:13" ht="20.25">
      <c r="A2" s="4" t="s">
        <v>625</v>
      </c>
      <c r="B2" s="3"/>
      <c r="C2" s="3"/>
      <c r="D2" s="3"/>
      <c r="E2" s="3"/>
      <c r="F2" s="3"/>
      <c r="G2" s="3"/>
      <c r="H2" s="3"/>
      <c r="I2" s="3"/>
      <c r="J2" s="3"/>
    </row>
    <row r="3" spans="1:13" ht="20.25">
      <c r="A3" s="15">
        <v>1</v>
      </c>
      <c r="B3" s="16">
        <f>A3</f>
        <v>1</v>
      </c>
      <c r="C3" s="15"/>
      <c r="D3" s="5"/>
      <c r="E3" s="5"/>
    </row>
    <row r="4" spans="1:13" ht="20.25">
      <c r="A4" s="15">
        <v>2</v>
      </c>
      <c r="B4" s="16">
        <f t="shared" ref="B4:B8" si="0">A4</f>
        <v>2</v>
      </c>
      <c r="C4" s="5"/>
      <c r="D4" s="5"/>
      <c r="E4" s="5"/>
    </row>
    <row r="5" spans="1:13" ht="20.25">
      <c r="A5" s="15">
        <v>3</v>
      </c>
      <c r="B5" s="16">
        <f t="shared" si="0"/>
        <v>3</v>
      </c>
      <c r="C5" s="5"/>
      <c r="D5" s="5"/>
      <c r="E5" s="5"/>
    </row>
    <row r="6" spans="1:13" ht="20.25">
      <c r="A6" s="15">
        <v>4</v>
      </c>
      <c r="B6" s="16">
        <f t="shared" si="0"/>
        <v>4</v>
      </c>
      <c r="C6" s="5"/>
      <c r="D6" s="5"/>
      <c r="E6" s="5"/>
    </row>
    <row r="7" spans="1:13" ht="20.25">
      <c r="A7" s="15">
        <v>39451</v>
      </c>
      <c r="B7" s="16">
        <f t="shared" si="0"/>
        <v>39451</v>
      </c>
      <c r="C7" s="5"/>
      <c r="D7" s="5"/>
      <c r="E7" s="5"/>
    </row>
    <row r="8" spans="1:13" ht="20.25">
      <c r="A8" s="15">
        <v>41985</v>
      </c>
      <c r="B8" s="16">
        <f t="shared" si="0"/>
        <v>41985</v>
      </c>
      <c r="C8" s="5"/>
      <c r="D8" s="5"/>
      <c r="E8" s="5"/>
    </row>
    <row r="9" spans="1:13" ht="20.25">
      <c r="A9" s="15">
        <f ca="1">TODAY()</f>
        <v>45032</v>
      </c>
      <c r="B9" s="16">
        <f ca="1">A9</f>
        <v>45032</v>
      </c>
      <c r="C9" s="5"/>
      <c r="D9" s="5"/>
      <c r="E9" s="5"/>
    </row>
    <row r="13" spans="1:13" ht="20.25">
      <c r="A13" s="5"/>
      <c r="B13" s="5"/>
      <c r="C13" s="5"/>
      <c r="D13" s="5"/>
      <c r="E13" s="5"/>
      <c r="F13" s="5"/>
      <c r="G13" s="5"/>
      <c r="H13" s="5"/>
      <c r="I13" s="5"/>
      <c r="J13" s="5"/>
      <c r="K13" s="5"/>
      <c r="L13" s="5"/>
      <c r="M13" s="5"/>
    </row>
    <row r="14" spans="1:13" ht="20.25">
      <c r="A14" s="5"/>
      <c r="B14" s="471" t="s">
        <v>629</v>
      </c>
      <c r="C14" s="471" t="s">
        <v>630</v>
      </c>
      <c r="D14" s="472" t="s">
        <v>637</v>
      </c>
      <c r="E14" s="472" t="s">
        <v>979</v>
      </c>
      <c r="F14" s="472" t="s">
        <v>2046</v>
      </c>
      <c r="G14" s="5"/>
      <c r="H14" s="5"/>
      <c r="I14" s="5"/>
      <c r="J14" s="5"/>
      <c r="K14" s="5"/>
      <c r="L14" s="5"/>
      <c r="M14" s="5"/>
    </row>
    <row r="15" spans="1:13" ht="20.25">
      <c r="A15" s="5"/>
      <c r="B15" s="465">
        <v>39970</v>
      </c>
      <c r="C15" s="465">
        <v>44345</v>
      </c>
      <c r="D15" s="466">
        <f>DATEDIF(B15,C15,"Y")</f>
        <v>11</v>
      </c>
      <c r="E15" s="466">
        <f>DATEDIF(B15,C15,"M")</f>
        <v>143</v>
      </c>
      <c r="F15" s="466">
        <f>DATEDIF(B15,C15,"D")</f>
        <v>4375</v>
      </c>
      <c r="G15" s="5"/>
      <c r="H15" s="5"/>
      <c r="I15" s="5" t="s">
        <v>631</v>
      </c>
      <c r="J15" s="5" t="s">
        <v>632</v>
      </c>
      <c r="K15" s="5"/>
      <c r="L15" s="5"/>
      <c r="M15" s="5"/>
    </row>
    <row r="16" spans="1:13" ht="20.25">
      <c r="A16" s="5"/>
      <c r="B16" s="465">
        <v>40070</v>
      </c>
      <c r="C16" s="465">
        <v>41073</v>
      </c>
      <c r="D16" s="466">
        <f t="shared" ref="D16:D23" si="1">DATEDIF(B16,C16,"Y")</f>
        <v>2</v>
      </c>
      <c r="E16" s="466">
        <f t="shared" ref="E16:E23" si="2">DATEDIF(B16,C16,"M")</f>
        <v>32</v>
      </c>
      <c r="F16" s="466">
        <f t="shared" ref="F16:F23" si="3">DATEDIF(B16,C16,"D")</f>
        <v>1003</v>
      </c>
      <c r="G16" s="5"/>
      <c r="H16" s="5"/>
      <c r="I16" s="5" t="s">
        <v>633</v>
      </c>
      <c r="J16" s="5" t="s">
        <v>634</v>
      </c>
      <c r="K16" s="5"/>
      <c r="L16" s="5"/>
      <c r="M16" s="5"/>
    </row>
    <row r="17" spans="1:13" ht="20.25">
      <c r="A17" s="5"/>
      <c r="B17" s="465">
        <v>39628</v>
      </c>
      <c r="C17" s="465">
        <v>40988</v>
      </c>
      <c r="D17" s="466">
        <f t="shared" si="1"/>
        <v>3</v>
      </c>
      <c r="E17" s="466">
        <f t="shared" si="2"/>
        <v>44</v>
      </c>
      <c r="F17" s="466">
        <f t="shared" si="3"/>
        <v>1360</v>
      </c>
      <c r="G17" s="5"/>
      <c r="H17" s="5"/>
      <c r="I17" s="5" t="s">
        <v>635</v>
      </c>
      <c r="J17" s="5" t="s">
        <v>636</v>
      </c>
      <c r="K17" s="5"/>
      <c r="L17" s="5"/>
      <c r="M17" s="5"/>
    </row>
    <row r="18" spans="1:13" ht="20.25">
      <c r="A18" s="5"/>
      <c r="B18" s="465">
        <v>39613</v>
      </c>
      <c r="C18" s="465">
        <v>41064</v>
      </c>
      <c r="D18" s="466">
        <f t="shared" si="1"/>
        <v>3</v>
      </c>
      <c r="E18" s="466">
        <f t="shared" si="2"/>
        <v>47</v>
      </c>
      <c r="F18" s="466">
        <f t="shared" si="3"/>
        <v>1451</v>
      </c>
      <c r="G18" s="5"/>
      <c r="H18" s="5"/>
      <c r="K18" s="5"/>
      <c r="L18" s="5"/>
      <c r="M18" s="5"/>
    </row>
    <row r="19" spans="1:13" ht="20.25">
      <c r="A19" s="5"/>
      <c r="B19" s="465">
        <v>39120</v>
      </c>
      <c r="C19" s="465">
        <v>40972</v>
      </c>
      <c r="D19" s="466">
        <f t="shared" si="1"/>
        <v>5</v>
      </c>
      <c r="E19" s="466">
        <f t="shared" si="2"/>
        <v>60</v>
      </c>
      <c r="F19" s="466">
        <f t="shared" si="3"/>
        <v>1852</v>
      </c>
      <c r="G19" s="15"/>
      <c r="H19" s="5"/>
      <c r="I19" s="24"/>
      <c r="J19" s="5"/>
      <c r="K19" s="5"/>
      <c r="L19" s="5"/>
      <c r="M19" s="5"/>
    </row>
    <row r="20" spans="1:13" ht="20.25">
      <c r="A20" s="5"/>
      <c r="B20" s="465">
        <v>39967</v>
      </c>
      <c r="C20" s="465">
        <v>41353</v>
      </c>
      <c r="D20" s="466">
        <f t="shared" si="1"/>
        <v>3</v>
      </c>
      <c r="E20" s="466">
        <f t="shared" si="2"/>
        <v>45</v>
      </c>
      <c r="F20" s="466">
        <f t="shared" si="3"/>
        <v>1386</v>
      </c>
      <c r="G20" s="5"/>
      <c r="H20" s="5"/>
      <c r="I20" s="5"/>
      <c r="J20" s="5"/>
      <c r="K20" s="5"/>
      <c r="L20" s="5"/>
      <c r="M20" s="5"/>
    </row>
    <row r="21" spans="1:13" ht="20.25">
      <c r="A21" s="5"/>
      <c r="B21" s="465">
        <v>39374</v>
      </c>
      <c r="C21" s="465">
        <v>41209</v>
      </c>
      <c r="D21" s="466">
        <f t="shared" si="1"/>
        <v>5</v>
      </c>
      <c r="E21" s="466">
        <f t="shared" si="2"/>
        <v>60</v>
      </c>
      <c r="F21" s="466">
        <f t="shared" si="3"/>
        <v>1835</v>
      </c>
      <c r="G21" s="5"/>
      <c r="H21" s="5"/>
      <c r="I21" s="5"/>
      <c r="J21" s="5"/>
      <c r="K21" s="5"/>
      <c r="L21" s="5"/>
      <c r="M21" s="5"/>
    </row>
    <row r="22" spans="1:13" ht="20.25">
      <c r="A22" s="5"/>
      <c r="B22" s="465">
        <v>39760</v>
      </c>
      <c r="C22" s="465">
        <v>41162</v>
      </c>
      <c r="D22" s="466">
        <f t="shared" si="1"/>
        <v>3</v>
      </c>
      <c r="E22" s="466">
        <f t="shared" si="2"/>
        <v>46</v>
      </c>
      <c r="F22" s="466">
        <f t="shared" si="3"/>
        <v>1402</v>
      </c>
      <c r="G22" s="5"/>
      <c r="H22" s="5"/>
      <c r="I22" s="5"/>
      <c r="J22" s="5"/>
      <c r="K22" s="5"/>
      <c r="L22" s="5"/>
      <c r="M22" s="5"/>
    </row>
    <row r="23" spans="1:13" ht="20.25">
      <c r="A23" s="5"/>
      <c r="B23" s="465">
        <v>39330</v>
      </c>
      <c r="C23" s="465">
        <v>41230</v>
      </c>
      <c r="D23" s="466">
        <f t="shared" si="1"/>
        <v>5</v>
      </c>
      <c r="E23" s="466">
        <f t="shared" si="2"/>
        <v>62</v>
      </c>
      <c r="F23" s="466">
        <f t="shared" si="3"/>
        <v>1900</v>
      </c>
      <c r="G23" s="5"/>
      <c r="H23" s="5"/>
      <c r="I23" s="5"/>
      <c r="J23" s="5"/>
      <c r="K23" s="5"/>
      <c r="L23" s="5"/>
      <c r="M23" s="5"/>
    </row>
  </sheetData>
  <customSheetViews>
    <customSheetView guid="{2AFC4EE7-B7E3-4CBF-97F7-920151E9360E}" topLeftCell="A32">
      <selection activeCell="D54" sqref="D54"/>
      <pageMargins left="0.7" right="0.7" top="0.75" bottom="0.75" header="0.3" footer="0.3"/>
    </customSheetView>
  </customSheetViews>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5:I17"/>
  <sheetViews>
    <sheetView workbookViewId="0">
      <selection activeCell="I10" sqref="I10"/>
    </sheetView>
  </sheetViews>
  <sheetFormatPr defaultRowHeight="15"/>
  <cols>
    <col min="1" max="1" width="33.28515625" bestFit="1" customWidth="1"/>
    <col min="8" max="8" width="17.85546875" bestFit="1" customWidth="1"/>
    <col min="9" max="9" width="12.28515625" bestFit="1" customWidth="1"/>
  </cols>
  <sheetData>
    <row r="5" spans="1:9" ht="15.75" thickBot="1"/>
    <row r="6" spans="1:9" ht="32.25" thickBot="1">
      <c r="A6" s="524" t="s">
        <v>2054</v>
      </c>
      <c r="B6" s="525"/>
      <c r="C6" s="525"/>
      <c r="D6" s="525"/>
      <c r="E6" s="525"/>
      <c r="H6" s="526" t="s">
        <v>2055</v>
      </c>
      <c r="I6" s="527">
        <v>34000</v>
      </c>
    </row>
    <row r="7" spans="1:9" ht="15.75" thickBot="1"/>
    <row r="8" spans="1:9" ht="15.75" thickTop="1">
      <c r="A8" s="528" t="s">
        <v>2056</v>
      </c>
      <c r="B8" s="528" t="s">
        <v>2057</v>
      </c>
      <c r="C8" s="528" t="s">
        <v>2058</v>
      </c>
      <c r="D8" s="528" t="s">
        <v>2059</v>
      </c>
      <c r="E8" s="528" t="s">
        <v>2060</v>
      </c>
      <c r="F8" s="528" t="s">
        <v>2061</v>
      </c>
      <c r="G8" s="18"/>
      <c r="H8" s="529" t="s">
        <v>2062</v>
      </c>
      <c r="I8" s="529" t="s">
        <v>2063</v>
      </c>
    </row>
    <row r="9" spans="1:9">
      <c r="A9" s="530" t="s">
        <v>2064</v>
      </c>
      <c r="B9" s="531">
        <v>9550</v>
      </c>
      <c r="C9" s="531">
        <v>9230</v>
      </c>
      <c r="D9" s="531">
        <v>8500</v>
      </c>
      <c r="E9" s="531">
        <v>8965</v>
      </c>
      <c r="F9" s="552">
        <f>SUM(B9:E9)</f>
        <v>36245</v>
      </c>
      <c r="G9">
        <f>IF(F9&gt;=34000,850,0)</f>
        <v>850</v>
      </c>
    </row>
    <row r="10" spans="1:9">
      <c r="A10" s="532" t="s">
        <v>2065</v>
      </c>
      <c r="B10" s="533">
        <v>5975</v>
      </c>
      <c r="C10" s="533">
        <v>6900</v>
      </c>
      <c r="D10" s="533">
        <v>8500</v>
      </c>
      <c r="E10" s="533">
        <v>10100</v>
      </c>
      <c r="F10" s="552">
        <f t="shared" ref="F10:F14" si="0">SUM(B10:E10)</f>
        <v>31475</v>
      </c>
      <c r="G10">
        <f t="shared" ref="G10:G14" si="1">IF(F10&gt;=34000,850,0)</f>
        <v>0</v>
      </c>
    </row>
    <row r="11" spans="1:9">
      <c r="A11" s="532" t="s">
        <v>2066</v>
      </c>
      <c r="B11" s="533">
        <v>7825</v>
      </c>
      <c r="C11" s="533">
        <v>8580</v>
      </c>
      <c r="D11" s="533">
        <v>9910</v>
      </c>
      <c r="E11" s="533">
        <v>7512</v>
      </c>
      <c r="F11" s="552">
        <f t="shared" si="0"/>
        <v>33827</v>
      </c>
      <c r="G11">
        <f t="shared" si="1"/>
        <v>0</v>
      </c>
    </row>
    <row r="12" spans="1:9">
      <c r="A12" s="532" t="s">
        <v>2067</v>
      </c>
      <c r="B12" s="533">
        <v>9560</v>
      </c>
      <c r="C12" s="533">
        <v>10150</v>
      </c>
      <c r="D12" s="533">
        <v>11200</v>
      </c>
      <c r="E12" s="533">
        <v>9795</v>
      </c>
      <c r="F12" s="552">
        <f t="shared" si="0"/>
        <v>40705</v>
      </c>
      <c r="G12">
        <f t="shared" si="1"/>
        <v>850</v>
      </c>
    </row>
    <row r="13" spans="1:9">
      <c r="A13" s="532" t="s">
        <v>2068</v>
      </c>
      <c r="B13" s="533">
        <v>8800</v>
      </c>
      <c r="C13" s="533">
        <v>7645</v>
      </c>
      <c r="D13" s="533">
        <v>9250</v>
      </c>
      <c r="E13" s="533">
        <v>8304</v>
      </c>
      <c r="F13" s="552">
        <f t="shared" si="0"/>
        <v>33999</v>
      </c>
      <c r="G13">
        <f t="shared" si="1"/>
        <v>0</v>
      </c>
    </row>
    <row r="14" spans="1:9" ht="15.75" thickBot="1">
      <c r="A14" s="534" t="s">
        <v>2069</v>
      </c>
      <c r="B14" s="535">
        <v>7892</v>
      </c>
      <c r="C14" s="535">
        <v>9695</v>
      </c>
      <c r="D14" s="535">
        <v>9520</v>
      </c>
      <c r="E14" s="535">
        <v>10252</v>
      </c>
      <c r="F14" s="552">
        <f t="shared" si="0"/>
        <v>37359</v>
      </c>
      <c r="G14">
        <f t="shared" si="1"/>
        <v>850</v>
      </c>
    </row>
    <row r="15" spans="1:9" ht="15.75" thickTop="1"/>
    <row r="16" spans="1:9" ht="30">
      <c r="D16" s="536" t="s">
        <v>2070</v>
      </c>
      <c r="E16" s="230"/>
      <c r="H16" s="536" t="s">
        <v>2071</v>
      </c>
      <c r="I16" s="230"/>
    </row>
    <row r="17" spans="4:5" ht="30">
      <c r="D17" s="536" t="s">
        <v>2072</v>
      </c>
      <c r="E17" s="230"/>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9"/>
  <sheetViews>
    <sheetView workbookViewId="0">
      <selection activeCell="D19" sqref="D19"/>
    </sheetView>
  </sheetViews>
  <sheetFormatPr defaultRowHeight="15"/>
  <cols>
    <col min="1" max="1" width="18" bestFit="1" customWidth="1"/>
    <col min="2" max="2" width="27.28515625" bestFit="1" customWidth="1"/>
    <col min="3" max="3" width="9.7109375" bestFit="1" customWidth="1"/>
    <col min="4" max="4" width="10.140625" bestFit="1" customWidth="1"/>
    <col min="5" max="5" width="5.85546875" bestFit="1" customWidth="1"/>
    <col min="6" max="6" width="9" bestFit="1" customWidth="1"/>
    <col min="7" max="7" width="10" bestFit="1" customWidth="1"/>
    <col min="8" max="8" width="12.28515625" bestFit="1" customWidth="1"/>
  </cols>
  <sheetData>
    <row r="1" spans="1:8">
      <c r="A1" t="s">
        <v>102</v>
      </c>
      <c r="B1" t="s">
        <v>103</v>
      </c>
      <c r="C1" t="s">
        <v>104</v>
      </c>
      <c r="D1" t="s">
        <v>105</v>
      </c>
      <c r="E1" t="s">
        <v>687</v>
      </c>
      <c r="F1" t="s">
        <v>638</v>
      </c>
      <c r="G1" t="s">
        <v>753</v>
      </c>
      <c r="H1" t="s">
        <v>754</v>
      </c>
    </row>
    <row r="2" spans="1:8">
      <c r="A2" s="8" t="s">
        <v>816</v>
      </c>
      <c r="B2" s="8" t="s">
        <v>140</v>
      </c>
      <c r="C2" s="8" t="s">
        <v>131</v>
      </c>
      <c r="D2" s="9">
        <v>37730</v>
      </c>
      <c r="E2" s="95">
        <f t="shared" ref="E2:E18" ca="1" si="0">DATEDIF(D2,TODAY(),"Y")</f>
        <v>19</v>
      </c>
      <c r="F2" s="111">
        <v>8892</v>
      </c>
      <c r="G2" s="112">
        <v>1</v>
      </c>
      <c r="H2" s="238">
        <f>$I$2*F2+F2</f>
        <v>8892</v>
      </c>
    </row>
    <row r="3" spans="1:8">
      <c r="A3" s="8" t="s">
        <v>831</v>
      </c>
      <c r="B3" s="8" t="s">
        <v>140</v>
      </c>
      <c r="C3" s="8" t="s">
        <v>131</v>
      </c>
      <c r="D3" s="9">
        <v>35982</v>
      </c>
      <c r="E3" s="95">
        <f t="shared" ca="1" si="0"/>
        <v>24</v>
      </c>
      <c r="F3" s="111">
        <v>8904</v>
      </c>
      <c r="G3" s="112">
        <v>3</v>
      </c>
      <c r="H3" s="238">
        <f t="shared" ref="H3:H18" si="1">$I$2*F3+F3</f>
        <v>8904</v>
      </c>
    </row>
    <row r="4" spans="1:8">
      <c r="A4" s="8" t="s">
        <v>278</v>
      </c>
      <c r="B4" s="8" t="s">
        <v>115</v>
      </c>
      <c r="C4" s="8" t="s">
        <v>131</v>
      </c>
      <c r="D4" s="12">
        <v>40452</v>
      </c>
      <c r="E4" s="95">
        <f t="shared" ca="1" si="0"/>
        <v>12</v>
      </c>
      <c r="F4" s="111">
        <v>9180</v>
      </c>
      <c r="G4" s="112">
        <v>3</v>
      </c>
      <c r="H4" s="238">
        <f t="shared" si="1"/>
        <v>9180</v>
      </c>
    </row>
    <row r="5" spans="1:8">
      <c r="A5" s="8" t="s">
        <v>821</v>
      </c>
      <c r="B5" s="8" t="s">
        <v>140</v>
      </c>
      <c r="C5" s="8" t="s">
        <v>131</v>
      </c>
      <c r="D5" s="9">
        <v>36305</v>
      </c>
      <c r="E5" s="95">
        <f t="shared" ca="1" si="0"/>
        <v>23</v>
      </c>
      <c r="F5" s="111">
        <v>9424</v>
      </c>
      <c r="G5" s="112">
        <v>4</v>
      </c>
      <c r="H5" s="238">
        <f t="shared" si="1"/>
        <v>9424</v>
      </c>
    </row>
    <row r="6" spans="1:8">
      <c r="A6" s="8" t="s">
        <v>241</v>
      </c>
      <c r="B6" s="8" t="s">
        <v>242</v>
      </c>
      <c r="C6" s="8" t="s">
        <v>125</v>
      </c>
      <c r="D6" s="9">
        <v>40572</v>
      </c>
      <c r="E6" s="95">
        <f t="shared" ca="1" si="0"/>
        <v>12</v>
      </c>
      <c r="F6" s="111">
        <v>10520</v>
      </c>
      <c r="G6" s="112">
        <v>4</v>
      </c>
      <c r="H6" s="238">
        <f t="shared" si="1"/>
        <v>10520</v>
      </c>
    </row>
    <row r="7" spans="1:8">
      <c r="A7" s="8" t="s">
        <v>389</v>
      </c>
      <c r="B7" s="8" t="s">
        <v>140</v>
      </c>
      <c r="C7" s="8" t="s">
        <v>131</v>
      </c>
      <c r="D7" s="9">
        <v>39747</v>
      </c>
      <c r="E7" s="95">
        <f t="shared" ca="1" si="0"/>
        <v>14</v>
      </c>
      <c r="F7" s="111">
        <v>10572</v>
      </c>
      <c r="G7" s="112">
        <v>4</v>
      </c>
      <c r="H7" s="238">
        <f t="shared" si="1"/>
        <v>10572</v>
      </c>
    </row>
    <row r="8" spans="1:8">
      <c r="A8" s="8" t="s">
        <v>607</v>
      </c>
      <c r="B8" s="8" t="s">
        <v>110</v>
      </c>
      <c r="C8" s="8" t="s">
        <v>125</v>
      </c>
      <c r="D8" s="9">
        <v>38723</v>
      </c>
      <c r="E8" s="95">
        <f t="shared" ca="1" si="0"/>
        <v>17</v>
      </c>
      <c r="F8" s="111">
        <v>10630</v>
      </c>
      <c r="G8" s="112">
        <v>3</v>
      </c>
      <c r="H8" s="238">
        <f t="shared" si="1"/>
        <v>10630</v>
      </c>
    </row>
    <row r="9" spans="1:8">
      <c r="A9" s="10" t="s">
        <v>355</v>
      </c>
      <c r="B9" s="10" t="s">
        <v>135</v>
      </c>
      <c r="C9" s="10" t="s">
        <v>131</v>
      </c>
      <c r="D9" s="11">
        <v>40126</v>
      </c>
      <c r="E9" s="95">
        <f t="shared" ca="1" si="0"/>
        <v>13</v>
      </c>
      <c r="F9" s="111">
        <v>10636</v>
      </c>
      <c r="G9" s="112">
        <v>4</v>
      </c>
      <c r="H9" s="238">
        <f t="shared" si="1"/>
        <v>10636</v>
      </c>
    </row>
    <row r="10" spans="1:8">
      <c r="A10" s="8" t="s">
        <v>505</v>
      </c>
      <c r="B10" s="8" t="s">
        <v>110</v>
      </c>
      <c r="C10" s="8" t="s">
        <v>125</v>
      </c>
      <c r="D10" s="9">
        <v>39176</v>
      </c>
      <c r="E10" s="95">
        <f t="shared" ca="1" si="0"/>
        <v>16</v>
      </c>
      <c r="F10" s="111">
        <v>10700</v>
      </c>
      <c r="G10" s="112">
        <v>4</v>
      </c>
      <c r="H10" s="238">
        <f t="shared" si="1"/>
        <v>10700</v>
      </c>
    </row>
    <row r="11" spans="1:8">
      <c r="A11" s="8" t="s">
        <v>574</v>
      </c>
      <c r="B11" s="8" t="s">
        <v>154</v>
      </c>
      <c r="C11" s="8" t="s">
        <v>125</v>
      </c>
      <c r="D11" s="9">
        <v>38851</v>
      </c>
      <c r="E11" s="95">
        <f t="shared" ca="1" si="0"/>
        <v>16</v>
      </c>
      <c r="F11" s="111">
        <v>11025</v>
      </c>
      <c r="G11" s="112">
        <v>1</v>
      </c>
      <c r="H11" s="238">
        <f t="shared" si="1"/>
        <v>11025</v>
      </c>
    </row>
    <row r="12" spans="1:8">
      <c r="A12" s="8" t="s">
        <v>677</v>
      </c>
      <c r="B12" s="8" t="s">
        <v>121</v>
      </c>
      <c r="C12" s="8" t="s">
        <v>131</v>
      </c>
      <c r="D12" s="9">
        <v>37827</v>
      </c>
      <c r="E12" s="95">
        <f t="shared" ca="1" si="0"/>
        <v>19</v>
      </c>
      <c r="F12" s="111">
        <v>11044</v>
      </c>
      <c r="G12" s="112">
        <v>2</v>
      </c>
      <c r="H12" s="238">
        <f t="shared" si="1"/>
        <v>11044</v>
      </c>
    </row>
    <row r="13" spans="1:8">
      <c r="A13" s="8" t="s">
        <v>836</v>
      </c>
      <c r="B13" s="8" t="s">
        <v>140</v>
      </c>
      <c r="C13" s="8" t="s">
        <v>125</v>
      </c>
      <c r="D13" s="9">
        <v>36360</v>
      </c>
      <c r="E13" s="95">
        <f t="shared" ca="1" si="0"/>
        <v>23</v>
      </c>
      <c r="F13" s="111">
        <v>11065</v>
      </c>
      <c r="G13" s="112">
        <v>1</v>
      </c>
      <c r="H13" s="238">
        <f t="shared" si="1"/>
        <v>11065</v>
      </c>
    </row>
    <row r="14" spans="1:8">
      <c r="A14" s="8" t="s">
        <v>492</v>
      </c>
      <c r="B14" s="8" t="s">
        <v>107</v>
      </c>
      <c r="C14" s="8" t="s">
        <v>125</v>
      </c>
      <c r="D14" s="9">
        <v>39253</v>
      </c>
      <c r="E14" s="95">
        <f t="shared" ca="1" si="0"/>
        <v>15</v>
      </c>
      <c r="F14" s="111">
        <v>11230</v>
      </c>
      <c r="G14" s="112">
        <v>4</v>
      </c>
      <c r="H14" s="238">
        <f t="shared" si="1"/>
        <v>11230</v>
      </c>
    </row>
    <row r="15" spans="1:8">
      <c r="A15" s="8" t="s">
        <v>323</v>
      </c>
      <c r="B15" s="8" t="s">
        <v>110</v>
      </c>
      <c r="C15" s="8" t="s">
        <v>125</v>
      </c>
      <c r="D15" s="9">
        <v>40293</v>
      </c>
      <c r="E15" s="95">
        <f t="shared" ca="1" si="0"/>
        <v>12</v>
      </c>
      <c r="F15" s="111">
        <v>11810</v>
      </c>
      <c r="G15" s="112">
        <v>1</v>
      </c>
      <c r="H15" s="238">
        <f t="shared" si="1"/>
        <v>11810</v>
      </c>
    </row>
    <row r="16" spans="1:8">
      <c r="A16" s="8" t="s">
        <v>920</v>
      </c>
      <c r="B16" s="8" t="s">
        <v>110</v>
      </c>
      <c r="C16" s="8" t="s">
        <v>125</v>
      </c>
      <c r="D16" s="9">
        <v>37249</v>
      </c>
      <c r="E16" s="95">
        <f t="shared" ca="1" si="0"/>
        <v>21</v>
      </c>
      <c r="F16" s="111">
        <v>12545</v>
      </c>
      <c r="G16" s="112">
        <v>4</v>
      </c>
      <c r="H16" s="238">
        <f t="shared" si="1"/>
        <v>12545</v>
      </c>
    </row>
    <row r="17" spans="1:8">
      <c r="A17" s="8" t="s">
        <v>559</v>
      </c>
      <c r="B17" s="8" t="s">
        <v>137</v>
      </c>
      <c r="C17" s="8" t="s">
        <v>131</v>
      </c>
      <c r="D17" s="9">
        <v>38960</v>
      </c>
      <c r="E17" s="95">
        <f t="shared" ca="1" si="0"/>
        <v>16</v>
      </c>
      <c r="F17" s="111">
        <v>12676</v>
      </c>
      <c r="G17" s="112">
        <v>2</v>
      </c>
      <c r="H17" s="238">
        <f t="shared" si="1"/>
        <v>12676</v>
      </c>
    </row>
    <row r="18" spans="1:8">
      <c r="A18" s="8" t="s">
        <v>930</v>
      </c>
      <c r="B18" s="8" t="s">
        <v>119</v>
      </c>
      <c r="C18" s="8" t="s">
        <v>131</v>
      </c>
      <c r="D18" s="9">
        <v>35861</v>
      </c>
      <c r="E18" s="95">
        <f t="shared" ca="1" si="0"/>
        <v>25</v>
      </c>
      <c r="F18" s="111">
        <v>12836</v>
      </c>
      <c r="G18" s="112">
        <v>5</v>
      </c>
      <c r="H18" s="238">
        <f t="shared" si="1"/>
        <v>12836</v>
      </c>
    </row>
    <row r="19" spans="1:8">
      <c r="A19" s="10" t="s">
        <v>1534</v>
      </c>
      <c r="F19" s="104">
        <f>SUM(F2:F18)</f>
        <v>183689</v>
      </c>
      <c r="H19" s="104">
        <f>SUM(H2:H18)</f>
        <v>183689</v>
      </c>
    </row>
  </sheetData>
  <protectedRanges>
    <protectedRange sqref="H2:H18" name="Range1"/>
  </protectedRange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317"/>
  <sheetViews>
    <sheetView topLeftCell="B1" workbookViewId="0">
      <selection activeCell="J2" sqref="J2"/>
    </sheetView>
  </sheetViews>
  <sheetFormatPr defaultColWidth="17.28515625" defaultRowHeight="15" customHeight="1"/>
  <cols>
    <col min="1" max="1" width="17" style="260" customWidth="1"/>
    <col min="2" max="2" width="13.28515625" style="260" customWidth="1"/>
    <col min="3" max="3" width="11.5703125" style="260" customWidth="1"/>
    <col min="4" max="4" width="19.42578125" style="260" customWidth="1"/>
    <col min="5" max="5" width="21" style="260" customWidth="1"/>
    <col min="6" max="6" width="20.140625" style="260" customWidth="1"/>
    <col min="7" max="7" width="17.28515625" style="260"/>
    <col min="8" max="8" width="24.7109375" style="260" customWidth="1"/>
    <col min="9" max="16384" width="17.28515625" style="260"/>
  </cols>
  <sheetData>
    <row r="1" spans="1:10">
      <c r="A1" s="269" t="s">
        <v>1533</v>
      </c>
      <c r="B1" s="269" t="s">
        <v>1710</v>
      </c>
      <c r="C1" s="269" t="s">
        <v>1709</v>
      </c>
      <c r="D1" s="269" t="s">
        <v>1708</v>
      </c>
      <c r="E1" s="270" t="s">
        <v>1707</v>
      </c>
      <c r="F1" s="261"/>
      <c r="G1" s="262" t="s">
        <v>1706</v>
      </c>
      <c r="H1" s="262" t="s">
        <v>1705</v>
      </c>
      <c r="I1" s="262" t="s">
        <v>1704</v>
      </c>
      <c r="J1" s="262" t="s">
        <v>1733</v>
      </c>
    </row>
    <row r="2" spans="1:10">
      <c r="A2" s="271" t="s">
        <v>1525</v>
      </c>
      <c r="B2" s="271" t="s">
        <v>1536</v>
      </c>
      <c r="C2" s="271" t="s">
        <v>1564</v>
      </c>
      <c r="D2" s="271" t="s">
        <v>1703</v>
      </c>
      <c r="E2" s="272">
        <v>143</v>
      </c>
      <c r="F2" s="261"/>
      <c r="G2" s="261" t="s">
        <v>1541</v>
      </c>
      <c r="H2" s="260">
        <f>COUNTIF($B$2:$B$314,G2)</f>
        <v>53</v>
      </c>
      <c r="I2" s="260">
        <f t="shared" ref="I2:I9" si="0">AVERAGEIF($B$2:$B$314,G2,$E$2:$E$314)</f>
        <v>260.09433962264148</v>
      </c>
      <c r="J2" s="260">
        <f>SUMIF(B2:B314,G2,E2:E314)</f>
        <v>13785</v>
      </c>
    </row>
    <row r="3" spans="1:10">
      <c r="A3" s="271" t="s">
        <v>1445</v>
      </c>
      <c r="B3" s="271" t="s">
        <v>1544</v>
      </c>
      <c r="C3" s="271" t="s">
        <v>1587</v>
      </c>
      <c r="D3" s="271" t="s">
        <v>1586</v>
      </c>
      <c r="E3" s="272">
        <v>149</v>
      </c>
      <c r="F3" s="261"/>
      <c r="G3" s="261" t="s">
        <v>1547</v>
      </c>
      <c r="H3" s="260">
        <f t="shared" ref="H3:H9" si="1">COUNTIF($B$2:$B$314,G3)</f>
        <v>43</v>
      </c>
      <c r="I3" s="260">
        <f t="shared" si="0"/>
        <v>275.53488372093022</v>
      </c>
      <c r="J3" s="260">
        <f t="shared" ref="J3:J9" si="2">SUMIF(B3:B315,G3,E3:E315)</f>
        <v>11848</v>
      </c>
    </row>
    <row r="4" spans="1:10">
      <c r="A4" s="271" t="s">
        <v>1524</v>
      </c>
      <c r="B4" s="271" t="s">
        <v>1536</v>
      </c>
      <c r="C4" s="271" t="s">
        <v>1564</v>
      </c>
      <c r="D4" s="271" t="s">
        <v>1703</v>
      </c>
      <c r="E4" s="272">
        <v>214</v>
      </c>
      <c r="F4" s="261"/>
      <c r="G4" s="261" t="s">
        <v>1538</v>
      </c>
      <c r="H4" s="260">
        <f t="shared" si="1"/>
        <v>20</v>
      </c>
      <c r="I4" s="260">
        <f t="shared" si="0"/>
        <v>258.25</v>
      </c>
      <c r="J4" s="260">
        <f t="shared" si="2"/>
        <v>5165</v>
      </c>
    </row>
    <row r="5" spans="1:10">
      <c r="A5" s="271" t="s">
        <v>1276</v>
      </c>
      <c r="B5" s="271" t="s">
        <v>1536</v>
      </c>
      <c r="C5" s="271" t="s">
        <v>1549</v>
      </c>
      <c r="D5" s="271" t="s">
        <v>1276</v>
      </c>
      <c r="E5" s="272">
        <v>123</v>
      </c>
      <c r="F5" s="261"/>
      <c r="G5" s="261" t="s">
        <v>1553</v>
      </c>
      <c r="H5" s="260">
        <f t="shared" si="1"/>
        <v>27</v>
      </c>
      <c r="I5" s="260">
        <f t="shared" si="0"/>
        <v>276.18518518518516</v>
      </c>
      <c r="J5" s="260">
        <f t="shared" si="2"/>
        <v>7457</v>
      </c>
    </row>
    <row r="6" spans="1:10">
      <c r="A6" s="271" t="s">
        <v>1289</v>
      </c>
      <c r="B6" s="271" t="s">
        <v>1553</v>
      </c>
      <c r="C6" s="271" t="s">
        <v>1553</v>
      </c>
      <c r="D6" s="271" t="s">
        <v>1663</v>
      </c>
      <c r="E6" s="272">
        <v>59</v>
      </c>
      <c r="F6" s="261"/>
      <c r="G6" s="261" t="s">
        <v>1536</v>
      </c>
      <c r="H6" s="260">
        <f t="shared" si="1"/>
        <v>61</v>
      </c>
      <c r="I6" s="260">
        <f t="shared" si="0"/>
        <v>288.85245901639342</v>
      </c>
      <c r="J6" s="260">
        <f t="shared" si="2"/>
        <v>17140</v>
      </c>
    </row>
    <row r="7" spans="1:10" ht="30" customHeight="1">
      <c r="A7" s="271" t="s">
        <v>1230</v>
      </c>
      <c r="B7" s="271" t="s">
        <v>1541</v>
      </c>
      <c r="C7" s="271" t="s">
        <v>1540</v>
      </c>
      <c r="D7" s="271" t="s">
        <v>1540</v>
      </c>
      <c r="E7" s="272">
        <v>97</v>
      </c>
      <c r="F7" s="261"/>
      <c r="G7" s="261" t="s">
        <v>1544</v>
      </c>
      <c r="H7" s="260">
        <f t="shared" si="1"/>
        <v>40</v>
      </c>
      <c r="I7" s="260">
        <f t="shared" si="0"/>
        <v>279</v>
      </c>
      <c r="J7" s="260">
        <f t="shared" si="2"/>
        <v>11011</v>
      </c>
    </row>
    <row r="8" spans="1:10">
      <c r="A8" s="271" t="s">
        <v>1283</v>
      </c>
      <c r="B8" s="271" t="s">
        <v>1536</v>
      </c>
      <c r="C8" s="271" t="s">
        <v>1564</v>
      </c>
      <c r="D8" s="271" t="s">
        <v>1606</v>
      </c>
      <c r="E8" s="272">
        <v>77</v>
      </c>
      <c r="F8" s="261"/>
      <c r="G8" s="261" t="s">
        <v>1558</v>
      </c>
      <c r="H8" s="260">
        <f t="shared" si="1"/>
        <v>66</v>
      </c>
      <c r="I8" s="260">
        <f t="shared" si="0"/>
        <v>275.87878787878788</v>
      </c>
      <c r="J8" s="260">
        <f t="shared" si="2"/>
        <v>18208</v>
      </c>
    </row>
    <row r="9" spans="1:10">
      <c r="A9" s="271" t="s">
        <v>1469</v>
      </c>
      <c r="B9" s="271" t="s">
        <v>1558</v>
      </c>
      <c r="C9" s="271" t="s">
        <v>1469</v>
      </c>
      <c r="D9" s="271" t="s">
        <v>1702</v>
      </c>
      <c r="E9" s="272">
        <v>81</v>
      </c>
      <c r="F9" s="261"/>
      <c r="G9" s="261" t="s">
        <v>1647</v>
      </c>
      <c r="H9" s="260">
        <f t="shared" si="1"/>
        <v>3</v>
      </c>
      <c r="I9" s="260">
        <f t="shared" si="0"/>
        <v>203</v>
      </c>
      <c r="J9" s="260">
        <f t="shared" si="2"/>
        <v>609</v>
      </c>
    </row>
    <row r="10" spans="1:10">
      <c r="A10" s="271" t="s">
        <v>1398</v>
      </c>
      <c r="B10" s="271" t="s">
        <v>1536</v>
      </c>
      <c r="C10" s="271" t="s">
        <v>1371</v>
      </c>
      <c r="D10" s="271" t="s">
        <v>1614</v>
      </c>
      <c r="E10" s="272">
        <v>186</v>
      </c>
      <c r="F10" s="261"/>
    </row>
    <row r="11" spans="1:10">
      <c r="A11" s="271" t="s">
        <v>1474</v>
      </c>
      <c r="B11" s="271" t="s">
        <v>1536</v>
      </c>
      <c r="C11" s="271" t="s">
        <v>1475</v>
      </c>
      <c r="D11" s="271" t="s">
        <v>1474</v>
      </c>
      <c r="E11" s="272">
        <v>329</v>
      </c>
      <c r="F11" s="261"/>
    </row>
    <row r="12" spans="1:10">
      <c r="A12" s="271" t="s">
        <v>1452</v>
      </c>
      <c r="B12" s="271" t="s">
        <v>1544</v>
      </c>
      <c r="C12" s="271" t="s">
        <v>1543</v>
      </c>
      <c r="D12" s="271" t="s">
        <v>1364</v>
      </c>
      <c r="E12" s="272">
        <v>417</v>
      </c>
      <c r="F12" s="261"/>
    </row>
    <row r="13" spans="1:10">
      <c r="A13" s="271" t="s">
        <v>1503</v>
      </c>
      <c r="B13" s="271" t="s">
        <v>1538</v>
      </c>
      <c r="C13" s="271" t="s">
        <v>1684</v>
      </c>
      <c r="D13" s="271" t="s">
        <v>1683</v>
      </c>
      <c r="E13" s="272">
        <v>177</v>
      </c>
      <c r="F13" s="261"/>
    </row>
    <row r="14" spans="1:10">
      <c r="A14" s="271" t="s">
        <v>1331</v>
      </c>
      <c r="B14" s="271" t="s">
        <v>1536</v>
      </c>
      <c r="C14" s="271" t="s">
        <v>1584</v>
      </c>
      <c r="D14" s="271" t="s">
        <v>1701</v>
      </c>
      <c r="E14" s="272">
        <v>361</v>
      </c>
      <c r="F14" s="261"/>
    </row>
    <row r="15" spans="1:10">
      <c r="A15" s="271" t="s">
        <v>1388</v>
      </c>
      <c r="B15" s="271" t="s">
        <v>1547</v>
      </c>
      <c r="C15" s="271" t="s">
        <v>1654</v>
      </c>
      <c r="D15" s="271" t="s">
        <v>1388</v>
      </c>
      <c r="E15" s="272">
        <v>223</v>
      </c>
      <c r="F15" s="261"/>
    </row>
    <row r="16" spans="1:10">
      <c r="A16" s="271" t="s">
        <v>1505</v>
      </c>
      <c r="B16" s="271" t="s">
        <v>1547</v>
      </c>
      <c r="C16" s="271" t="s">
        <v>1628</v>
      </c>
      <c r="D16" s="271" t="s">
        <v>1507</v>
      </c>
      <c r="E16" s="272">
        <v>274</v>
      </c>
      <c r="F16" s="261"/>
    </row>
    <row r="17" spans="1:6">
      <c r="A17" s="271" t="s">
        <v>1446</v>
      </c>
      <c r="B17" s="271" t="s">
        <v>1544</v>
      </c>
      <c r="C17" s="271" t="s">
        <v>1587</v>
      </c>
      <c r="D17" s="271" t="s">
        <v>1446</v>
      </c>
      <c r="E17" s="272">
        <v>384</v>
      </c>
      <c r="F17" s="261"/>
    </row>
    <row r="18" spans="1:6">
      <c r="A18" s="271" t="s">
        <v>1365</v>
      </c>
      <c r="B18" s="271" t="s">
        <v>1541</v>
      </c>
      <c r="C18" s="271" t="s">
        <v>1583</v>
      </c>
      <c r="D18" s="271" t="s">
        <v>1582</v>
      </c>
      <c r="E18" s="272">
        <v>376</v>
      </c>
      <c r="F18" s="261"/>
    </row>
    <row r="19" spans="1:6">
      <c r="A19" s="271" t="s">
        <v>1437</v>
      </c>
      <c r="B19" s="271" t="s">
        <v>1544</v>
      </c>
      <c r="C19" s="271" t="s">
        <v>1594</v>
      </c>
      <c r="D19" s="271" t="s">
        <v>1633</v>
      </c>
      <c r="E19" s="272">
        <v>335</v>
      </c>
      <c r="F19" s="261"/>
    </row>
    <row r="20" spans="1:6">
      <c r="A20" s="271" t="s">
        <v>1468</v>
      </c>
      <c r="B20" s="271" t="s">
        <v>1558</v>
      </c>
      <c r="C20" s="271" t="s">
        <v>1469</v>
      </c>
      <c r="D20" s="271" t="s">
        <v>1467</v>
      </c>
      <c r="E20" s="272">
        <v>332</v>
      </c>
      <c r="F20" s="261"/>
    </row>
    <row r="21" spans="1:6">
      <c r="A21" s="271" t="s">
        <v>1396</v>
      </c>
      <c r="B21" s="271" t="s">
        <v>1538</v>
      </c>
      <c r="C21" s="271" t="s">
        <v>1684</v>
      </c>
      <c r="D21" s="271" t="s">
        <v>1683</v>
      </c>
      <c r="E21" s="272">
        <v>345</v>
      </c>
      <c r="F21" s="261"/>
    </row>
    <row r="22" spans="1:6">
      <c r="A22" s="271" t="s">
        <v>1451</v>
      </c>
      <c r="B22" s="271" t="s">
        <v>1544</v>
      </c>
      <c r="C22" s="271" t="s">
        <v>1543</v>
      </c>
      <c r="D22" s="271" t="s">
        <v>1680</v>
      </c>
      <c r="E22" s="272">
        <v>334</v>
      </c>
      <c r="F22" s="261"/>
    </row>
    <row r="23" spans="1:6">
      <c r="A23" s="271" t="s">
        <v>1441</v>
      </c>
      <c r="B23" s="271" t="s">
        <v>1544</v>
      </c>
      <c r="C23" s="271" t="s">
        <v>1594</v>
      </c>
      <c r="D23" s="271" t="s">
        <v>1593</v>
      </c>
      <c r="E23" s="272">
        <v>467</v>
      </c>
      <c r="F23" s="261"/>
    </row>
    <row r="24" spans="1:6" ht="30">
      <c r="A24" s="271" t="s">
        <v>1527</v>
      </c>
      <c r="B24" s="271" t="s">
        <v>1538</v>
      </c>
      <c r="C24" s="271" t="s">
        <v>1700</v>
      </c>
      <c r="D24" s="271" t="s">
        <v>1699</v>
      </c>
      <c r="E24" s="272">
        <v>319</v>
      </c>
      <c r="F24" s="261"/>
    </row>
    <row r="25" spans="1:6">
      <c r="A25" s="271" t="s">
        <v>1522</v>
      </c>
      <c r="B25" s="271" t="s">
        <v>1544</v>
      </c>
      <c r="C25" s="271" t="s">
        <v>1543</v>
      </c>
      <c r="D25" s="271" t="s">
        <v>1698</v>
      </c>
      <c r="E25" s="272">
        <v>172</v>
      </c>
      <c r="F25" s="261"/>
    </row>
    <row r="26" spans="1:6">
      <c r="A26" s="271" t="s">
        <v>1385</v>
      </c>
      <c r="B26" s="271" t="s">
        <v>1547</v>
      </c>
      <c r="C26" s="271" t="s">
        <v>1556</v>
      </c>
      <c r="D26" s="271" t="s">
        <v>1563</v>
      </c>
      <c r="E26" s="272">
        <v>278</v>
      </c>
      <c r="F26" s="261"/>
    </row>
    <row r="27" spans="1:6">
      <c r="A27" s="271" t="s">
        <v>1361</v>
      </c>
      <c r="B27" s="271" t="s">
        <v>1647</v>
      </c>
      <c r="C27" s="271" t="s">
        <v>1646</v>
      </c>
      <c r="D27" s="271" t="s">
        <v>1645</v>
      </c>
      <c r="E27" s="272">
        <v>52</v>
      </c>
      <c r="F27" s="261"/>
    </row>
    <row r="28" spans="1:6">
      <c r="A28" s="271" t="s">
        <v>1324</v>
      </c>
      <c r="B28" s="271" t="s">
        <v>1538</v>
      </c>
      <c r="C28" s="271" t="s">
        <v>1697</v>
      </c>
      <c r="D28" s="271" t="s">
        <v>1319</v>
      </c>
      <c r="E28" s="272">
        <v>136</v>
      </c>
      <c r="F28" s="261"/>
    </row>
    <row r="29" spans="1:6">
      <c r="A29" s="271" t="s">
        <v>1303</v>
      </c>
      <c r="B29" s="271" t="s">
        <v>1553</v>
      </c>
      <c r="C29" s="271" t="s">
        <v>1553</v>
      </c>
      <c r="D29" s="271" t="s">
        <v>1696</v>
      </c>
      <c r="E29" s="272">
        <v>453</v>
      </c>
      <c r="F29" s="261"/>
    </row>
    <row r="30" spans="1:6">
      <c r="A30" s="271" t="s">
        <v>1302</v>
      </c>
      <c r="B30" s="271" t="s">
        <v>1553</v>
      </c>
      <c r="C30" s="271" t="s">
        <v>1553</v>
      </c>
      <c r="D30" s="271" t="s">
        <v>1696</v>
      </c>
      <c r="E30" s="272">
        <v>299</v>
      </c>
      <c r="F30" s="261"/>
    </row>
    <row r="31" spans="1:6">
      <c r="A31" s="271" t="s">
        <v>1297</v>
      </c>
      <c r="B31" s="271" t="s">
        <v>1553</v>
      </c>
      <c r="C31" s="271" t="s">
        <v>1553</v>
      </c>
      <c r="D31" s="271" t="s">
        <v>1585</v>
      </c>
      <c r="E31" s="272">
        <v>74</v>
      </c>
      <c r="F31" s="261"/>
    </row>
    <row r="32" spans="1:6">
      <c r="A32" s="271" t="s">
        <v>1477</v>
      </c>
      <c r="B32" s="271" t="s">
        <v>1536</v>
      </c>
      <c r="C32" s="271" t="s">
        <v>1371</v>
      </c>
      <c r="D32" s="271" t="s">
        <v>1688</v>
      </c>
      <c r="E32" s="272">
        <v>440</v>
      </c>
      <c r="F32" s="261"/>
    </row>
    <row r="33" spans="1:6">
      <c r="A33" s="271" t="s">
        <v>1523</v>
      </c>
      <c r="B33" s="271" t="s">
        <v>1558</v>
      </c>
      <c r="C33" s="271" t="s">
        <v>1561</v>
      </c>
      <c r="D33" s="271" t="s">
        <v>1460</v>
      </c>
      <c r="E33" s="272">
        <v>332</v>
      </c>
      <c r="F33" s="261"/>
    </row>
    <row r="34" spans="1:6">
      <c r="A34" s="271" t="s">
        <v>1268</v>
      </c>
      <c r="B34" s="271" t="s">
        <v>1558</v>
      </c>
      <c r="C34" s="271" t="s">
        <v>1570</v>
      </c>
      <c r="D34" s="271" t="s">
        <v>1268</v>
      </c>
      <c r="E34" s="272">
        <v>361</v>
      </c>
      <c r="F34" s="261"/>
    </row>
    <row r="35" spans="1:6">
      <c r="A35" s="271" t="s">
        <v>1401</v>
      </c>
      <c r="B35" s="271" t="s">
        <v>1538</v>
      </c>
      <c r="C35" s="271" t="s">
        <v>1537</v>
      </c>
      <c r="D35" s="271" t="s">
        <v>1537</v>
      </c>
      <c r="E35" s="272">
        <v>73</v>
      </c>
      <c r="F35" s="261"/>
    </row>
    <row r="36" spans="1:6">
      <c r="A36" s="271" t="s">
        <v>1407</v>
      </c>
      <c r="B36" s="271" t="s">
        <v>1541</v>
      </c>
      <c r="C36" s="271" t="s">
        <v>1596</v>
      </c>
      <c r="D36" s="271" t="s">
        <v>1621</v>
      </c>
      <c r="E36" s="272">
        <v>51</v>
      </c>
      <c r="F36" s="261"/>
    </row>
    <row r="37" spans="1:6">
      <c r="A37" s="271" t="s">
        <v>1353</v>
      </c>
      <c r="B37" s="271" t="s">
        <v>1541</v>
      </c>
      <c r="C37" s="271" t="s">
        <v>1596</v>
      </c>
      <c r="D37" s="271" t="s">
        <v>1621</v>
      </c>
      <c r="E37" s="272">
        <v>432</v>
      </c>
      <c r="F37" s="261"/>
    </row>
    <row r="38" spans="1:6">
      <c r="A38" s="271" t="s">
        <v>1258</v>
      </c>
      <c r="B38" s="271" t="s">
        <v>1558</v>
      </c>
      <c r="C38" s="271" t="s">
        <v>1561</v>
      </c>
      <c r="D38" s="271" t="s">
        <v>1695</v>
      </c>
      <c r="E38" s="272">
        <v>332</v>
      </c>
      <c r="F38" s="261"/>
    </row>
    <row r="39" spans="1:6">
      <c r="A39" s="271" t="s">
        <v>1447</v>
      </c>
      <c r="B39" s="271" t="s">
        <v>1544</v>
      </c>
      <c r="C39" s="271" t="s">
        <v>1584</v>
      </c>
      <c r="D39" s="271" t="s">
        <v>1447</v>
      </c>
      <c r="E39" s="272">
        <v>343</v>
      </c>
      <c r="F39" s="261"/>
    </row>
    <row r="40" spans="1:6">
      <c r="A40" s="271" t="s">
        <v>1263</v>
      </c>
      <c r="B40" s="271" t="s">
        <v>1541</v>
      </c>
      <c r="C40" s="271" t="s">
        <v>1540</v>
      </c>
      <c r="D40" s="271" t="s">
        <v>1626</v>
      </c>
      <c r="E40" s="272">
        <v>63</v>
      </c>
      <c r="F40" s="261"/>
    </row>
    <row r="41" spans="1:6">
      <c r="A41" s="271" t="s">
        <v>1318</v>
      </c>
      <c r="B41" s="271" t="s">
        <v>1541</v>
      </c>
      <c r="C41" s="271" t="s">
        <v>1540</v>
      </c>
      <c r="D41" s="271" t="s">
        <v>1539</v>
      </c>
      <c r="E41" s="272">
        <v>117</v>
      </c>
      <c r="F41" s="261"/>
    </row>
    <row r="42" spans="1:6">
      <c r="A42" s="271" t="s">
        <v>1375</v>
      </c>
      <c r="B42" s="271" t="s">
        <v>1547</v>
      </c>
      <c r="C42" s="271" t="s">
        <v>1654</v>
      </c>
      <c r="D42" s="271" t="s">
        <v>1375</v>
      </c>
      <c r="E42" s="272">
        <v>371</v>
      </c>
      <c r="F42" s="261"/>
    </row>
    <row r="43" spans="1:6">
      <c r="A43" s="271" t="s">
        <v>1313</v>
      </c>
      <c r="B43" s="271" t="s">
        <v>1553</v>
      </c>
      <c r="C43" s="271" t="s">
        <v>1553</v>
      </c>
      <c r="D43" s="271" t="s">
        <v>1694</v>
      </c>
      <c r="E43" s="272">
        <v>97</v>
      </c>
      <c r="F43" s="261"/>
    </row>
    <row r="44" spans="1:6">
      <c r="A44" s="271" t="s">
        <v>1430</v>
      </c>
      <c r="B44" s="271" t="s">
        <v>1541</v>
      </c>
      <c r="C44" s="271" t="s">
        <v>1540</v>
      </c>
      <c r="D44" s="271" t="s">
        <v>1693</v>
      </c>
      <c r="E44" s="272">
        <v>102</v>
      </c>
      <c r="F44" s="261"/>
    </row>
    <row r="45" spans="1:6">
      <c r="A45" s="271" t="s">
        <v>1228</v>
      </c>
      <c r="B45" s="271" t="s">
        <v>1541</v>
      </c>
      <c r="C45" s="271" t="s">
        <v>1540</v>
      </c>
      <c r="D45" s="271" t="s">
        <v>1692</v>
      </c>
      <c r="E45" s="272">
        <v>438</v>
      </c>
      <c r="F45" s="261"/>
    </row>
    <row r="46" spans="1:6">
      <c r="A46" s="271" t="s">
        <v>1493</v>
      </c>
      <c r="B46" s="271" t="s">
        <v>1536</v>
      </c>
      <c r="C46" s="271" t="s">
        <v>1578</v>
      </c>
      <c r="D46" s="271" t="s">
        <v>1615</v>
      </c>
      <c r="E46" s="272">
        <v>312</v>
      </c>
      <c r="F46" s="261"/>
    </row>
    <row r="47" spans="1:6">
      <c r="A47" s="271" t="s">
        <v>1284</v>
      </c>
      <c r="B47" s="271" t="s">
        <v>1536</v>
      </c>
      <c r="C47" s="271" t="s">
        <v>1578</v>
      </c>
      <c r="D47" s="271" t="s">
        <v>1627</v>
      </c>
      <c r="E47" s="272">
        <v>250</v>
      </c>
      <c r="F47" s="261"/>
    </row>
    <row r="48" spans="1:6">
      <c r="A48" s="271" t="s">
        <v>1526</v>
      </c>
      <c r="B48" s="271" t="s">
        <v>1553</v>
      </c>
      <c r="C48" s="271" t="s">
        <v>1553</v>
      </c>
      <c r="D48" s="271" t="s">
        <v>1691</v>
      </c>
      <c r="E48" s="272">
        <v>267</v>
      </c>
      <c r="F48" s="261"/>
    </row>
    <row r="49" spans="1:6">
      <c r="A49" s="271" t="s">
        <v>1520</v>
      </c>
      <c r="B49" s="271" t="s">
        <v>1541</v>
      </c>
      <c r="C49" s="271" t="s">
        <v>1540</v>
      </c>
      <c r="D49" s="271" t="s">
        <v>1573</v>
      </c>
      <c r="E49" s="272">
        <v>415</v>
      </c>
      <c r="F49" s="261"/>
    </row>
    <row r="50" spans="1:6">
      <c r="A50" s="271" t="s">
        <v>1519</v>
      </c>
      <c r="B50" s="271" t="s">
        <v>1541</v>
      </c>
      <c r="C50" s="271" t="s">
        <v>1540</v>
      </c>
      <c r="D50" s="271" t="s">
        <v>1626</v>
      </c>
      <c r="E50" s="272">
        <v>205</v>
      </c>
      <c r="F50" s="261"/>
    </row>
    <row r="51" spans="1:6">
      <c r="A51" s="271" t="s">
        <v>1374</v>
      </c>
      <c r="B51" s="271" t="s">
        <v>1558</v>
      </c>
      <c r="C51" s="271" t="s">
        <v>1561</v>
      </c>
      <c r="D51" s="271" t="s">
        <v>1374</v>
      </c>
      <c r="E51" s="272">
        <v>395</v>
      </c>
      <c r="F51" s="261"/>
    </row>
    <row r="52" spans="1:6">
      <c r="A52" s="271" t="s">
        <v>1532</v>
      </c>
      <c r="B52" s="271" t="s">
        <v>1541</v>
      </c>
      <c r="C52" s="271" t="s">
        <v>1540</v>
      </c>
      <c r="D52" s="271" t="s">
        <v>1678</v>
      </c>
      <c r="E52" s="272">
        <v>101</v>
      </c>
      <c r="F52" s="261"/>
    </row>
    <row r="53" spans="1:6">
      <c r="A53" s="271" t="s">
        <v>1314</v>
      </c>
      <c r="B53" s="271" t="s">
        <v>1538</v>
      </c>
      <c r="C53" s="271" t="s">
        <v>1572</v>
      </c>
      <c r="D53" s="271" t="s">
        <v>1664</v>
      </c>
      <c r="E53" s="272">
        <v>79</v>
      </c>
      <c r="F53" s="261"/>
    </row>
    <row r="54" spans="1:6">
      <c r="A54" s="271" t="s">
        <v>1292</v>
      </c>
      <c r="B54" s="271" t="s">
        <v>1553</v>
      </c>
      <c r="C54" s="271" t="s">
        <v>1553</v>
      </c>
      <c r="D54" s="271" t="s">
        <v>1690</v>
      </c>
      <c r="E54" s="272">
        <v>480</v>
      </c>
      <c r="F54" s="261"/>
    </row>
    <row r="55" spans="1:6">
      <c r="A55" s="271" t="s">
        <v>1410</v>
      </c>
      <c r="B55" s="271" t="s">
        <v>1558</v>
      </c>
      <c r="C55" s="271" t="s">
        <v>1561</v>
      </c>
      <c r="D55" s="271" t="s">
        <v>1560</v>
      </c>
      <c r="E55" s="272">
        <v>102</v>
      </c>
      <c r="F55" s="261"/>
    </row>
    <row r="56" spans="1:6">
      <c r="A56" s="271" t="s">
        <v>1504</v>
      </c>
      <c r="B56" s="271" t="s">
        <v>1547</v>
      </c>
      <c r="C56" s="271" t="s">
        <v>1654</v>
      </c>
      <c r="D56" s="271" t="s">
        <v>1689</v>
      </c>
      <c r="E56" s="272">
        <v>500</v>
      </c>
      <c r="F56" s="261"/>
    </row>
    <row r="57" spans="1:6">
      <c r="A57" s="271" t="s">
        <v>1280</v>
      </c>
      <c r="B57" s="271" t="s">
        <v>1536</v>
      </c>
      <c r="C57" s="271" t="s">
        <v>1564</v>
      </c>
      <c r="D57" s="271" t="s">
        <v>1616</v>
      </c>
      <c r="E57" s="272">
        <v>141</v>
      </c>
      <c r="F57" s="261"/>
    </row>
    <row r="58" spans="1:6">
      <c r="A58" s="271" t="s">
        <v>1241</v>
      </c>
      <c r="B58" s="271" t="s">
        <v>1558</v>
      </c>
      <c r="C58" s="271" t="s">
        <v>1567</v>
      </c>
      <c r="D58" s="271" t="s">
        <v>1454</v>
      </c>
      <c r="E58" s="272">
        <v>273</v>
      </c>
      <c r="F58" s="261"/>
    </row>
    <row r="59" spans="1:6">
      <c r="A59" s="271" t="s">
        <v>1515</v>
      </c>
      <c r="B59" s="271" t="s">
        <v>1541</v>
      </c>
      <c r="C59" s="271" t="s">
        <v>1583</v>
      </c>
      <c r="D59" s="271" t="s">
        <v>1623</v>
      </c>
      <c r="E59" s="272">
        <v>279</v>
      </c>
      <c r="F59" s="261"/>
    </row>
    <row r="60" spans="1:6">
      <c r="A60" s="271" t="s">
        <v>1429</v>
      </c>
      <c r="B60" s="271" t="s">
        <v>1536</v>
      </c>
      <c r="C60" s="271" t="s">
        <v>1371</v>
      </c>
      <c r="D60" s="271" t="s">
        <v>1688</v>
      </c>
      <c r="E60" s="272">
        <v>442</v>
      </c>
      <c r="F60" s="261"/>
    </row>
    <row r="61" spans="1:6">
      <c r="A61" s="271" t="s">
        <v>1386</v>
      </c>
      <c r="B61" s="271" t="s">
        <v>1558</v>
      </c>
      <c r="C61" s="271" t="s">
        <v>1466</v>
      </c>
      <c r="D61" s="271" t="s">
        <v>1658</v>
      </c>
      <c r="E61" s="272">
        <v>348</v>
      </c>
      <c r="F61" s="261"/>
    </row>
    <row r="62" spans="1:6">
      <c r="A62" s="271" t="s">
        <v>1274</v>
      </c>
      <c r="B62" s="271" t="s">
        <v>1536</v>
      </c>
      <c r="C62" s="271" t="s">
        <v>1549</v>
      </c>
      <c r="D62" s="271" t="s">
        <v>1656</v>
      </c>
      <c r="E62" s="272">
        <v>183</v>
      </c>
      <c r="F62" s="261"/>
    </row>
    <row r="63" spans="1:6">
      <c r="A63" s="271" t="s">
        <v>1372</v>
      </c>
      <c r="B63" s="271" t="s">
        <v>1558</v>
      </c>
      <c r="C63" s="271" t="s">
        <v>1466</v>
      </c>
      <c r="D63" s="271" t="s">
        <v>1687</v>
      </c>
      <c r="E63" s="272">
        <v>145</v>
      </c>
      <c r="F63" s="261"/>
    </row>
    <row r="64" spans="1:6">
      <c r="A64" s="271" t="s">
        <v>1257</v>
      </c>
      <c r="B64" s="271" t="s">
        <v>1558</v>
      </c>
      <c r="C64" s="271" t="s">
        <v>1561</v>
      </c>
      <c r="D64" s="271" t="s">
        <v>1604</v>
      </c>
      <c r="E64" s="272">
        <v>409</v>
      </c>
      <c r="F64" s="261"/>
    </row>
    <row r="65" spans="1:6">
      <c r="A65" s="271" t="s">
        <v>1494</v>
      </c>
      <c r="B65" s="271" t="s">
        <v>1536</v>
      </c>
      <c r="C65" s="271" t="s">
        <v>1578</v>
      </c>
      <c r="D65" s="271" t="s">
        <v>1615</v>
      </c>
      <c r="E65" s="272">
        <v>223</v>
      </c>
      <c r="F65" s="261"/>
    </row>
    <row r="66" spans="1:6">
      <c r="A66" s="271" t="s">
        <v>1269</v>
      </c>
      <c r="B66" s="271" t="s">
        <v>1558</v>
      </c>
      <c r="C66" s="271" t="s">
        <v>1570</v>
      </c>
      <c r="D66" s="271" t="s">
        <v>1686</v>
      </c>
      <c r="E66" s="272">
        <v>61</v>
      </c>
      <c r="F66" s="261"/>
    </row>
    <row r="67" spans="1:6">
      <c r="A67" s="271" t="s">
        <v>1261</v>
      </c>
      <c r="B67" s="271" t="s">
        <v>1558</v>
      </c>
      <c r="C67" s="271" t="s">
        <v>1561</v>
      </c>
      <c r="D67" s="271" t="s">
        <v>1652</v>
      </c>
      <c r="E67" s="272">
        <v>174</v>
      </c>
      <c r="F67" s="261"/>
    </row>
    <row r="68" spans="1:6">
      <c r="A68" s="271" t="s">
        <v>1310</v>
      </c>
      <c r="B68" s="271" t="s">
        <v>1553</v>
      </c>
      <c r="C68" s="271" t="s">
        <v>1553</v>
      </c>
      <c r="D68" s="271" t="s">
        <v>1552</v>
      </c>
      <c r="E68" s="272">
        <v>175</v>
      </c>
      <c r="F68" s="261"/>
    </row>
    <row r="69" spans="1:6">
      <c r="A69" s="271" t="s">
        <v>1403</v>
      </c>
      <c r="B69" s="271" t="s">
        <v>1541</v>
      </c>
      <c r="C69" s="271" t="s">
        <v>1551</v>
      </c>
      <c r="D69" s="271" t="s">
        <v>1597</v>
      </c>
      <c r="E69" s="272">
        <v>305</v>
      </c>
      <c r="F69" s="261"/>
    </row>
    <row r="70" spans="1:6">
      <c r="A70" s="271" t="s">
        <v>1466</v>
      </c>
      <c r="B70" s="271" t="s">
        <v>1558</v>
      </c>
      <c r="C70" s="271" t="s">
        <v>1466</v>
      </c>
      <c r="D70" s="271" t="s">
        <v>1685</v>
      </c>
      <c r="E70" s="272">
        <v>449</v>
      </c>
      <c r="F70" s="261"/>
    </row>
    <row r="71" spans="1:6">
      <c r="A71" s="271" t="s">
        <v>1528</v>
      </c>
      <c r="B71" s="271" t="s">
        <v>1547</v>
      </c>
      <c r="C71" s="271" t="s">
        <v>1628</v>
      </c>
      <c r="D71" s="271" t="s">
        <v>1629</v>
      </c>
      <c r="E71" s="272">
        <v>180</v>
      </c>
      <c r="F71" s="261"/>
    </row>
    <row r="72" spans="1:6">
      <c r="A72" s="271" t="s">
        <v>1377</v>
      </c>
      <c r="B72" s="271" t="s">
        <v>1547</v>
      </c>
      <c r="C72" s="271" t="s">
        <v>1546</v>
      </c>
      <c r="D72" s="271" t="s">
        <v>1528</v>
      </c>
      <c r="E72" s="272">
        <v>306</v>
      </c>
      <c r="F72" s="261"/>
    </row>
    <row r="73" spans="1:6">
      <c r="A73" s="271" t="s">
        <v>1399</v>
      </c>
      <c r="B73" s="271" t="s">
        <v>1541</v>
      </c>
      <c r="C73" s="271" t="s">
        <v>1583</v>
      </c>
      <c r="D73" s="271" t="s">
        <v>1582</v>
      </c>
      <c r="E73" s="272">
        <v>359</v>
      </c>
      <c r="F73" s="261"/>
    </row>
    <row r="74" spans="1:6">
      <c r="A74" s="271" t="s">
        <v>1411</v>
      </c>
      <c r="B74" s="271" t="s">
        <v>1538</v>
      </c>
      <c r="C74" s="271" t="s">
        <v>1684</v>
      </c>
      <c r="D74" s="271" t="s">
        <v>1683</v>
      </c>
      <c r="E74" s="272">
        <v>215</v>
      </c>
      <c r="F74" s="261"/>
    </row>
    <row r="75" spans="1:6">
      <c r="A75" s="271" t="s">
        <v>1473</v>
      </c>
      <c r="B75" s="271" t="s">
        <v>1541</v>
      </c>
      <c r="C75" s="271" t="s">
        <v>1540</v>
      </c>
      <c r="D75" s="271" t="s">
        <v>1603</v>
      </c>
      <c r="E75" s="272">
        <v>220</v>
      </c>
      <c r="F75" s="261"/>
    </row>
    <row r="76" spans="1:6">
      <c r="A76" s="271" t="s">
        <v>1242</v>
      </c>
      <c r="B76" s="271" t="s">
        <v>1558</v>
      </c>
      <c r="C76" s="271" t="s">
        <v>1567</v>
      </c>
      <c r="D76" s="271" t="s">
        <v>1634</v>
      </c>
      <c r="E76" s="272">
        <v>268</v>
      </c>
      <c r="F76" s="261"/>
    </row>
    <row r="77" spans="1:6">
      <c r="A77" s="271" t="s">
        <v>1426</v>
      </c>
      <c r="B77" s="271" t="s">
        <v>1544</v>
      </c>
      <c r="C77" s="271" t="s">
        <v>1543</v>
      </c>
      <c r="D77" s="271" t="s">
        <v>1238</v>
      </c>
      <c r="E77" s="272">
        <v>130</v>
      </c>
      <c r="F77" s="261"/>
    </row>
    <row r="78" spans="1:6">
      <c r="A78" s="271" t="s">
        <v>1290</v>
      </c>
      <c r="B78" s="271" t="s">
        <v>1553</v>
      </c>
      <c r="C78" s="271" t="s">
        <v>1553</v>
      </c>
      <c r="D78" s="271" t="s">
        <v>1669</v>
      </c>
      <c r="E78" s="272">
        <v>197</v>
      </c>
      <c r="F78" s="261"/>
    </row>
    <row r="79" spans="1:6">
      <c r="A79" s="271" t="s">
        <v>1395</v>
      </c>
      <c r="B79" s="271" t="s">
        <v>1547</v>
      </c>
      <c r="C79" s="271" t="s">
        <v>1546</v>
      </c>
      <c r="D79" s="271" t="s">
        <v>1682</v>
      </c>
      <c r="E79" s="272">
        <v>466</v>
      </c>
      <c r="F79" s="261"/>
    </row>
    <row r="80" spans="1:6">
      <c r="A80" s="271" t="s">
        <v>1364</v>
      </c>
      <c r="B80" s="271" t="s">
        <v>1544</v>
      </c>
      <c r="C80" s="271" t="s">
        <v>1543</v>
      </c>
      <c r="D80" s="271" t="s">
        <v>1543</v>
      </c>
      <c r="E80" s="272">
        <v>51</v>
      </c>
      <c r="F80" s="261"/>
    </row>
    <row r="81" spans="1:6">
      <c r="A81" s="271" t="s">
        <v>1363</v>
      </c>
      <c r="B81" s="271" t="s">
        <v>1541</v>
      </c>
      <c r="C81" s="271" t="s">
        <v>1392</v>
      </c>
      <c r="D81" s="271" t="s">
        <v>1363</v>
      </c>
      <c r="E81" s="272">
        <v>402</v>
      </c>
      <c r="F81" s="261"/>
    </row>
    <row r="82" spans="1:6">
      <c r="A82" s="271" t="s">
        <v>1421</v>
      </c>
      <c r="B82" s="271" t="s">
        <v>1538</v>
      </c>
      <c r="C82" s="271" t="s">
        <v>1317</v>
      </c>
      <c r="D82" s="271" t="s">
        <v>1421</v>
      </c>
      <c r="E82" s="272">
        <v>134</v>
      </c>
      <c r="F82" s="261"/>
    </row>
    <row r="83" spans="1:6">
      <c r="A83" s="271" t="s">
        <v>1464</v>
      </c>
      <c r="B83" s="271" t="s">
        <v>1558</v>
      </c>
      <c r="C83" s="271" t="s">
        <v>1619</v>
      </c>
      <c r="D83" s="271" t="s">
        <v>1659</v>
      </c>
      <c r="E83" s="272">
        <v>363</v>
      </c>
      <c r="F83" s="261"/>
    </row>
    <row r="84" spans="1:6">
      <c r="A84" s="271" t="s">
        <v>1251</v>
      </c>
      <c r="B84" s="271" t="s">
        <v>1558</v>
      </c>
      <c r="C84" s="271" t="s">
        <v>1667</v>
      </c>
      <c r="D84" s="271" t="s">
        <v>1681</v>
      </c>
      <c r="E84" s="272">
        <v>243</v>
      </c>
      <c r="F84" s="261"/>
    </row>
    <row r="85" spans="1:6">
      <c r="A85" s="271" t="s">
        <v>1449</v>
      </c>
      <c r="B85" s="271" t="s">
        <v>1544</v>
      </c>
      <c r="C85" s="271" t="s">
        <v>1543</v>
      </c>
      <c r="D85" s="271" t="s">
        <v>1680</v>
      </c>
      <c r="E85" s="272">
        <v>201</v>
      </c>
      <c r="F85" s="261"/>
    </row>
    <row r="86" spans="1:6">
      <c r="A86" s="271" t="s">
        <v>1256</v>
      </c>
      <c r="B86" s="271" t="s">
        <v>1558</v>
      </c>
      <c r="C86" s="271" t="s">
        <v>1561</v>
      </c>
      <c r="D86" s="271" t="s">
        <v>1604</v>
      </c>
      <c r="E86" s="272">
        <v>57</v>
      </c>
      <c r="F86" s="261"/>
    </row>
    <row r="87" spans="1:6">
      <c r="A87" s="271" t="s">
        <v>1259</v>
      </c>
      <c r="B87" s="271" t="s">
        <v>1558</v>
      </c>
      <c r="C87" s="271" t="s">
        <v>1561</v>
      </c>
      <c r="D87" s="271" t="s">
        <v>1652</v>
      </c>
      <c r="E87" s="272">
        <v>96</v>
      </c>
      <c r="F87" s="261"/>
    </row>
    <row r="88" spans="1:6">
      <c r="A88" s="271" t="s">
        <v>1326</v>
      </c>
      <c r="B88" s="271" t="s">
        <v>1558</v>
      </c>
      <c r="C88" s="271" t="s">
        <v>1561</v>
      </c>
      <c r="D88" s="271" t="s">
        <v>1652</v>
      </c>
      <c r="E88" s="272">
        <v>382</v>
      </c>
      <c r="F88" s="261"/>
    </row>
    <row r="89" spans="1:6">
      <c r="A89" s="271" t="s">
        <v>1225</v>
      </c>
      <c r="B89" s="271" t="s">
        <v>1541</v>
      </c>
      <c r="C89" s="271" t="s">
        <v>1583</v>
      </c>
      <c r="D89" s="271" t="s">
        <v>1679</v>
      </c>
      <c r="E89" s="272">
        <v>97</v>
      </c>
      <c r="F89" s="261"/>
    </row>
    <row r="90" spans="1:6">
      <c r="A90" s="271" t="s">
        <v>1417</v>
      </c>
      <c r="B90" s="271" t="s">
        <v>1541</v>
      </c>
      <c r="C90" s="271" t="s">
        <v>1540</v>
      </c>
      <c r="D90" s="271" t="s">
        <v>1678</v>
      </c>
      <c r="E90" s="272">
        <v>127</v>
      </c>
      <c r="F90" s="261"/>
    </row>
    <row r="91" spans="1:6">
      <c r="A91" s="271" t="s">
        <v>1367</v>
      </c>
      <c r="B91" s="271" t="s">
        <v>1544</v>
      </c>
      <c r="C91" s="271" t="s">
        <v>1584</v>
      </c>
      <c r="D91" s="271" t="s">
        <v>1368</v>
      </c>
      <c r="E91" s="272">
        <v>279</v>
      </c>
      <c r="F91" s="261"/>
    </row>
    <row r="92" spans="1:6">
      <c r="A92" s="271" t="s">
        <v>1487</v>
      </c>
      <c r="B92" s="271" t="s">
        <v>1536</v>
      </c>
      <c r="C92" s="271" t="s">
        <v>1564</v>
      </c>
      <c r="D92" s="271" t="s">
        <v>1581</v>
      </c>
      <c r="E92" s="272">
        <v>374</v>
      </c>
      <c r="F92" s="261"/>
    </row>
    <row r="93" spans="1:6">
      <c r="A93" s="271" t="s">
        <v>1518</v>
      </c>
      <c r="B93" s="271" t="s">
        <v>1541</v>
      </c>
      <c r="C93" s="271" t="s">
        <v>1540</v>
      </c>
      <c r="D93" s="271" t="s">
        <v>1626</v>
      </c>
      <c r="E93" s="272">
        <v>86</v>
      </c>
      <c r="F93" s="261"/>
    </row>
    <row r="94" spans="1:6">
      <c r="A94" s="271" t="s">
        <v>1306</v>
      </c>
      <c r="B94" s="271" t="s">
        <v>1553</v>
      </c>
      <c r="C94" s="271" t="s">
        <v>1553</v>
      </c>
      <c r="D94" s="271" t="s">
        <v>1640</v>
      </c>
      <c r="E94" s="272">
        <v>341</v>
      </c>
      <c r="F94" s="261"/>
    </row>
    <row r="95" spans="1:6">
      <c r="A95" s="271" t="s">
        <v>1476</v>
      </c>
      <c r="B95" s="271" t="s">
        <v>1536</v>
      </c>
      <c r="C95" s="271" t="s">
        <v>1371</v>
      </c>
      <c r="D95" s="271" t="s">
        <v>1614</v>
      </c>
      <c r="E95" s="272">
        <v>407</v>
      </c>
      <c r="F95" s="261"/>
    </row>
    <row r="96" spans="1:6">
      <c r="A96" s="271" t="s">
        <v>1232</v>
      </c>
      <c r="B96" s="271" t="s">
        <v>1544</v>
      </c>
      <c r="C96" s="271" t="s">
        <v>1587</v>
      </c>
      <c r="D96" s="271" t="s">
        <v>1586</v>
      </c>
      <c r="E96" s="272">
        <v>179</v>
      </c>
      <c r="F96" s="261"/>
    </row>
    <row r="97" spans="1:6">
      <c r="A97" s="271" t="s">
        <v>1360</v>
      </c>
      <c r="B97" s="271" t="s">
        <v>1536</v>
      </c>
      <c r="C97" s="271" t="s">
        <v>1578</v>
      </c>
      <c r="D97" s="271" t="s">
        <v>1627</v>
      </c>
      <c r="E97" s="272">
        <v>191</v>
      </c>
      <c r="F97" s="261"/>
    </row>
    <row r="98" spans="1:6">
      <c r="A98" s="271" t="s">
        <v>1482</v>
      </c>
      <c r="B98" s="271" t="s">
        <v>1536</v>
      </c>
      <c r="C98" s="271" t="s">
        <v>1549</v>
      </c>
      <c r="D98" s="271" t="s">
        <v>1677</v>
      </c>
      <c r="E98" s="272">
        <v>147</v>
      </c>
      <c r="F98" s="261"/>
    </row>
    <row r="99" spans="1:6">
      <c r="A99" s="271" t="s">
        <v>1323</v>
      </c>
      <c r="B99" s="271" t="s">
        <v>1536</v>
      </c>
      <c r="C99" s="271" t="s">
        <v>1578</v>
      </c>
      <c r="D99" s="271" t="s">
        <v>1613</v>
      </c>
      <c r="E99" s="272">
        <v>329</v>
      </c>
      <c r="F99" s="261"/>
    </row>
    <row r="100" spans="1:6">
      <c r="A100" s="271" t="s">
        <v>1498</v>
      </c>
      <c r="B100" s="271" t="s">
        <v>1536</v>
      </c>
      <c r="C100" s="271" t="s">
        <v>1592</v>
      </c>
      <c r="D100" s="271" t="s">
        <v>1676</v>
      </c>
      <c r="E100" s="272">
        <v>416</v>
      </c>
      <c r="F100" s="261"/>
    </row>
    <row r="101" spans="1:6">
      <c r="A101" s="271" t="s">
        <v>1343</v>
      </c>
      <c r="B101" s="271" t="s">
        <v>1536</v>
      </c>
      <c r="C101" s="271" t="s">
        <v>1578</v>
      </c>
      <c r="D101" s="271" t="s">
        <v>1675</v>
      </c>
      <c r="E101" s="272">
        <v>415</v>
      </c>
      <c r="F101" s="261"/>
    </row>
    <row r="102" spans="1:6">
      <c r="A102" s="271" t="s">
        <v>1479</v>
      </c>
      <c r="B102" s="271" t="s">
        <v>1536</v>
      </c>
      <c r="C102" s="271" t="s">
        <v>1371</v>
      </c>
      <c r="D102" s="271" t="s">
        <v>1613</v>
      </c>
      <c r="E102" s="272">
        <v>195</v>
      </c>
      <c r="F102" s="261"/>
    </row>
    <row r="103" spans="1:6">
      <c r="A103" s="271" t="s">
        <v>1428</v>
      </c>
      <c r="B103" s="271" t="s">
        <v>1541</v>
      </c>
      <c r="C103" s="271" t="s">
        <v>1551</v>
      </c>
      <c r="D103" s="271" t="s">
        <v>1674</v>
      </c>
      <c r="E103" s="272">
        <v>436</v>
      </c>
      <c r="F103" s="261"/>
    </row>
    <row r="104" spans="1:6">
      <c r="A104" s="271" t="s">
        <v>1491</v>
      </c>
      <c r="B104" s="271" t="s">
        <v>1536</v>
      </c>
      <c r="C104" s="271" t="s">
        <v>1578</v>
      </c>
      <c r="D104" s="271" t="s">
        <v>1627</v>
      </c>
      <c r="E104" s="272">
        <v>50</v>
      </c>
      <c r="F104" s="261"/>
    </row>
    <row r="105" spans="1:6">
      <c r="A105" s="271" t="s">
        <v>1356</v>
      </c>
      <c r="B105" s="271" t="s">
        <v>1544</v>
      </c>
      <c r="C105" s="271" t="s">
        <v>1587</v>
      </c>
      <c r="D105" s="271" t="s">
        <v>1673</v>
      </c>
      <c r="E105" s="272">
        <v>399</v>
      </c>
      <c r="F105" s="261"/>
    </row>
    <row r="106" spans="1:6">
      <c r="A106" s="271" t="s">
        <v>1293</v>
      </c>
      <c r="B106" s="271" t="s">
        <v>1553</v>
      </c>
      <c r="C106" s="271" t="s">
        <v>1553</v>
      </c>
      <c r="D106" s="271" t="s">
        <v>1242</v>
      </c>
      <c r="E106" s="272">
        <v>285</v>
      </c>
      <c r="F106" s="261"/>
    </row>
    <row r="107" spans="1:6">
      <c r="A107" s="271" t="s">
        <v>1413</v>
      </c>
      <c r="B107" s="271" t="s">
        <v>1558</v>
      </c>
      <c r="C107" s="271" t="s">
        <v>1561</v>
      </c>
      <c r="D107" s="271" t="s">
        <v>1560</v>
      </c>
      <c r="E107" s="272">
        <v>212</v>
      </c>
      <c r="F107" s="261"/>
    </row>
    <row r="108" spans="1:6">
      <c r="A108" s="271" t="s">
        <v>1439</v>
      </c>
      <c r="B108" s="271" t="s">
        <v>1541</v>
      </c>
      <c r="C108" s="271" t="s">
        <v>1540</v>
      </c>
      <c r="D108" s="271" t="s">
        <v>1670</v>
      </c>
      <c r="E108" s="272">
        <v>243</v>
      </c>
      <c r="F108" s="261"/>
    </row>
    <row r="109" spans="1:6">
      <c r="A109" s="271" t="s">
        <v>1325</v>
      </c>
      <c r="B109" s="271" t="s">
        <v>1541</v>
      </c>
      <c r="C109" s="271" t="s">
        <v>1572</v>
      </c>
      <c r="D109" s="271" t="s">
        <v>1672</v>
      </c>
      <c r="E109" s="272">
        <v>309</v>
      </c>
      <c r="F109" s="261"/>
    </row>
    <row r="110" spans="1:6">
      <c r="A110" s="271" t="s">
        <v>1488</v>
      </c>
      <c r="B110" s="271" t="s">
        <v>1536</v>
      </c>
      <c r="C110" s="271" t="s">
        <v>1564</v>
      </c>
      <c r="D110" s="271" t="s">
        <v>1589</v>
      </c>
      <c r="E110" s="272">
        <v>272</v>
      </c>
      <c r="F110" s="261"/>
    </row>
    <row r="111" spans="1:6">
      <c r="A111" s="271" t="s">
        <v>1381</v>
      </c>
      <c r="B111" s="271" t="s">
        <v>1547</v>
      </c>
      <c r="C111" s="271" t="s">
        <v>1514</v>
      </c>
      <c r="D111" s="271" t="s">
        <v>1513</v>
      </c>
      <c r="E111" s="272">
        <v>148</v>
      </c>
      <c r="F111" s="261"/>
    </row>
    <row r="112" spans="1:6">
      <c r="A112" s="271" t="s">
        <v>1384</v>
      </c>
      <c r="B112" s="271" t="s">
        <v>1538</v>
      </c>
      <c r="C112" s="271" t="s">
        <v>1537</v>
      </c>
      <c r="D112" s="271" t="s">
        <v>1671</v>
      </c>
      <c r="E112" s="272">
        <v>264</v>
      </c>
      <c r="F112" s="261"/>
    </row>
    <row r="113" spans="1:6">
      <c r="A113" s="271" t="s">
        <v>1369</v>
      </c>
      <c r="B113" s="271" t="s">
        <v>1547</v>
      </c>
      <c r="C113" s="271" t="s">
        <v>1556</v>
      </c>
      <c r="D113" s="271" t="s">
        <v>1555</v>
      </c>
      <c r="E113" s="272">
        <v>150</v>
      </c>
      <c r="F113" s="261"/>
    </row>
    <row r="114" spans="1:6">
      <c r="A114" s="271" t="s">
        <v>1423</v>
      </c>
      <c r="B114" s="271" t="s">
        <v>1541</v>
      </c>
      <c r="C114" s="271" t="s">
        <v>1595</v>
      </c>
      <c r="D114" s="271" t="s">
        <v>1670</v>
      </c>
      <c r="E114" s="272">
        <v>492</v>
      </c>
      <c r="F114" s="261"/>
    </row>
    <row r="115" spans="1:6">
      <c r="A115" s="271" t="s">
        <v>1260</v>
      </c>
      <c r="B115" s="271" t="s">
        <v>1558</v>
      </c>
      <c r="C115" s="271" t="s">
        <v>1561</v>
      </c>
      <c r="D115" s="271" t="s">
        <v>1652</v>
      </c>
      <c r="E115" s="272">
        <v>310</v>
      </c>
      <c r="F115" s="261"/>
    </row>
    <row r="116" spans="1:6">
      <c r="A116" s="271" t="s">
        <v>1462</v>
      </c>
      <c r="B116" s="271" t="s">
        <v>1558</v>
      </c>
      <c r="C116" s="271" t="s">
        <v>1457</v>
      </c>
      <c r="D116" s="271" t="s">
        <v>1462</v>
      </c>
      <c r="E116" s="272">
        <v>136</v>
      </c>
      <c r="F116" s="261"/>
    </row>
    <row r="117" spans="1:6">
      <c r="A117" s="271" t="s">
        <v>1291</v>
      </c>
      <c r="B117" s="271" t="s">
        <v>1553</v>
      </c>
      <c r="C117" s="271" t="s">
        <v>1553</v>
      </c>
      <c r="D117" s="271" t="s">
        <v>1669</v>
      </c>
      <c r="E117" s="272">
        <v>64</v>
      </c>
      <c r="F117" s="261"/>
    </row>
    <row r="118" spans="1:6">
      <c r="A118" s="271" t="s">
        <v>1351</v>
      </c>
      <c r="B118" s="271" t="s">
        <v>1541</v>
      </c>
      <c r="C118" s="271" t="s">
        <v>1540</v>
      </c>
      <c r="D118" s="271" t="s">
        <v>1559</v>
      </c>
      <c r="E118" s="272">
        <v>226</v>
      </c>
      <c r="F118" s="261"/>
    </row>
    <row r="119" spans="1:6">
      <c r="A119" s="271" t="s">
        <v>1238</v>
      </c>
      <c r="B119" s="271" t="s">
        <v>1544</v>
      </c>
      <c r="C119" s="271" t="s">
        <v>1543</v>
      </c>
      <c r="D119" s="271" t="s">
        <v>1238</v>
      </c>
      <c r="E119" s="272">
        <v>164</v>
      </c>
      <c r="F119" s="261"/>
    </row>
    <row r="120" spans="1:6">
      <c r="A120" s="271" t="s">
        <v>1456</v>
      </c>
      <c r="B120" s="271" t="s">
        <v>1558</v>
      </c>
      <c r="C120" s="271" t="s">
        <v>1566</v>
      </c>
      <c r="D120" s="271" t="s">
        <v>1456</v>
      </c>
      <c r="E120" s="272">
        <v>491</v>
      </c>
      <c r="F120" s="261"/>
    </row>
    <row r="121" spans="1:6">
      <c r="A121" s="271" t="s">
        <v>1243</v>
      </c>
      <c r="B121" s="271" t="s">
        <v>1558</v>
      </c>
      <c r="C121" s="271" t="s">
        <v>1567</v>
      </c>
      <c r="D121" s="271" t="s">
        <v>1668</v>
      </c>
      <c r="E121" s="272">
        <v>197</v>
      </c>
      <c r="F121" s="261"/>
    </row>
    <row r="122" spans="1:6">
      <c r="A122" s="271" t="s">
        <v>1339</v>
      </c>
      <c r="B122" s="271" t="s">
        <v>1558</v>
      </c>
      <c r="C122" s="271" t="s">
        <v>1600</v>
      </c>
      <c r="D122" s="271" t="s">
        <v>1599</v>
      </c>
      <c r="E122" s="272">
        <v>289</v>
      </c>
      <c r="F122" s="261"/>
    </row>
    <row r="123" spans="1:6">
      <c r="A123" s="271" t="s">
        <v>1419</v>
      </c>
      <c r="B123" s="271" t="s">
        <v>1547</v>
      </c>
      <c r="C123" s="271" t="s">
        <v>1514</v>
      </c>
      <c r="D123" s="271" t="s">
        <v>1419</v>
      </c>
      <c r="E123" s="272">
        <v>432</v>
      </c>
      <c r="F123" s="261"/>
    </row>
    <row r="124" spans="1:6">
      <c r="A124" s="271" t="s">
        <v>1521</v>
      </c>
      <c r="B124" s="271" t="s">
        <v>1541</v>
      </c>
      <c r="C124" s="271" t="s">
        <v>1540</v>
      </c>
      <c r="D124" s="271" t="s">
        <v>1554</v>
      </c>
      <c r="E124" s="272">
        <v>310</v>
      </c>
      <c r="F124" s="261"/>
    </row>
    <row r="125" spans="1:6">
      <c r="A125" s="271" t="s">
        <v>1296</v>
      </c>
      <c r="B125" s="271" t="s">
        <v>1553</v>
      </c>
      <c r="C125" s="271" t="s">
        <v>1553</v>
      </c>
      <c r="D125" s="271" t="s">
        <v>1585</v>
      </c>
      <c r="E125" s="272">
        <v>452</v>
      </c>
      <c r="F125" s="261"/>
    </row>
    <row r="126" spans="1:6">
      <c r="A126" s="271" t="s">
        <v>1508</v>
      </c>
      <c r="B126" s="271" t="s">
        <v>1541</v>
      </c>
      <c r="C126" s="271" t="s">
        <v>1540</v>
      </c>
      <c r="D126" s="271" t="s">
        <v>1573</v>
      </c>
      <c r="E126" s="272">
        <v>119</v>
      </c>
      <c r="F126" s="261"/>
    </row>
    <row r="127" spans="1:6">
      <c r="A127" s="271" t="s">
        <v>1247</v>
      </c>
      <c r="B127" s="271" t="s">
        <v>1558</v>
      </c>
      <c r="C127" s="271" t="s">
        <v>1567</v>
      </c>
      <c r="D127" s="271" t="s">
        <v>1608</v>
      </c>
      <c r="E127" s="272">
        <v>203</v>
      </c>
      <c r="F127" s="261"/>
    </row>
    <row r="128" spans="1:6">
      <c r="A128" s="271" t="s">
        <v>1458</v>
      </c>
      <c r="B128" s="271" t="s">
        <v>1558</v>
      </c>
      <c r="C128" s="271" t="s">
        <v>1667</v>
      </c>
      <c r="D128" s="271" t="s">
        <v>1666</v>
      </c>
      <c r="E128" s="272">
        <v>296</v>
      </c>
      <c r="F128" s="261"/>
    </row>
    <row r="129" spans="1:6">
      <c r="A129" s="271" t="s">
        <v>1472</v>
      </c>
      <c r="B129" s="271" t="s">
        <v>1541</v>
      </c>
      <c r="C129" s="271" t="s">
        <v>1540</v>
      </c>
      <c r="D129" s="271" t="s">
        <v>1603</v>
      </c>
      <c r="E129" s="272">
        <v>438</v>
      </c>
      <c r="F129" s="261"/>
    </row>
    <row r="130" spans="1:6">
      <c r="A130" s="271" t="s">
        <v>1267</v>
      </c>
      <c r="B130" s="271" t="s">
        <v>1558</v>
      </c>
      <c r="C130" s="271" t="s">
        <v>1466</v>
      </c>
      <c r="D130" s="271" t="s">
        <v>1602</v>
      </c>
      <c r="E130" s="272">
        <v>55</v>
      </c>
      <c r="F130" s="261"/>
    </row>
    <row r="131" spans="1:6">
      <c r="A131" s="271" t="s">
        <v>1344</v>
      </c>
      <c r="B131" s="271" t="s">
        <v>1547</v>
      </c>
      <c r="C131" s="271" t="s">
        <v>1546</v>
      </c>
      <c r="D131" s="271" t="s">
        <v>1576</v>
      </c>
      <c r="E131" s="272">
        <v>116</v>
      </c>
      <c r="F131" s="261"/>
    </row>
    <row r="132" spans="1:6" ht="30" customHeight="1">
      <c r="A132" s="271" t="s">
        <v>1322</v>
      </c>
      <c r="B132" s="271" t="s">
        <v>1538</v>
      </c>
      <c r="C132" s="271" t="s">
        <v>1322</v>
      </c>
      <c r="D132" s="271" t="s">
        <v>1665</v>
      </c>
      <c r="E132" s="272">
        <v>396</v>
      </c>
      <c r="F132" s="261"/>
    </row>
    <row r="133" spans="1:6">
      <c r="A133" s="271" t="s">
        <v>1370</v>
      </c>
      <c r="B133" s="271" t="s">
        <v>1547</v>
      </c>
      <c r="C133" s="271" t="s">
        <v>1546</v>
      </c>
      <c r="D133" s="271" t="s">
        <v>1546</v>
      </c>
      <c r="E133" s="272">
        <v>203</v>
      </c>
      <c r="F133" s="261"/>
    </row>
    <row r="134" spans="1:6">
      <c r="A134" s="271" t="s">
        <v>1320</v>
      </c>
      <c r="B134" s="271" t="s">
        <v>1547</v>
      </c>
      <c r="C134" s="271" t="s">
        <v>1514</v>
      </c>
      <c r="D134" s="271" t="s">
        <v>1622</v>
      </c>
      <c r="E134" s="272">
        <v>475</v>
      </c>
      <c r="F134" s="261"/>
    </row>
    <row r="135" spans="1:6">
      <c r="A135" s="271" t="s">
        <v>1383</v>
      </c>
      <c r="B135" s="271" t="s">
        <v>1547</v>
      </c>
      <c r="C135" s="271" t="s">
        <v>1556</v>
      </c>
      <c r="D135" s="271" t="s">
        <v>1563</v>
      </c>
      <c r="E135" s="272">
        <v>470</v>
      </c>
      <c r="F135" s="261"/>
    </row>
    <row r="136" spans="1:6">
      <c r="A136" s="271" t="s">
        <v>1245</v>
      </c>
      <c r="B136" s="271" t="s">
        <v>1558</v>
      </c>
      <c r="C136" s="271" t="s">
        <v>1567</v>
      </c>
      <c r="D136" s="271" t="s">
        <v>1608</v>
      </c>
      <c r="E136" s="272">
        <v>168</v>
      </c>
      <c r="F136" s="261"/>
    </row>
    <row r="137" spans="1:6">
      <c r="A137" s="271" t="s">
        <v>1315</v>
      </c>
      <c r="B137" s="271" t="s">
        <v>1538</v>
      </c>
      <c r="C137" s="271" t="s">
        <v>1572</v>
      </c>
      <c r="D137" s="271" t="s">
        <v>1664</v>
      </c>
      <c r="E137" s="272">
        <v>135</v>
      </c>
      <c r="F137" s="261"/>
    </row>
    <row r="138" spans="1:6">
      <c r="A138" s="271" t="s">
        <v>1288</v>
      </c>
      <c r="B138" s="271" t="s">
        <v>1553</v>
      </c>
      <c r="C138" s="271" t="s">
        <v>1553</v>
      </c>
      <c r="D138" s="271" t="s">
        <v>1663</v>
      </c>
      <c r="E138" s="272">
        <v>248</v>
      </c>
      <c r="F138" s="261"/>
    </row>
    <row r="139" spans="1:6">
      <c r="A139" s="271" t="s">
        <v>1389</v>
      </c>
      <c r="B139" s="271" t="s">
        <v>1541</v>
      </c>
      <c r="C139" s="271" t="s">
        <v>1551</v>
      </c>
      <c r="D139" s="271" t="s">
        <v>1389</v>
      </c>
      <c r="E139" s="272">
        <v>329</v>
      </c>
      <c r="F139" s="261"/>
    </row>
    <row r="140" spans="1:6">
      <c r="A140" s="271" t="s">
        <v>1224</v>
      </c>
      <c r="B140" s="271" t="s">
        <v>1547</v>
      </c>
      <c r="C140" s="271" t="s">
        <v>1556</v>
      </c>
      <c r="D140" s="271" t="s">
        <v>1662</v>
      </c>
      <c r="E140" s="272">
        <v>98</v>
      </c>
      <c r="F140" s="261"/>
    </row>
    <row r="141" spans="1:6">
      <c r="A141" s="271" t="s">
        <v>1300</v>
      </c>
      <c r="B141" s="271" t="s">
        <v>1553</v>
      </c>
      <c r="C141" s="271" t="s">
        <v>1553</v>
      </c>
      <c r="D141" s="271" t="s">
        <v>1585</v>
      </c>
      <c r="E141" s="272">
        <v>336</v>
      </c>
      <c r="F141" s="261"/>
    </row>
    <row r="142" spans="1:6">
      <c r="A142" s="271" t="s">
        <v>1299</v>
      </c>
      <c r="B142" s="271" t="s">
        <v>1553</v>
      </c>
      <c r="C142" s="271" t="s">
        <v>1553</v>
      </c>
      <c r="D142" s="271" t="s">
        <v>1585</v>
      </c>
      <c r="E142" s="272">
        <v>350</v>
      </c>
      <c r="F142" s="261"/>
    </row>
    <row r="143" spans="1:6">
      <c r="A143" s="271" t="s">
        <v>1514</v>
      </c>
      <c r="B143" s="271" t="s">
        <v>1547</v>
      </c>
      <c r="C143" s="271" t="s">
        <v>1514</v>
      </c>
      <c r="D143" s="271" t="s">
        <v>1301</v>
      </c>
      <c r="E143" s="272">
        <v>237</v>
      </c>
      <c r="F143" s="261"/>
    </row>
    <row r="144" spans="1:6">
      <c r="A144" s="271" t="s">
        <v>1255</v>
      </c>
      <c r="B144" s="271" t="s">
        <v>1558</v>
      </c>
      <c r="C144" s="271" t="s">
        <v>1561</v>
      </c>
      <c r="D144" s="271" t="s">
        <v>1604</v>
      </c>
      <c r="E144" s="272">
        <v>274</v>
      </c>
      <c r="F144" s="261"/>
    </row>
    <row r="145" spans="1:6">
      <c r="A145" s="271" t="s">
        <v>1433</v>
      </c>
      <c r="B145" s="271" t="s">
        <v>1547</v>
      </c>
      <c r="C145" s="271" t="s">
        <v>1433</v>
      </c>
      <c r="D145" s="271" t="s">
        <v>1661</v>
      </c>
      <c r="E145" s="272">
        <v>240</v>
      </c>
      <c r="F145" s="261"/>
    </row>
    <row r="146" spans="1:6">
      <c r="A146" s="271" t="s">
        <v>1222</v>
      </c>
      <c r="B146" s="271" t="s">
        <v>1547</v>
      </c>
      <c r="C146" s="271" t="s">
        <v>1556</v>
      </c>
      <c r="D146" s="271" t="s">
        <v>1555</v>
      </c>
      <c r="E146" s="272">
        <v>319</v>
      </c>
      <c r="F146" s="261"/>
    </row>
    <row r="147" spans="1:6">
      <c r="A147" s="271" t="s">
        <v>1264</v>
      </c>
      <c r="B147" s="271" t="s">
        <v>1558</v>
      </c>
      <c r="C147" s="271" t="s">
        <v>1600</v>
      </c>
      <c r="D147" s="271" t="s">
        <v>1660</v>
      </c>
      <c r="E147" s="272">
        <v>230</v>
      </c>
      <c r="F147" s="261"/>
    </row>
    <row r="148" spans="1:6">
      <c r="A148" s="271" t="s">
        <v>1431</v>
      </c>
      <c r="B148" s="271" t="s">
        <v>1558</v>
      </c>
      <c r="C148" s="271" t="s">
        <v>1619</v>
      </c>
      <c r="D148" s="271" t="s">
        <v>1659</v>
      </c>
      <c r="E148" s="272">
        <v>316</v>
      </c>
      <c r="F148" s="261"/>
    </row>
    <row r="149" spans="1:6">
      <c r="A149" s="271" t="s">
        <v>1373</v>
      </c>
      <c r="B149" s="271" t="s">
        <v>1558</v>
      </c>
      <c r="C149" s="271" t="s">
        <v>1466</v>
      </c>
      <c r="D149" s="271" t="s">
        <v>1658</v>
      </c>
      <c r="E149" s="272">
        <v>216</v>
      </c>
      <c r="F149" s="261"/>
    </row>
    <row r="150" spans="1:6">
      <c r="A150" s="271" t="s">
        <v>1463</v>
      </c>
      <c r="B150" s="271" t="s">
        <v>1558</v>
      </c>
      <c r="C150" s="271" t="s">
        <v>1619</v>
      </c>
      <c r="D150" s="271" t="s">
        <v>1657</v>
      </c>
      <c r="E150" s="272">
        <v>291</v>
      </c>
      <c r="F150" s="261"/>
    </row>
    <row r="151" spans="1:6">
      <c r="A151" s="271" t="s">
        <v>1438</v>
      </c>
      <c r="B151" s="271" t="s">
        <v>1544</v>
      </c>
      <c r="C151" s="271" t="s">
        <v>1594</v>
      </c>
      <c r="D151" s="271" t="s">
        <v>1438</v>
      </c>
      <c r="E151" s="272">
        <v>283</v>
      </c>
      <c r="F151" s="261"/>
    </row>
    <row r="152" spans="1:6">
      <c r="A152" s="271" t="s">
        <v>1443</v>
      </c>
      <c r="B152" s="271" t="s">
        <v>1544</v>
      </c>
      <c r="C152" s="271" t="s">
        <v>1587</v>
      </c>
      <c r="D152" s="271" t="s">
        <v>1590</v>
      </c>
      <c r="E152" s="272">
        <v>497</v>
      </c>
      <c r="F152" s="261"/>
    </row>
    <row r="153" spans="1:6">
      <c r="A153" s="271" t="s">
        <v>1301</v>
      </c>
      <c r="B153" s="271" t="s">
        <v>1553</v>
      </c>
      <c r="C153" s="271" t="s">
        <v>1553</v>
      </c>
      <c r="D153" s="271" t="s">
        <v>1585</v>
      </c>
      <c r="E153" s="272">
        <v>103</v>
      </c>
      <c r="F153" s="261"/>
    </row>
    <row r="154" spans="1:6">
      <c r="A154" s="271" t="s">
        <v>1481</v>
      </c>
      <c r="B154" s="271" t="s">
        <v>1536</v>
      </c>
      <c r="C154" s="271" t="s">
        <v>1549</v>
      </c>
      <c r="D154" s="271" t="s">
        <v>1656</v>
      </c>
      <c r="E154" s="272">
        <v>452</v>
      </c>
      <c r="F154" s="261"/>
    </row>
    <row r="155" spans="1:6">
      <c r="A155" s="271" t="s">
        <v>1317</v>
      </c>
      <c r="B155" s="271" t="s">
        <v>1538</v>
      </c>
      <c r="C155" s="271" t="s">
        <v>1317</v>
      </c>
      <c r="D155" s="271" t="s">
        <v>1655</v>
      </c>
      <c r="E155" s="272">
        <v>470</v>
      </c>
      <c r="F155" s="261"/>
    </row>
    <row r="156" spans="1:6">
      <c r="A156" s="271" t="s">
        <v>1391</v>
      </c>
      <c r="B156" s="271" t="s">
        <v>1558</v>
      </c>
      <c r="C156" s="271" t="s">
        <v>1561</v>
      </c>
      <c r="D156" s="271" t="s">
        <v>1560</v>
      </c>
      <c r="E156" s="272">
        <v>159</v>
      </c>
      <c r="F156" s="261"/>
    </row>
    <row r="157" spans="1:6">
      <c r="A157" s="271" t="s">
        <v>1346</v>
      </c>
      <c r="B157" s="271" t="s">
        <v>1647</v>
      </c>
      <c r="C157" s="271" t="s">
        <v>1654</v>
      </c>
      <c r="D157" s="271" t="s">
        <v>1388</v>
      </c>
      <c r="E157" s="272">
        <v>459</v>
      </c>
      <c r="F157" s="261"/>
    </row>
    <row r="158" spans="1:6">
      <c r="A158" s="271" t="s">
        <v>1495</v>
      </c>
      <c r="B158" s="271" t="s">
        <v>1536</v>
      </c>
      <c r="C158" s="271" t="s">
        <v>1578</v>
      </c>
      <c r="D158" s="271" t="s">
        <v>1653</v>
      </c>
      <c r="E158" s="272">
        <v>151</v>
      </c>
      <c r="F158" s="261"/>
    </row>
    <row r="159" spans="1:6">
      <c r="A159" s="271" t="s">
        <v>1506</v>
      </c>
      <c r="B159" s="271" t="s">
        <v>1547</v>
      </c>
      <c r="C159" s="271" t="s">
        <v>1628</v>
      </c>
      <c r="D159" s="271" t="s">
        <v>1507</v>
      </c>
      <c r="E159" s="272">
        <v>499</v>
      </c>
      <c r="F159" s="261"/>
    </row>
    <row r="160" spans="1:6">
      <c r="A160" s="271" t="s">
        <v>1262</v>
      </c>
      <c r="B160" s="271" t="s">
        <v>1558</v>
      </c>
      <c r="C160" s="271" t="s">
        <v>1561</v>
      </c>
      <c r="D160" s="271" t="s">
        <v>1652</v>
      </c>
      <c r="E160" s="272">
        <v>105</v>
      </c>
      <c r="F160" s="261"/>
    </row>
    <row r="161" spans="1:6">
      <c r="A161" s="271" t="s">
        <v>1294</v>
      </c>
      <c r="B161" s="271" t="s">
        <v>1553</v>
      </c>
      <c r="C161" s="271" t="s">
        <v>1553</v>
      </c>
      <c r="D161" s="271" t="s">
        <v>1651</v>
      </c>
      <c r="E161" s="272">
        <v>60</v>
      </c>
      <c r="F161" s="261"/>
    </row>
    <row r="162" spans="1:6">
      <c r="A162" s="271" t="s">
        <v>1227</v>
      </c>
      <c r="B162" s="271" t="s">
        <v>1541</v>
      </c>
      <c r="C162" s="271" t="s">
        <v>1596</v>
      </c>
      <c r="D162" s="271" t="s">
        <v>1599</v>
      </c>
      <c r="E162" s="272">
        <v>357</v>
      </c>
      <c r="F162" s="261"/>
    </row>
    <row r="163" spans="1:6">
      <c r="A163" s="271" t="s">
        <v>1226</v>
      </c>
      <c r="B163" s="271" t="s">
        <v>1541</v>
      </c>
      <c r="C163" s="271" t="s">
        <v>1596</v>
      </c>
      <c r="D163" s="271" t="s">
        <v>1599</v>
      </c>
      <c r="E163" s="272">
        <v>140</v>
      </c>
      <c r="F163" s="261"/>
    </row>
    <row r="164" spans="1:6">
      <c r="A164" s="271" t="s">
        <v>1406</v>
      </c>
      <c r="B164" s="271" t="s">
        <v>1544</v>
      </c>
      <c r="C164" s="271" t="s">
        <v>1594</v>
      </c>
      <c r="D164" s="271" t="s">
        <v>1593</v>
      </c>
      <c r="E164" s="272">
        <v>52</v>
      </c>
      <c r="F164" s="261"/>
    </row>
    <row r="165" spans="1:6">
      <c r="A165" s="271" t="s">
        <v>1336</v>
      </c>
      <c r="B165" s="271" t="s">
        <v>1547</v>
      </c>
      <c r="C165" s="271" t="s">
        <v>1556</v>
      </c>
      <c r="D165" s="271" t="s">
        <v>1563</v>
      </c>
      <c r="E165" s="272">
        <v>78</v>
      </c>
      <c r="F165" s="261"/>
    </row>
    <row r="166" spans="1:6">
      <c r="A166" s="271" t="s">
        <v>1408</v>
      </c>
      <c r="B166" s="271" t="s">
        <v>1558</v>
      </c>
      <c r="C166" s="271" t="s">
        <v>1570</v>
      </c>
      <c r="D166" s="271" t="s">
        <v>1268</v>
      </c>
      <c r="E166" s="272">
        <v>333</v>
      </c>
      <c r="F166" s="261"/>
    </row>
    <row r="167" spans="1:6">
      <c r="A167" s="271" t="s">
        <v>1387</v>
      </c>
      <c r="B167" s="271" t="s">
        <v>1547</v>
      </c>
      <c r="C167" s="271" t="s">
        <v>1556</v>
      </c>
      <c r="D167" s="271" t="s">
        <v>1563</v>
      </c>
      <c r="E167" s="272">
        <v>317</v>
      </c>
      <c r="F167" s="261"/>
    </row>
    <row r="168" spans="1:6">
      <c r="A168" s="271" t="s">
        <v>1432</v>
      </c>
      <c r="B168" s="271" t="s">
        <v>1538</v>
      </c>
      <c r="C168" s="271" t="s">
        <v>1537</v>
      </c>
      <c r="D168" s="271" t="s">
        <v>1384</v>
      </c>
      <c r="E168" s="272">
        <v>217</v>
      </c>
      <c r="F168" s="261"/>
    </row>
    <row r="169" spans="1:6">
      <c r="A169" s="271" t="s">
        <v>1453</v>
      </c>
      <c r="B169" s="271" t="s">
        <v>1558</v>
      </c>
      <c r="C169" s="271" t="s">
        <v>1650</v>
      </c>
      <c r="D169" s="271" t="s">
        <v>1649</v>
      </c>
      <c r="E169" s="272">
        <v>57</v>
      </c>
      <c r="F169" s="261"/>
    </row>
    <row r="170" spans="1:6">
      <c r="A170" s="271" t="s">
        <v>1235</v>
      </c>
      <c r="B170" s="271" t="s">
        <v>1544</v>
      </c>
      <c r="C170" s="271" t="s">
        <v>1584</v>
      </c>
      <c r="D170" s="271" t="s">
        <v>1648</v>
      </c>
      <c r="E170" s="272">
        <v>485</v>
      </c>
      <c r="F170" s="261"/>
    </row>
    <row r="171" spans="1:6">
      <c r="A171" s="271" t="s">
        <v>1444</v>
      </c>
      <c r="B171" s="271" t="s">
        <v>1544</v>
      </c>
      <c r="C171" s="271" t="s">
        <v>1587</v>
      </c>
      <c r="D171" s="271" t="s">
        <v>1444</v>
      </c>
      <c r="E171" s="272">
        <v>273</v>
      </c>
      <c r="F171" s="261"/>
    </row>
    <row r="172" spans="1:6">
      <c r="A172" s="271" t="s">
        <v>1319</v>
      </c>
      <c r="B172" s="271" t="s">
        <v>1647</v>
      </c>
      <c r="C172" s="271" t="s">
        <v>1646</v>
      </c>
      <c r="D172" s="271" t="s">
        <v>1645</v>
      </c>
      <c r="E172" s="272">
        <v>98</v>
      </c>
      <c r="F172" s="261"/>
    </row>
    <row r="173" spans="1:6">
      <c r="A173" s="271" t="s">
        <v>1236</v>
      </c>
      <c r="B173" s="271" t="s">
        <v>1544</v>
      </c>
      <c r="C173" s="271" t="s">
        <v>1584</v>
      </c>
      <c r="D173" s="271" t="s">
        <v>1368</v>
      </c>
      <c r="E173" s="272">
        <v>449</v>
      </c>
      <c r="F173" s="261"/>
    </row>
    <row r="174" spans="1:6">
      <c r="A174" s="271" t="s">
        <v>1345</v>
      </c>
      <c r="B174" s="271" t="s">
        <v>1558</v>
      </c>
      <c r="C174" s="271" t="s">
        <v>1644</v>
      </c>
      <c r="D174" s="271" t="s">
        <v>1643</v>
      </c>
      <c r="E174" s="272">
        <v>435</v>
      </c>
      <c r="F174" s="261"/>
    </row>
    <row r="175" spans="1:6">
      <c r="A175" s="271" t="s">
        <v>1329</v>
      </c>
      <c r="B175" s="271" t="s">
        <v>1536</v>
      </c>
      <c r="C175" s="271" t="s">
        <v>1578</v>
      </c>
      <c r="D175" s="271" t="s">
        <v>1615</v>
      </c>
      <c r="E175" s="272">
        <v>279</v>
      </c>
      <c r="F175" s="261"/>
    </row>
    <row r="176" spans="1:6">
      <c r="A176" s="271" t="s">
        <v>1223</v>
      </c>
      <c r="B176" s="271" t="s">
        <v>1547</v>
      </c>
      <c r="C176" s="271" t="s">
        <v>1556</v>
      </c>
      <c r="D176" s="271" t="s">
        <v>1528</v>
      </c>
      <c r="E176" s="272">
        <v>485</v>
      </c>
      <c r="F176" s="261"/>
    </row>
    <row r="177" spans="1:6">
      <c r="A177" s="271" t="s">
        <v>1341</v>
      </c>
      <c r="B177" s="271" t="s">
        <v>1558</v>
      </c>
      <c r="C177" s="271" t="s">
        <v>1570</v>
      </c>
      <c r="D177" s="271" t="s">
        <v>1642</v>
      </c>
      <c r="E177" s="272">
        <v>400</v>
      </c>
      <c r="F177" s="261"/>
    </row>
    <row r="178" spans="1:6">
      <c r="A178" s="271" t="s">
        <v>1338</v>
      </c>
      <c r="B178" s="271" t="s">
        <v>1558</v>
      </c>
      <c r="C178" s="271" t="s">
        <v>1600</v>
      </c>
      <c r="D178" s="271" t="s">
        <v>1599</v>
      </c>
      <c r="E178" s="272">
        <v>338</v>
      </c>
      <c r="F178" s="261"/>
    </row>
    <row r="179" spans="1:6">
      <c r="A179" s="271" t="s">
        <v>1465</v>
      </c>
      <c r="B179" s="271" t="s">
        <v>1558</v>
      </c>
      <c r="C179" s="271" t="s">
        <v>1466</v>
      </c>
      <c r="D179" s="271" t="s">
        <v>1641</v>
      </c>
      <c r="E179" s="272">
        <v>86</v>
      </c>
      <c r="F179" s="261"/>
    </row>
    <row r="180" spans="1:6">
      <c r="A180" s="271" t="s">
        <v>1307</v>
      </c>
      <c r="B180" s="271" t="s">
        <v>1553</v>
      </c>
      <c r="C180" s="271" t="s">
        <v>1553</v>
      </c>
      <c r="D180" s="271" t="s">
        <v>1640</v>
      </c>
      <c r="E180" s="272">
        <v>457</v>
      </c>
      <c r="F180" s="261"/>
    </row>
    <row r="181" spans="1:6">
      <c r="A181" s="271" t="s">
        <v>1442</v>
      </c>
      <c r="B181" s="271" t="s">
        <v>1544</v>
      </c>
      <c r="C181" s="271" t="s">
        <v>1587</v>
      </c>
      <c r="D181" s="271" t="s">
        <v>1634</v>
      </c>
      <c r="E181" s="272">
        <v>433</v>
      </c>
      <c r="F181" s="261"/>
    </row>
    <row r="182" spans="1:6">
      <c r="A182" s="271" t="s">
        <v>1501</v>
      </c>
      <c r="B182" s="271" t="s">
        <v>1538</v>
      </c>
      <c r="C182" s="271" t="s">
        <v>1317</v>
      </c>
      <c r="D182" s="271" t="s">
        <v>1639</v>
      </c>
      <c r="E182" s="272">
        <v>282</v>
      </c>
      <c r="F182" s="261"/>
    </row>
    <row r="183" spans="1:6">
      <c r="A183" s="271" t="s">
        <v>1316</v>
      </c>
      <c r="B183" s="271" t="s">
        <v>1538</v>
      </c>
      <c r="C183" s="271" t="s">
        <v>1572</v>
      </c>
      <c r="D183" s="271" t="s">
        <v>1638</v>
      </c>
      <c r="E183" s="272">
        <v>483</v>
      </c>
      <c r="F183" s="261"/>
    </row>
    <row r="184" spans="1:6">
      <c r="A184" s="271" t="s">
        <v>1378</v>
      </c>
      <c r="B184" s="271" t="s">
        <v>1558</v>
      </c>
      <c r="C184" s="271" t="s">
        <v>1561</v>
      </c>
      <c r="D184" s="271" t="s">
        <v>1560</v>
      </c>
      <c r="E184" s="272">
        <v>141</v>
      </c>
      <c r="F184" s="261"/>
    </row>
    <row r="185" spans="1:6">
      <c r="A185" s="271" t="s">
        <v>1510</v>
      </c>
      <c r="B185" s="271" t="s">
        <v>1547</v>
      </c>
      <c r="C185" s="271" t="s">
        <v>1556</v>
      </c>
      <c r="D185" s="271" t="s">
        <v>1610</v>
      </c>
      <c r="E185" s="272">
        <v>194</v>
      </c>
      <c r="F185" s="261"/>
    </row>
    <row r="186" spans="1:6">
      <c r="A186" s="271" t="s">
        <v>1512</v>
      </c>
      <c r="B186" s="271" t="s">
        <v>1547</v>
      </c>
      <c r="C186" s="271" t="s">
        <v>1556</v>
      </c>
      <c r="D186" s="271" t="s">
        <v>1637</v>
      </c>
      <c r="E186" s="272">
        <v>312</v>
      </c>
      <c r="F186" s="261"/>
    </row>
    <row r="187" spans="1:6">
      <c r="A187" s="271" t="s">
        <v>1229</v>
      </c>
      <c r="B187" s="271" t="s">
        <v>1544</v>
      </c>
      <c r="C187" s="271" t="s">
        <v>1594</v>
      </c>
      <c r="D187" s="271" t="s">
        <v>1633</v>
      </c>
      <c r="E187" s="272">
        <v>304</v>
      </c>
      <c r="F187" s="261"/>
    </row>
    <row r="188" spans="1:6">
      <c r="A188" s="271" t="s">
        <v>1485</v>
      </c>
      <c r="B188" s="271" t="s">
        <v>1536</v>
      </c>
      <c r="C188" s="271" t="s">
        <v>1636</v>
      </c>
      <c r="D188" s="271" t="s">
        <v>1635</v>
      </c>
      <c r="E188" s="272">
        <v>66</v>
      </c>
      <c r="F188" s="261"/>
    </row>
    <row r="189" spans="1:6">
      <c r="A189" s="271" t="s">
        <v>1530</v>
      </c>
      <c r="B189" s="271" t="s">
        <v>1547</v>
      </c>
      <c r="C189" s="271" t="s">
        <v>1556</v>
      </c>
      <c r="D189" s="271" t="s">
        <v>1563</v>
      </c>
      <c r="E189" s="272">
        <v>170</v>
      </c>
      <c r="F189" s="261"/>
    </row>
    <row r="190" spans="1:6">
      <c r="A190" s="271" t="s">
        <v>1358</v>
      </c>
      <c r="B190" s="271" t="s">
        <v>1547</v>
      </c>
      <c r="C190" s="271" t="s">
        <v>1556</v>
      </c>
      <c r="D190" s="271" t="s">
        <v>1555</v>
      </c>
      <c r="E190" s="272">
        <v>190</v>
      </c>
      <c r="F190" s="261"/>
    </row>
    <row r="191" spans="1:6">
      <c r="A191" s="271" t="s">
        <v>1448</v>
      </c>
      <c r="B191" s="271" t="s">
        <v>1544</v>
      </c>
      <c r="C191" s="271" t="s">
        <v>1543</v>
      </c>
      <c r="D191" s="271" t="s">
        <v>1542</v>
      </c>
      <c r="E191" s="272">
        <v>188</v>
      </c>
      <c r="F191" s="261"/>
    </row>
    <row r="192" spans="1:6">
      <c r="A192" s="271" t="s">
        <v>1250</v>
      </c>
      <c r="B192" s="271" t="s">
        <v>1558</v>
      </c>
      <c r="C192" s="271" t="s">
        <v>1566</v>
      </c>
      <c r="D192" s="271" t="s">
        <v>1565</v>
      </c>
      <c r="E192" s="272">
        <v>467</v>
      </c>
      <c r="F192" s="261"/>
    </row>
    <row r="193" spans="1:6">
      <c r="A193" s="271" t="s">
        <v>1239</v>
      </c>
      <c r="B193" s="271" t="s">
        <v>1544</v>
      </c>
      <c r="C193" s="271" t="s">
        <v>1543</v>
      </c>
      <c r="D193" s="271" t="s">
        <v>1364</v>
      </c>
      <c r="E193" s="272">
        <v>85</v>
      </c>
      <c r="F193" s="261"/>
    </row>
    <row r="194" spans="1:6">
      <c r="A194" s="271" t="s">
        <v>1409</v>
      </c>
      <c r="B194" s="271" t="s">
        <v>1547</v>
      </c>
      <c r="C194" s="271" t="s">
        <v>1546</v>
      </c>
      <c r="D194" s="271" t="s">
        <v>1545</v>
      </c>
      <c r="E194" s="272">
        <v>62</v>
      </c>
      <c r="F194" s="261"/>
    </row>
    <row r="195" spans="1:6">
      <c r="A195" s="271" t="s">
        <v>1328</v>
      </c>
      <c r="B195" s="271" t="s">
        <v>1536</v>
      </c>
      <c r="C195" s="271" t="s">
        <v>1578</v>
      </c>
      <c r="D195" s="271" t="s">
        <v>1612</v>
      </c>
      <c r="E195" s="272">
        <v>487</v>
      </c>
      <c r="F195" s="261"/>
    </row>
    <row r="196" spans="1:6">
      <c r="A196" s="271" t="s">
        <v>1390</v>
      </c>
      <c r="B196" s="271" t="s">
        <v>1558</v>
      </c>
      <c r="C196" s="271" t="s">
        <v>1570</v>
      </c>
      <c r="D196" s="271" t="s">
        <v>1390</v>
      </c>
      <c r="E196" s="272">
        <v>144</v>
      </c>
      <c r="F196" s="261"/>
    </row>
    <row r="197" spans="1:6">
      <c r="A197" s="271" t="s">
        <v>1455</v>
      </c>
      <c r="B197" s="271" t="s">
        <v>1558</v>
      </c>
      <c r="C197" s="271" t="s">
        <v>1567</v>
      </c>
      <c r="D197" s="271" t="s">
        <v>1634</v>
      </c>
      <c r="E197" s="272">
        <v>219</v>
      </c>
      <c r="F197" s="261"/>
    </row>
    <row r="198" spans="1:6">
      <c r="A198" s="271" t="s">
        <v>1460</v>
      </c>
      <c r="B198" s="271" t="s">
        <v>1558</v>
      </c>
      <c r="C198" s="271" t="s">
        <v>1561</v>
      </c>
      <c r="D198" s="271" t="s">
        <v>1460</v>
      </c>
      <c r="E198" s="272">
        <v>110</v>
      </c>
      <c r="F198" s="261"/>
    </row>
    <row r="199" spans="1:6">
      <c r="A199" s="271" t="s">
        <v>1357</v>
      </c>
      <c r="B199" s="271" t="s">
        <v>1536</v>
      </c>
      <c r="C199" s="271" t="s">
        <v>1578</v>
      </c>
      <c r="D199" s="271" t="s">
        <v>1615</v>
      </c>
      <c r="E199" s="272">
        <v>263</v>
      </c>
      <c r="F199" s="261"/>
    </row>
    <row r="200" spans="1:6">
      <c r="A200" s="271" t="s">
        <v>1298</v>
      </c>
      <c r="B200" s="271" t="s">
        <v>1553</v>
      </c>
      <c r="C200" s="271" t="s">
        <v>1553</v>
      </c>
      <c r="D200" s="271" t="s">
        <v>1585</v>
      </c>
      <c r="E200" s="272">
        <v>231</v>
      </c>
      <c r="F200" s="261"/>
    </row>
    <row r="201" spans="1:6">
      <c r="A201" s="271" t="s">
        <v>1513</v>
      </c>
      <c r="B201" s="271" t="s">
        <v>1547</v>
      </c>
      <c r="C201" s="271" t="s">
        <v>1514</v>
      </c>
      <c r="D201" s="271" t="s">
        <v>1513</v>
      </c>
      <c r="E201" s="272">
        <v>283</v>
      </c>
      <c r="F201" s="261"/>
    </row>
    <row r="202" spans="1:6">
      <c r="A202" s="271" t="s">
        <v>1376</v>
      </c>
      <c r="B202" s="271" t="s">
        <v>1547</v>
      </c>
      <c r="C202" s="271" t="s">
        <v>1546</v>
      </c>
      <c r="D202" s="271" t="s">
        <v>1576</v>
      </c>
      <c r="E202" s="272">
        <v>468</v>
      </c>
      <c r="F202" s="261"/>
    </row>
    <row r="203" spans="1:6">
      <c r="A203" s="271" t="s">
        <v>1511</v>
      </c>
      <c r="B203" s="271" t="s">
        <v>1547</v>
      </c>
      <c r="C203" s="271" t="s">
        <v>1556</v>
      </c>
      <c r="D203" s="271" t="s">
        <v>1563</v>
      </c>
      <c r="E203" s="272">
        <v>197</v>
      </c>
      <c r="F203" s="261"/>
    </row>
    <row r="204" spans="1:6">
      <c r="A204" s="271" t="s">
        <v>1221</v>
      </c>
      <c r="B204" s="271" t="s">
        <v>1547</v>
      </c>
      <c r="C204" s="271" t="s">
        <v>1556</v>
      </c>
      <c r="D204" s="271" t="s">
        <v>1555</v>
      </c>
      <c r="E204" s="272">
        <v>469</v>
      </c>
      <c r="F204" s="261"/>
    </row>
    <row r="205" spans="1:6">
      <c r="A205" s="271" t="s">
        <v>1397</v>
      </c>
      <c r="B205" s="271" t="s">
        <v>1541</v>
      </c>
      <c r="C205" s="271" t="s">
        <v>1540</v>
      </c>
      <c r="D205" s="271" t="s">
        <v>1626</v>
      </c>
      <c r="E205" s="272">
        <v>360</v>
      </c>
      <c r="F205" s="261"/>
    </row>
    <row r="206" spans="1:6">
      <c r="A206" s="271" t="s">
        <v>1436</v>
      </c>
      <c r="B206" s="271" t="s">
        <v>1544</v>
      </c>
      <c r="C206" s="271" t="s">
        <v>1594</v>
      </c>
      <c r="D206" s="271" t="s">
        <v>1633</v>
      </c>
      <c r="E206" s="272">
        <v>272</v>
      </c>
      <c r="F206" s="261"/>
    </row>
    <row r="207" spans="1:6">
      <c r="A207" s="271" t="s">
        <v>1287</v>
      </c>
      <c r="B207" s="271" t="s">
        <v>1541</v>
      </c>
      <c r="C207" s="271" t="s">
        <v>1540</v>
      </c>
      <c r="D207" s="271" t="s">
        <v>1554</v>
      </c>
      <c r="E207" s="272">
        <v>181</v>
      </c>
      <c r="F207" s="261"/>
    </row>
    <row r="208" spans="1:6">
      <c r="A208" s="271" t="s">
        <v>1277</v>
      </c>
      <c r="B208" s="271" t="s">
        <v>1536</v>
      </c>
      <c r="C208" s="271" t="s">
        <v>1564</v>
      </c>
      <c r="D208" s="271" t="s">
        <v>1277</v>
      </c>
      <c r="E208" s="272">
        <v>219</v>
      </c>
      <c r="F208" s="261"/>
    </row>
    <row r="209" spans="1:7">
      <c r="A209" s="271" t="s">
        <v>1366</v>
      </c>
      <c r="B209" s="271" t="s">
        <v>1536</v>
      </c>
      <c r="C209" s="271" t="s">
        <v>1549</v>
      </c>
      <c r="D209" s="271" t="s">
        <v>1580</v>
      </c>
      <c r="E209" s="272">
        <v>440</v>
      </c>
      <c r="F209" s="261"/>
    </row>
    <row r="210" spans="1:7">
      <c r="A210" s="271" t="s">
        <v>1248</v>
      </c>
      <c r="B210" s="271" t="s">
        <v>1558</v>
      </c>
      <c r="C210" s="271" t="s">
        <v>1567</v>
      </c>
      <c r="D210" s="271" t="s">
        <v>1632</v>
      </c>
      <c r="E210" s="272">
        <v>202</v>
      </c>
      <c r="F210" s="261"/>
    </row>
    <row r="211" spans="1:7">
      <c r="A211" s="271" t="s">
        <v>1392</v>
      </c>
      <c r="B211" s="271" t="s">
        <v>1541</v>
      </c>
      <c r="C211" s="271" t="s">
        <v>1392</v>
      </c>
      <c r="D211" s="271" t="s">
        <v>1631</v>
      </c>
      <c r="E211" s="272">
        <v>179</v>
      </c>
      <c r="F211" s="261"/>
    </row>
    <row r="212" spans="1:7">
      <c r="A212" s="271" t="s">
        <v>1309</v>
      </c>
      <c r="B212" s="271" t="s">
        <v>1553</v>
      </c>
      <c r="C212" s="271" t="s">
        <v>1553</v>
      </c>
      <c r="D212" s="271" t="s">
        <v>1552</v>
      </c>
      <c r="E212" s="272">
        <v>322</v>
      </c>
      <c r="F212" s="261"/>
    </row>
    <row r="213" spans="1:7">
      <c r="A213" s="271" t="s">
        <v>1342</v>
      </c>
      <c r="B213" s="271" t="s">
        <v>1541</v>
      </c>
      <c r="C213" s="271" t="s">
        <v>1551</v>
      </c>
      <c r="D213" s="271" t="s">
        <v>1550</v>
      </c>
      <c r="E213" s="272">
        <v>493</v>
      </c>
      <c r="F213" s="261"/>
    </row>
    <row r="214" spans="1:7">
      <c r="A214" s="271" t="s">
        <v>1499</v>
      </c>
      <c r="B214" s="271" t="s">
        <v>1553</v>
      </c>
      <c r="C214" s="271" t="s">
        <v>1553</v>
      </c>
      <c r="D214" s="271" t="s">
        <v>1630</v>
      </c>
      <c r="E214" s="272">
        <v>153</v>
      </c>
      <c r="F214" s="261"/>
    </row>
    <row r="215" spans="1:7">
      <c r="A215" s="271" t="s">
        <v>1529</v>
      </c>
      <c r="B215" s="271" t="s">
        <v>1547</v>
      </c>
      <c r="C215" s="271" t="s">
        <v>1628</v>
      </c>
      <c r="D215" s="271" t="s">
        <v>1629</v>
      </c>
      <c r="E215" s="272">
        <v>204</v>
      </c>
      <c r="F215" s="261"/>
    </row>
    <row r="216" spans="1:7">
      <c r="A216" s="271" t="s">
        <v>1382</v>
      </c>
      <c r="B216" s="271" t="s">
        <v>1547</v>
      </c>
      <c r="C216" s="271" t="s">
        <v>1514</v>
      </c>
      <c r="D216" s="271" t="s">
        <v>1513</v>
      </c>
      <c r="E216" s="272">
        <v>83</v>
      </c>
      <c r="F216" s="261"/>
    </row>
    <row r="217" spans="1:7">
      <c r="A217" s="271" t="s">
        <v>1507</v>
      </c>
      <c r="B217" s="271" t="s">
        <v>1547</v>
      </c>
      <c r="C217" s="271" t="s">
        <v>1628</v>
      </c>
      <c r="D217" s="271" t="s">
        <v>1507</v>
      </c>
      <c r="E217" s="272">
        <v>121</v>
      </c>
      <c r="F217" s="261"/>
    </row>
    <row r="218" spans="1:7">
      <c r="A218" s="271" t="s">
        <v>1285</v>
      </c>
      <c r="B218" s="271" t="s">
        <v>1536</v>
      </c>
      <c r="C218" s="271" t="s">
        <v>1578</v>
      </c>
      <c r="D218" s="271" t="s">
        <v>1627</v>
      </c>
      <c r="E218" s="272">
        <v>360</v>
      </c>
      <c r="F218" s="261"/>
    </row>
    <row r="219" spans="1:7">
      <c r="A219" s="271" t="s">
        <v>1244</v>
      </c>
      <c r="B219" s="271" t="s">
        <v>1541</v>
      </c>
      <c r="C219" s="271" t="s">
        <v>1540</v>
      </c>
      <c r="D219" s="271" t="s">
        <v>1626</v>
      </c>
      <c r="E219" s="272">
        <v>190</v>
      </c>
      <c r="F219" s="261"/>
    </row>
    <row r="220" spans="1:7">
      <c r="A220" s="271" t="s">
        <v>1502</v>
      </c>
      <c r="B220" s="271" t="s">
        <v>1538</v>
      </c>
      <c r="C220" s="271" t="s">
        <v>1322</v>
      </c>
      <c r="D220" s="271" t="s">
        <v>1625</v>
      </c>
      <c r="E220" s="272">
        <v>422</v>
      </c>
      <c r="F220" s="261"/>
      <c r="G220" s="261" t="s">
        <v>1624</v>
      </c>
    </row>
    <row r="221" spans="1:7">
      <c r="A221" s="271" t="s">
        <v>1254</v>
      </c>
      <c r="B221" s="271" t="s">
        <v>1558</v>
      </c>
      <c r="C221" s="271" t="s">
        <v>1561</v>
      </c>
      <c r="D221" s="271" t="s">
        <v>1604</v>
      </c>
      <c r="E221" s="272">
        <v>326</v>
      </c>
      <c r="F221" s="261"/>
    </row>
    <row r="222" spans="1:7">
      <c r="A222" s="271" t="s">
        <v>1368</v>
      </c>
      <c r="B222" s="271" t="s">
        <v>1544</v>
      </c>
      <c r="C222" s="271" t="s">
        <v>1584</v>
      </c>
      <c r="D222" s="271" t="s">
        <v>1368</v>
      </c>
      <c r="E222" s="272">
        <v>340</v>
      </c>
      <c r="F222" s="261"/>
    </row>
    <row r="223" spans="1:7">
      <c r="A223" s="271" t="s">
        <v>1434</v>
      </c>
      <c r="B223" s="271" t="s">
        <v>1541</v>
      </c>
      <c r="C223" s="271" t="s">
        <v>1583</v>
      </c>
      <c r="D223" s="271" t="s">
        <v>1623</v>
      </c>
      <c r="E223" s="272">
        <v>419</v>
      </c>
      <c r="F223" s="261"/>
    </row>
    <row r="224" spans="1:7">
      <c r="A224" s="271" t="s">
        <v>1457</v>
      </c>
      <c r="B224" s="271" t="s">
        <v>1558</v>
      </c>
      <c r="C224" s="271" t="s">
        <v>1457</v>
      </c>
      <c r="D224" s="271" t="s">
        <v>1557</v>
      </c>
      <c r="E224" s="272">
        <v>482</v>
      </c>
      <c r="F224" s="261"/>
    </row>
    <row r="225" spans="1:6">
      <c r="A225" s="271" t="s">
        <v>1416</v>
      </c>
      <c r="B225" s="271" t="s">
        <v>1541</v>
      </c>
      <c r="C225" s="271" t="s">
        <v>1551</v>
      </c>
      <c r="D225" s="271" t="s">
        <v>1550</v>
      </c>
      <c r="E225" s="272">
        <v>276</v>
      </c>
      <c r="F225" s="261"/>
    </row>
    <row r="226" spans="1:6">
      <c r="A226" s="271" t="s">
        <v>1531</v>
      </c>
      <c r="B226" s="271" t="s">
        <v>1541</v>
      </c>
      <c r="C226" s="271" t="s">
        <v>1540</v>
      </c>
      <c r="D226" s="271" t="s">
        <v>1540</v>
      </c>
      <c r="E226" s="272">
        <v>418</v>
      </c>
      <c r="F226" s="261"/>
    </row>
    <row r="227" spans="1:6">
      <c r="A227" s="271" t="s">
        <v>1404</v>
      </c>
      <c r="B227" s="271" t="s">
        <v>1541</v>
      </c>
      <c r="C227" s="271" t="s">
        <v>1583</v>
      </c>
      <c r="D227" s="271" t="s">
        <v>1582</v>
      </c>
      <c r="E227" s="272">
        <v>69</v>
      </c>
      <c r="F227" s="261"/>
    </row>
    <row r="228" spans="1:6">
      <c r="A228" s="271" t="s">
        <v>1484</v>
      </c>
      <c r="B228" s="271" t="s">
        <v>1541</v>
      </c>
      <c r="C228" s="271" t="s">
        <v>1540</v>
      </c>
      <c r="D228" s="271" t="s">
        <v>1603</v>
      </c>
      <c r="E228" s="272">
        <v>99</v>
      </c>
      <c r="F228" s="261"/>
    </row>
    <row r="229" spans="1:6">
      <c r="A229" s="271" t="s">
        <v>1349</v>
      </c>
      <c r="B229" s="271" t="s">
        <v>1536</v>
      </c>
      <c r="C229" s="271" t="s">
        <v>1475</v>
      </c>
      <c r="D229" s="271" t="s">
        <v>1588</v>
      </c>
      <c r="E229" s="272">
        <v>385</v>
      </c>
      <c r="F229" s="261"/>
    </row>
    <row r="230" spans="1:6">
      <c r="A230" s="271" t="s">
        <v>1435</v>
      </c>
      <c r="B230" s="271" t="s">
        <v>1547</v>
      </c>
      <c r="C230" s="271" t="s">
        <v>1514</v>
      </c>
      <c r="D230" s="271" t="s">
        <v>1622</v>
      </c>
      <c r="E230" s="272">
        <v>368</v>
      </c>
      <c r="F230" s="261"/>
    </row>
    <row r="231" spans="1:6">
      <c r="A231" s="271" t="s">
        <v>1516</v>
      </c>
      <c r="B231" s="271" t="s">
        <v>1541</v>
      </c>
      <c r="C231" s="271" t="s">
        <v>1596</v>
      </c>
      <c r="D231" s="271" t="s">
        <v>1621</v>
      </c>
      <c r="E231" s="272">
        <v>351</v>
      </c>
      <c r="F231" s="261"/>
    </row>
    <row r="232" spans="1:6">
      <c r="A232" s="271" t="s">
        <v>1252</v>
      </c>
      <c r="B232" s="271" t="s">
        <v>1558</v>
      </c>
      <c r="C232" s="271" t="s">
        <v>1561</v>
      </c>
      <c r="D232" s="271" t="s">
        <v>1252</v>
      </c>
      <c r="E232" s="272">
        <v>274</v>
      </c>
      <c r="F232" s="261"/>
    </row>
    <row r="233" spans="1:6">
      <c r="A233" s="271" t="s">
        <v>1500</v>
      </c>
      <c r="B233" s="271" t="s">
        <v>1538</v>
      </c>
      <c r="C233" s="271" t="s">
        <v>1572</v>
      </c>
      <c r="D233" s="271" t="s">
        <v>1620</v>
      </c>
      <c r="E233" s="272">
        <v>450</v>
      </c>
      <c r="F233" s="261"/>
    </row>
    <row r="234" spans="1:6">
      <c r="A234" s="271" t="s">
        <v>1337</v>
      </c>
      <c r="B234" s="271" t="s">
        <v>1536</v>
      </c>
      <c r="C234" s="271" t="s">
        <v>1564</v>
      </c>
      <c r="D234" s="271" t="s">
        <v>1581</v>
      </c>
      <c r="E234" s="272">
        <v>424</v>
      </c>
      <c r="F234" s="261"/>
    </row>
    <row r="235" spans="1:6">
      <c r="A235" s="271" t="s">
        <v>1265</v>
      </c>
      <c r="B235" s="271" t="s">
        <v>1558</v>
      </c>
      <c r="C235" s="271" t="s">
        <v>1619</v>
      </c>
      <c r="D235" s="271" t="s">
        <v>1618</v>
      </c>
      <c r="E235" s="272">
        <v>287</v>
      </c>
      <c r="F235" s="261"/>
    </row>
    <row r="236" spans="1:6">
      <c r="A236" s="271" t="s">
        <v>1492</v>
      </c>
      <c r="B236" s="271" t="s">
        <v>1536</v>
      </c>
      <c r="C236" s="271" t="s">
        <v>1578</v>
      </c>
      <c r="D236" s="271" t="s">
        <v>1617</v>
      </c>
      <c r="E236" s="272">
        <v>317</v>
      </c>
      <c r="F236" s="261"/>
    </row>
    <row r="237" spans="1:6">
      <c r="A237" s="271" t="s">
        <v>1279</v>
      </c>
      <c r="B237" s="271" t="s">
        <v>1536</v>
      </c>
      <c r="C237" s="271" t="s">
        <v>1564</v>
      </c>
      <c r="D237" s="271" t="s">
        <v>1616</v>
      </c>
      <c r="E237" s="272">
        <v>371</v>
      </c>
      <c r="F237" s="261"/>
    </row>
    <row r="238" spans="1:6">
      <c r="A238" s="271" t="s">
        <v>1424</v>
      </c>
      <c r="B238" s="271" t="s">
        <v>1536</v>
      </c>
      <c r="C238" s="271" t="s">
        <v>1578</v>
      </c>
      <c r="D238" s="271" t="s">
        <v>1615</v>
      </c>
      <c r="E238" s="272">
        <v>165</v>
      </c>
      <c r="F238" s="261"/>
    </row>
    <row r="239" spans="1:6">
      <c r="A239" s="271" t="s">
        <v>1371</v>
      </c>
      <c r="B239" s="271" t="s">
        <v>1536</v>
      </c>
      <c r="C239" s="271" t="s">
        <v>1371</v>
      </c>
      <c r="D239" s="271" t="s">
        <v>1614</v>
      </c>
      <c r="E239" s="272">
        <v>419</v>
      </c>
      <c r="F239" s="261"/>
    </row>
    <row r="240" spans="1:6">
      <c r="A240" s="271" t="s">
        <v>1478</v>
      </c>
      <c r="B240" s="271" t="s">
        <v>1536</v>
      </c>
      <c r="C240" s="271" t="s">
        <v>1371</v>
      </c>
      <c r="D240" s="271" t="s">
        <v>1613</v>
      </c>
      <c r="E240" s="272">
        <v>214</v>
      </c>
      <c r="F240" s="261"/>
    </row>
    <row r="241" spans="1:6">
      <c r="A241" s="271" t="s">
        <v>1321</v>
      </c>
      <c r="B241" s="271" t="s">
        <v>1536</v>
      </c>
      <c r="C241" s="271" t="s">
        <v>1578</v>
      </c>
      <c r="D241" s="271" t="s">
        <v>1613</v>
      </c>
      <c r="E241" s="272">
        <v>442</v>
      </c>
      <c r="F241" s="261"/>
    </row>
    <row r="242" spans="1:6">
      <c r="A242" s="271" t="s">
        <v>1281</v>
      </c>
      <c r="B242" s="271" t="s">
        <v>1536</v>
      </c>
      <c r="C242" s="271" t="s">
        <v>1564</v>
      </c>
      <c r="D242" s="271" t="s">
        <v>1606</v>
      </c>
      <c r="E242" s="272">
        <v>494</v>
      </c>
      <c r="F242" s="261"/>
    </row>
    <row r="243" spans="1:6">
      <c r="A243" s="271" t="s">
        <v>1497</v>
      </c>
      <c r="B243" s="271" t="s">
        <v>1536</v>
      </c>
      <c r="C243" s="271" t="s">
        <v>1578</v>
      </c>
      <c r="D243" s="271" t="s">
        <v>1612</v>
      </c>
      <c r="E243" s="272">
        <v>369</v>
      </c>
      <c r="F243" s="261"/>
    </row>
    <row r="244" spans="1:6">
      <c r="A244" s="271" t="s">
        <v>1234</v>
      </c>
      <c r="B244" s="271" t="s">
        <v>1544</v>
      </c>
      <c r="C244" s="271" t="s">
        <v>1584</v>
      </c>
      <c r="D244" s="271" t="s">
        <v>1611</v>
      </c>
      <c r="E244" s="272">
        <v>496</v>
      </c>
      <c r="F244" s="261"/>
    </row>
    <row r="245" spans="1:6">
      <c r="A245" s="271" t="s">
        <v>1272</v>
      </c>
      <c r="B245" s="271" t="s">
        <v>1536</v>
      </c>
      <c r="C245" s="271" t="s">
        <v>1549</v>
      </c>
      <c r="D245" s="271" t="s">
        <v>1548</v>
      </c>
      <c r="E245" s="272">
        <v>186</v>
      </c>
      <c r="F245" s="261"/>
    </row>
    <row r="246" spans="1:6">
      <c r="A246" s="271" t="s">
        <v>1379</v>
      </c>
      <c r="B246" s="271" t="s">
        <v>1541</v>
      </c>
      <c r="C246" s="271" t="s">
        <v>1583</v>
      </c>
      <c r="D246" s="271" t="s">
        <v>1582</v>
      </c>
      <c r="E246" s="272">
        <v>405</v>
      </c>
      <c r="F246" s="261"/>
    </row>
    <row r="247" spans="1:6">
      <c r="A247" s="271" t="s">
        <v>1509</v>
      </c>
      <c r="B247" s="271" t="s">
        <v>1547</v>
      </c>
      <c r="C247" s="271" t="s">
        <v>1556</v>
      </c>
      <c r="D247" s="271" t="s">
        <v>1610</v>
      </c>
      <c r="E247" s="272">
        <v>304</v>
      </c>
      <c r="F247" s="261"/>
    </row>
    <row r="248" spans="1:6">
      <c r="A248" s="271" t="s">
        <v>1270</v>
      </c>
      <c r="B248" s="271" t="s">
        <v>1536</v>
      </c>
      <c r="C248" s="271" t="s">
        <v>1475</v>
      </c>
      <c r="D248" s="271" t="s">
        <v>1609</v>
      </c>
      <c r="E248" s="272">
        <v>174</v>
      </c>
      <c r="F248" s="261"/>
    </row>
    <row r="249" spans="1:6">
      <c r="A249" s="271" t="s">
        <v>1246</v>
      </c>
      <c r="B249" s="271" t="s">
        <v>1558</v>
      </c>
      <c r="C249" s="271" t="s">
        <v>1567</v>
      </c>
      <c r="D249" s="271" t="s">
        <v>1608</v>
      </c>
      <c r="E249" s="272">
        <v>493</v>
      </c>
      <c r="F249" s="261"/>
    </row>
    <row r="250" spans="1:6">
      <c r="A250" s="271" t="s">
        <v>1359</v>
      </c>
      <c r="B250" s="271" t="s">
        <v>1536</v>
      </c>
      <c r="C250" s="271" t="s">
        <v>1564</v>
      </c>
      <c r="D250" s="271" t="s">
        <v>1607</v>
      </c>
      <c r="E250" s="272">
        <v>300</v>
      </c>
      <c r="F250" s="261"/>
    </row>
    <row r="251" spans="1:6">
      <c r="A251" s="271" t="s">
        <v>1282</v>
      </c>
      <c r="B251" s="271" t="s">
        <v>1536</v>
      </c>
      <c r="C251" s="271" t="s">
        <v>1564</v>
      </c>
      <c r="D251" s="271" t="s">
        <v>1606</v>
      </c>
      <c r="E251" s="272">
        <v>314</v>
      </c>
      <c r="F251" s="261"/>
    </row>
    <row r="252" spans="1:6">
      <c r="A252" s="271" t="s">
        <v>1362</v>
      </c>
      <c r="B252" s="271" t="s">
        <v>1544</v>
      </c>
      <c r="C252" s="271" t="s">
        <v>1584</v>
      </c>
      <c r="D252" s="271" t="s">
        <v>1605</v>
      </c>
      <c r="E252" s="272">
        <v>144</v>
      </c>
      <c r="F252" s="261"/>
    </row>
    <row r="253" spans="1:6">
      <c r="A253" s="271" t="s">
        <v>1253</v>
      </c>
      <c r="B253" s="271" t="s">
        <v>1558</v>
      </c>
      <c r="C253" s="271" t="s">
        <v>1561</v>
      </c>
      <c r="D253" s="271" t="s">
        <v>1604</v>
      </c>
      <c r="E253" s="272">
        <v>358</v>
      </c>
      <c r="F253" s="261"/>
    </row>
    <row r="254" spans="1:6">
      <c r="A254" s="271" t="s">
        <v>1461</v>
      </c>
      <c r="B254" s="271" t="s">
        <v>1541</v>
      </c>
      <c r="C254" s="271" t="s">
        <v>1540</v>
      </c>
      <c r="D254" s="271" t="s">
        <v>1603</v>
      </c>
      <c r="E254" s="272">
        <v>183</v>
      </c>
      <c r="F254" s="261"/>
    </row>
    <row r="255" spans="1:6">
      <c r="A255" s="271" t="s">
        <v>1240</v>
      </c>
      <c r="B255" s="271" t="s">
        <v>1558</v>
      </c>
      <c r="C255" s="271" t="s">
        <v>1567</v>
      </c>
      <c r="D255" s="271" t="s">
        <v>1454</v>
      </c>
      <c r="E255" s="272">
        <v>425</v>
      </c>
      <c r="F255" s="261"/>
    </row>
    <row r="256" spans="1:6">
      <c r="A256" s="271" t="s">
        <v>1266</v>
      </c>
      <c r="B256" s="271" t="s">
        <v>1558</v>
      </c>
      <c r="C256" s="271" t="s">
        <v>1466</v>
      </c>
      <c r="D256" s="271" t="s">
        <v>1602</v>
      </c>
      <c r="E256" s="272">
        <v>446</v>
      </c>
      <c r="F256" s="261"/>
    </row>
    <row r="257" spans="1:9">
      <c r="A257" s="271" t="s">
        <v>1273</v>
      </c>
      <c r="B257" s="271" t="s">
        <v>1536</v>
      </c>
      <c r="C257" s="271" t="s">
        <v>1549</v>
      </c>
      <c r="D257" s="271" t="s">
        <v>1273</v>
      </c>
      <c r="E257" s="272">
        <v>73</v>
      </c>
      <c r="F257" s="261"/>
    </row>
    <row r="258" spans="1:9">
      <c r="A258" s="271" t="s">
        <v>1354</v>
      </c>
      <c r="B258" s="271" t="s">
        <v>1544</v>
      </c>
      <c r="C258" s="271" t="s">
        <v>1584</v>
      </c>
      <c r="D258" s="271" t="s">
        <v>1601</v>
      </c>
      <c r="E258" s="272">
        <v>215</v>
      </c>
      <c r="F258" s="261"/>
    </row>
    <row r="259" spans="1:9">
      <c r="A259" s="271" t="s">
        <v>1450</v>
      </c>
      <c r="B259" s="271" t="s">
        <v>1541</v>
      </c>
      <c r="C259" s="271" t="s">
        <v>1540</v>
      </c>
      <c r="D259" s="271" t="s">
        <v>1450</v>
      </c>
      <c r="E259" s="272">
        <v>455</v>
      </c>
      <c r="F259" s="261"/>
    </row>
    <row r="260" spans="1:9">
      <c r="A260" s="271" t="s">
        <v>1393</v>
      </c>
      <c r="B260" s="271" t="s">
        <v>1558</v>
      </c>
      <c r="C260" s="271" t="s">
        <v>1600</v>
      </c>
      <c r="D260" s="271" t="s">
        <v>1599</v>
      </c>
      <c r="E260" s="272">
        <v>450</v>
      </c>
      <c r="F260" s="261"/>
    </row>
    <row r="261" spans="1:9">
      <c r="A261" s="271" t="s">
        <v>1312</v>
      </c>
      <c r="B261" s="271" t="s">
        <v>1553</v>
      </c>
      <c r="C261" s="271" t="s">
        <v>1553</v>
      </c>
      <c r="D261" s="271" t="s">
        <v>1552</v>
      </c>
      <c r="E261" s="272">
        <v>249</v>
      </c>
      <c r="F261" s="261"/>
    </row>
    <row r="262" spans="1:9">
      <c r="A262" s="271" t="s">
        <v>1517</v>
      </c>
      <c r="B262" s="271" t="s">
        <v>1541</v>
      </c>
      <c r="C262" s="271" t="s">
        <v>1392</v>
      </c>
      <c r="D262" s="271" t="s">
        <v>1598</v>
      </c>
      <c r="E262" s="272">
        <v>204</v>
      </c>
      <c r="F262" s="261"/>
      <c r="G262" s="261" t="s">
        <v>1540</v>
      </c>
      <c r="H262" s="260">
        <v>5985</v>
      </c>
      <c r="I262" s="260">
        <v>221.66666670000001</v>
      </c>
    </row>
    <row r="263" spans="1:9">
      <c r="A263" s="271" t="s">
        <v>1400</v>
      </c>
      <c r="B263" s="271" t="s">
        <v>1541</v>
      </c>
      <c r="C263" s="271" t="s">
        <v>1551</v>
      </c>
      <c r="D263" s="271" t="s">
        <v>1597</v>
      </c>
      <c r="E263" s="272">
        <v>387</v>
      </c>
      <c r="F263" s="261"/>
      <c r="G263" s="261" t="s">
        <v>1551</v>
      </c>
      <c r="H263" s="260">
        <v>2662</v>
      </c>
      <c r="I263" s="260">
        <v>33275</v>
      </c>
    </row>
    <row r="264" spans="1:9">
      <c r="A264" s="271" t="s">
        <v>1311</v>
      </c>
      <c r="B264" s="271" t="s">
        <v>1553</v>
      </c>
      <c r="C264" s="271" t="s">
        <v>1553</v>
      </c>
      <c r="D264" s="271" t="s">
        <v>1552</v>
      </c>
      <c r="E264" s="272">
        <v>356</v>
      </c>
      <c r="F264" s="261"/>
      <c r="G264" s="261" t="s">
        <v>1572</v>
      </c>
      <c r="H264" s="260">
        <v>309</v>
      </c>
      <c r="I264" s="260">
        <v>309</v>
      </c>
    </row>
    <row r="265" spans="1:9">
      <c r="A265" s="271" t="s">
        <v>1233</v>
      </c>
      <c r="B265" s="271" t="s">
        <v>1544</v>
      </c>
      <c r="C265" s="271" t="s">
        <v>1587</v>
      </c>
      <c r="D265" s="271" t="s">
        <v>1586</v>
      </c>
      <c r="E265" s="272">
        <v>94</v>
      </c>
      <c r="F265" s="261"/>
      <c r="G265" s="261" t="s">
        <v>1596</v>
      </c>
      <c r="H265" s="260">
        <v>1331</v>
      </c>
      <c r="I265" s="260">
        <v>266.2</v>
      </c>
    </row>
    <row r="266" spans="1:9">
      <c r="A266" s="271" t="s">
        <v>1333</v>
      </c>
      <c r="B266" s="271" t="s">
        <v>1536</v>
      </c>
      <c r="C266" s="271" t="s">
        <v>1475</v>
      </c>
      <c r="D266" s="271" t="s">
        <v>1562</v>
      </c>
      <c r="E266" s="272">
        <v>284</v>
      </c>
      <c r="F266" s="261"/>
      <c r="G266" s="261" t="s">
        <v>1583</v>
      </c>
      <c r="H266" s="260">
        <v>2221</v>
      </c>
      <c r="I266" s="260">
        <v>277.625</v>
      </c>
    </row>
    <row r="267" spans="1:9">
      <c r="A267" s="271" t="s">
        <v>1334</v>
      </c>
      <c r="B267" s="271" t="s">
        <v>1544</v>
      </c>
      <c r="C267" s="271" t="s">
        <v>1594</v>
      </c>
      <c r="D267" s="271" t="s">
        <v>1593</v>
      </c>
      <c r="E267" s="272">
        <v>413</v>
      </c>
      <c r="F267" s="261"/>
      <c r="G267" s="261" t="s">
        <v>1595</v>
      </c>
      <c r="H267" s="260">
        <v>492</v>
      </c>
      <c r="I267" s="260">
        <v>492</v>
      </c>
    </row>
    <row r="268" spans="1:9">
      <c r="A268" s="271" t="s">
        <v>1440</v>
      </c>
      <c r="B268" s="271" t="s">
        <v>1544</v>
      </c>
      <c r="C268" s="271" t="s">
        <v>1594</v>
      </c>
      <c r="D268" s="271" t="s">
        <v>1593</v>
      </c>
      <c r="E268" s="272">
        <v>367</v>
      </c>
      <c r="F268" s="261"/>
    </row>
    <row r="269" spans="1:9">
      <c r="A269" s="271" t="s">
        <v>1220</v>
      </c>
      <c r="B269" s="271" t="s">
        <v>1547</v>
      </c>
      <c r="C269" s="271" t="s">
        <v>1556</v>
      </c>
      <c r="D269" s="271" t="s">
        <v>1555</v>
      </c>
      <c r="E269" s="272">
        <v>327</v>
      </c>
      <c r="F269" s="261"/>
    </row>
    <row r="270" spans="1:9">
      <c r="A270" s="271" t="s">
        <v>1286</v>
      </c>
      <c r="B270" s="271" t="s">
        <v>1536</v>
      </c>
      <c r="C270" s="271" t="s">
        <v>1592</v>
      </c>
      <c r="D270" s="271" t="s">
        <v>1591</v>
      </c>
      <c r="E270" s="272">
        <v>180</v>
      </c>
      <c r="F270" s="261"/>
    </row>
    <row r="271" spans="1:9">
      <c r="A271" s="271" t="s">
        <v>1352</v>
      </c>
      <c r="B271" s="271" t="s">
        <v>1544</v>
      </c>
      <c r="C271" s="271" t="s">
        <v>1587</v>
      </c>
      <c r="D271" s="271" t="s">
        <v>1446</v>
      </c>
      <c r="E271" s="272">
        <v>234</v>
      </c>
      <c r="F271" s="261"/>
    </row>
    <row r="272" spans="1:9">
      <c r="A272" s="271" t="s">
        <v>1427</v>
      </c>
      <c r="B272" s="271" t="s">
        <v>1544</v>
      </c>
      <c r="C272" s="271" t="s">
        <v>1587</v>
      </c>
      <c r="D272" s="271" t="s">
        <v>1590</v>
      </c>
      <c r="E272" s="272">
        <v>281</v>
      </c>
      <c r="F272" s="261"/>
    </row>
    <row r="273" spans="1:6">
      <c r="A273" s="271" t="s">
        <v>1278</v>
      </c>
      <c r="B273" s="271" t="s">
        <v>1536</v>
      </c>
      <c r="C273" s="271" t="s">
        <v>1564</v>
      </c>
      <c r="D273" s="271" t="s">
        <v>1589</v>
      </c>
      <c r="E273" s="272">
        <v>394</v>
      </c>
      <c r="F273" s="261"/>
    </row>
    <row r="274" spans="1:6">
      <c r="A274" s="271" t="s">
        <v>1475</v>
      </c>
      <c r="B274" s="271" t="s">
        <v>1536</v>
      </c>
      <c r="C274" s="271" t="s">
        <v>1475</v>
      </c>
      <c r="D274" s="271" t="s">
        <v>1588</v>
      </c>
      <c r="E274" s="272">
        <v>143</v>
      </c>
      <c r="F274" s="261"/>
    </row>
    <row r="275" spans="1:6">
      <c r="A275" s="271" t="s">
        <v>1231</v>
      </c>
      <c r="B275" s="271" t="s">
        <v>1544</v>
      </c>
      <c r="C275" s="271" t="s">
        <v>1587</v>
      </c>
      <c r="D275" s="271" t="s">
        <v>1586</v>
      </c>
      <c r="E275" s="272">
        <v>69</v>
      </c>
      <c r="F275" s="261"/>
    </row>
    <row r="276" spans="1:6">
      <c r="A276" s="271" t="s">
        <v>1295</v>
      </c>
      <c r="B276" s="271" t="s">
        <v>1553</v>
      </c>
      <c r="C276" s="271" t="s">
        <v>1553</v>
      </c>
      <c r="D276" s="271" t="s">
        <v>1585</v>
      </c>
      <c r="E276" s="272">
        <v>383</v>
      </c>
      <c r="F276" s="261"/>
    </row>
    <row r="277" spans="1:6">
      <c r="A277" s="271" t="s">
        <v>1330</v>
      </c>
      <c r="B277" s="271" t="s">
        <v>1544</v>
      </c>
      <c r="C277" s="271" t="s">
        <v>1584</v>
      </c>
      <c r="D277" s="271" t="s">
        <v>1447</v>
      </c>
      <c r="E277" s="272">
        <v>368</v>
      </c>
      <c r="F277" s="261"/>
    </row>
    <row r="278" spans="1:6">
      <c r="A278" s="271" t="s">
        <v>1394</v>
      </c>
      <c r="B278" s="271" t="s">
        <v>1541</v>
      </c>
      <c r="C278" s="271" t="s">
        <v>1583</v>
      </c>
      <c r="D278" s="271" t="s">
        <v>1582</v>
      </c>
      <c r="E278" s="272">
        <v>217</v>
      </c>
      <c r="F278" s="261"/>
    </row>
    <row r="279" spans="1:6">
      <c r="A279" s="271" t="s">
        <v>1486</v>
      </c>
      <c r="B279" s="271" t="s">
        <v>1536</v>
      </c>
      <c r="C279" s="271" t="s">
        <v>1564</v>
      </c>
      <c r="D279" s="271" t="s">
        <v>1581</v>
      </c>
      <c r="E279" s="272">
        <v>331</v>
      </c>
      <c r="F279" s="261"/>
    </row>
    <row r="280" spans="1:6">
      <c r="A280" s="271" t="s">
        <v>1480</v>
      </c>
      <c r="B280" s="271" t="s">
        <v>1536</v>
      </c>
      <c r="C280" s="271" t="s">
        <v>1549</v>
      </c>
      <c r="D280" s="271" t="s">
        <v>1580</v>
      </c>
      <c r="E280" s="272">
        <v>385</v>
      </c>
      <c r="F280" s="261"/>
    </row>
    <row r="281" spans="1:6">
      <c r="A281" s="271" t="s">
        <v>1467</v>
      </c>
      <c r="B281" s="271" t="s">
        <v>1558</v>
      </c>
      <c r="C281" s="271" t="s">
        <v>1469</v>
      </c>
      <c r="D281" s="271" t="s">
        <v>1467</v>
      </c>
      <c r="E281" s="272">
        <v>469</v>
      </c>
      <c r="F281" s="261"/>
    </row>
    <row r="282" spans="1:6">
      <c r="A282" s="271" t="s">
        <v>1459</v>
      </c>
      <c r="B282" s="271" t="s">
        <v>1558</v>
      </c>
      <c r="C282" s="271" t="s">
        <v>1561</v>
      </c>
      <c r="D282" s="271" t="s">
        <v>1459</v>
      </c>
      <c r="E282" s="272">
        <v>75</v>
      </c>
      <c r="F282" s="261"/>
    </row>
    <row r="283" spans="1:6">
      <c r="A283" s="271" t="s">
        <v>1350</v>
      </c>
      <c r="B283" s="271" t="s">
        <v>1544</v>
      </c>
      <c r="C283" s="271" t="s">
        <v>1549</v>
      </c>
      <c r="D283" s="271" t="s">
        <v>1350</v>
      </c>
      <c r="E283" s="272">
        <v>438</v>
      </c>
      <c r="F283" s="261"/>
    </row>
    <row r="284" spans="1:6">
      <c r="A284" s="271" t="s">
        <v>1425</v>
      </c>
      <c r="B284" s="271" t="s">
        <v>1536</v>
      </c>
      <c r="C284" s="271" t="s">
        <v>1578</v>
      </c>
      <c r="D284" s="271" t="s">
        <v>1579</v>
      </c>
      <c r="E284" s="272">
        <v>284</v>
      </c>
      <c r="F284" s="261"/>
    </row>
    <row r="285" spans="1:6">
      <c r="A285" s="271" t="s">
        <v>1490</v>
      </c>
      <c r="B285" s="271" t="s">
        <v>1536</v>
      </c>
      <c r="C285" s="271" t="s">
        <v>1578</v>
      </c>
      <c r="D285" s="271" t="s">
        <v>1577</v>
      </c>
      <c r="E285" s="272">
        <v>325</v>
      </c>
      <c r="F285" s="261"/>
    </row>
    <row r="286" spans="1:6">
      <c r="A286" s="271" t="s">
        <v>1422</v>
      </c>
      <c r="B286" s="271" t="s">
        <v>1547</v>
      </c>
      <c r="C286" s="271" t="s">
        <v>1546</v>
      </c>
      <c r="D286" s="271" t="s">
        <v>1576</v>
      </c>
      <c r="E286" s="272">
        <v>462</v>
      </c>
      <c r="F286" s="261"/>
    </row>
    <row r="287" spans="1:6">
      <c r="A287" s="271" t="s">
        <v>1418</v>
      </c>
      <c r="B287" s="271" t="s">
        <v>1538</v>
      </c>
      <c r="C287" s="271" t="s">
        <v>1317</v>
      </c>
      <c r="D287" s="271" t="s">
        <v>1575</v>
      </c>
      <c r="E287" s="272">
        <v>289</v>
      </c>
      <c r="F287" s="261"/>
    </row>
    <row r="288" spans="1:6">
      <c r="A288" s="271" t="s">
        <v>1305</v>
      </c>
      <c r="B288" s="271" t="s">
        <v>1553</v>
      </c>
      <c r="C288" s="271" t="s">
        <v>1553</v>
      </c>
      <c r="D288" s="271" t="s">
        <v>1574</v>
      </c>
      <c r="E288" s="272">
        <v>490</v>
      </c>
      <c r="F288" s="261"/>
    </row>
    <row r="289" spans="1:6">
      <c r="A289" s="271" t="s">
        <v>1348</v>
      </c>
      <c r="B289" s="271" t="s">
        <v>1558</v>
      </c>
      <c r="C289" s="271" t="s">
        <v>1561</v>
      </c>
      <c r="D289" s="271" t="s">
        <v>1374</v>
      </c>
      <c r="E289" s="272">
        <v>352</v>
      </c>
      <c r="F289" s="261"/>
    </row>
    <row r="290" spans="1:6">
      <c r="A290" s="271" t="s">
        <v>1415</v>
      </c>
      <c r="B290" s="271" t="s">
        <v>1541</v>
      </c>
      <c r="C290" s="271" t="s">
        <v>1551</v>
      </c>
      <c r="D290" s="271" t="s">
        <v>1550</v>
      </c>
      <c r="E290" s="272">
        <v>137</v>
      </c>
      <c r="F290" s="261"/>
    </row>
    <row r="291" spans="1:6">
      <c r="A291" s="271" t="s">
        <v>1496</v>
      </c>
      <c r="B291" s="271" t="s">
        <v>1541</v>
      </c>
      <c r="C291" s="271" t="s">
        <v>1540</v>
      </c>
      <c r="D291" s="271" t="s">
        <v>1573</v>
      </c>
      <c r="E291" s="272">
        <v>83</v>
      </c>
      <c r="F291" s="261"/>
    </row>
    <row r="292" spans="1:6">
      <c r="A292" s="271" t="s">
        <v>1420</v>
      </c>
      <c r="B292" s="271" t="s">
        <v>1538</v>
      </c>
      <c r="C292" s="271" t="s">
        <v>1572</v>
      </c>
      <c r="D292" s="271" t="s">
        <v>1571</v>
      </c>
      <c r="E292" s="272">
        <v>187</v>
      </c>
      <c r="F292" s="261"/>
    </row>
    <row r="293" spans="1:6">
      <c r="A293" s="271" t="s">
        <v>1327</v>
      </c>
      <c r="B293" s="271" t="s">
        <v>1558</v>
      </c>
      <c r="C293" s="271" t="s">
        <v>1570</v>
      </c>
      <c r="D293" s="271" t="s">
        <v>1569</v>
      </c>
      <c r="E293" s="272">
        <v>262</v>
      </c>
      <c r="F293" s="261"/>
    </row>
    <row r="294" spans="1:6">
      <c r="A294" s="271" t="s">
        <v>1340</v>
      </c>
      <c r="B294" s="271" t="s">
        <v>1544</v>
      </c>
      <c r="C294" s="271" t="s">
        <v>1543</v>
      </c>
      <c r="D294" s="271" t="s">
        <v>1568</v>
      </c>
      <c r="E294" s="272">
        <v>98</v>
      </c>
      <c r="F294" s="261"/>
    </row>
    <row r="295" spans="1:6">
      <c r="A295" s="271" t="s">
        <v>1454</v>
      </c>
      <c r="B295" s="271" t="s">
        <v>1558</v>
      </c>
      <c r="C295" s="271" t="s">
        <v>1567</v>
      </c>
      <c r="D295" s="271" t="s">
        <v>1454</v>
      </c>
      <c r="E295" s="272">
        <v>273</v>
      </c>
      <c r="F295" s="261"/>
    </row>
    <row r="296" spans="1:6">
      <c r="A296" s="271" t="s">
        <v>1249</v>
      </c>
      <c r="B296" s="271" t="s">
        <v>1558</v>
      </c>
      <c r="C296" s="271" t="s">
        <v>1566</v>
      </c>
      <c r="D296" s="271" t="s">
        <v>1565</v>
      </c>
      <c r="E296" s="272">
        <v>368</v>
      </c>
      <c r="F296" s="261"/>
    </row>
    <row r="297" spans="1:6">
      <c r="A297" s="271" t="s">
        <v>1483</v>
      </c>
      <c r="B297" s="271" t="s">
        <v>1536</v>
      </c>
      <c r="C297" s="271" t="s">
        <v>1564</v>
      </c>
      <c r="D297" s="271" t="s">
        <v>1483</v>
      </c>
      <c r="E297" s="272">
        <v>477</v>
      </c>
      <c r="F297" s="261"/>
    </row>
    <row r="298" spans="1:6">
      <c r="A298" s="271" t="s">
        <v>1335</v>
      </c>
      <c r="B298" s="271" t="s">
        <v>1547</v>
      </c>
      <c r="C298" s="271" t="s">
        <v>1556</v>
      </c>
      <c r="D298" s="271" t="s">
        <v>1563</v>
      </c>
      <c r="E298" s="272">
        <v>120</v>
      </c>
      <c r="F298" s="261"/>
    </row>
    <row r="299" spans="1:6">
      <c r="A299" s="271" t="s">
        <v>1470</v>
      </c>
      <c r="B299" s="271" t="s">
        <v>1536</v>
      </c>
      <c r="C299" s="271" t="s">
        <v>1475</v>
      </c>
      <c r="D299" s="271" t="s">
        <v>1562</v>
      </c>
      <c r="E299" s="272">
        <v>258</v>
      </c>
      <c r="F299" s="261"/>
    </row>
    <row r="300" spans="1:6">
      <c r="A300" s="271" t="s">
        <v>1380</v>
      </c>
      <c r="B300" s="271" t="s">
        <v>1547</v>
      </c>
      <c r="C300" s="271" t="s">
        <v>1514</v>
      </c>
      <c r="D300" s="271" t="s">
        <v>1513</v>
      </c>
      <c r="E300" s="272">
        <v>320</v>
      </c>
      <c r="F300" s="261"/>
    </row>
    <row r="301" spans="1:6">
      <c r="A301" s="271" t="s">
        <v>1402</v>
      </c>
      <c r="B301" s="271" t="s">
        <v>1558</v>
      </c>
      <c r="C301" s="271" t="s">
        <v>1561</v>
      </c>
      <c r="D301" s="271" t="s">
        <v>1560</v>
      </c>
      <c r="E301" s="272">
        <v>413</v>
      </c>
      <c r="F301" s="261"/>
    </row>
    <row r="302" spans="1:6">
      <c r="A302" s="271" t="s">
        <v>1355</v>
      </c>
      <c r="B302" s="271" t="s">
        <v>1541</v>
      </c>
      <c r="C302" s="271" t="s">
        <v>1540</v>
      </c>
      <c r="D302" s="271" t="s">
        <v>1559</v>
      </c>
      <c r="E302" s="272">
        <v>170</v>
      </c>
      <c r="F302" s="261"/>
    </row>
    <row r="303" spans="1:6">
      <c r="A303" s="271" t="s">
        <v>1332</v>
      </c>
      <c r="B303" s="271" t="s">
        <v>1558</v>
      </c>
      <c r="C303" s="271" t="s">
        <v>1457</v>
      </c>
      <c r="D303" s="271" t="s">
        <v>1557</v>
      </c>
      <c r="E303" s="272">
        <v>372</v>
      </c>
      <c r="F303" s="261"/>
    </row>
    <row r="304" spans="1:6">
      <c r="A304" s="271" t="s">
        <v>1471</v>
      </c>
      <c r="B304" s="271" t="s">
        <v>1536</v>
      </c>
      <c r="C304" s="271" t="s">
        <v>1475</v>
      </c>
      <c r="D304" s="271" t="s">
        <v>1474</v>
      </c>
      <c r="E304" s="272">
        <v>154</v>
      </c>
      <c r="F304" s="261"/>
    </row>
    <row r="305" spans="1:6">
      <c r="A305" s="271" t="s">
        <v>1347</v>
      </c>
      <c r="B305" s="271" t="s">
        <v>1547</v>
      </c>
      <c r="C305" s="271" t="s">
        <v>1556</v>
      </c>
      <c r="D305" s="271" t="s">
        <v>1555</v>
      </c>
      <c r="E305" s="272">
        <v>75</v>
      </c>
      <c r="F305" s="261"/>
    </row>
    <row r="306" spans="1:6">
      <c r="A306" s="271" t="s">
        <v>1275</v>
      </c>
      <c r="B306" s="271" t="s">
        <v>1541</v>
      </c>
      <c r="C306" s="271" t="s">
        <v>1540</v>
      </c>
      <c r="D306" s="271" t="s">
        <v>1554</v>
      </c>
      <c r="E306" s="272">
        <v>388</v>
      </c>
      <c r="F306" s="261"/>
    </row>
    <row r="307" spans="1:6">
      <c r="A307" s="271" t="s">
        <v>1308</v>
      </c>
      <c r="B307" s="271" t="s">
        <v>1553</v>
      </c>
      <c r="C307" s="271" t="s">
        <v>1553</v>
      </c>
      <c r="D307" s="271" t="s">
        <v>1552</v>
      </c>
      <c r="E307" s="272">
        <v>476</v>
      </c>
      <c r="F307" s="261"/>
    </row>
    <row r="308" spans="1:6">
      <c r="A308" s="271" t="s">
        <v>1414</v>
      </c>
      <c r="B308" s="271" t="s">
        <v>1541</v>
      </c>
      <c r="C308" s="271" t="s">
        <v>1551</v>
      </c>
      <c r="D308" s="271" t="s">
        <v>1550</v>
      </c>
      <c r="E308" s="272">
        <v>299</v>
      </c>
      <c r="F308" s="261"/>
    </row>
    <row r="309" spans="1:6">
      <c r="A309" s="271" t="s">
        <v>1271</v>
      </c>
      <c r="B309" s="271" t="s">
        <v>1536</v>
      </c>
      <c r="C309" s="271" t="s">
        <v>1549</v>
      </c>
      <c r="D309" s="271" t="s">
        <v>1548</v>
      </c>
      <c r="E309" s="272">
        <v>405</v>
      </c>
      <c r="F309" s="261"/>
    </row>
    <row r="310" spans="1:6">
      <c r="A310" s="271" t="s">
        <v>1412</v>
      </c>
      <c r="B310" s="271" t="s">
        <v>1547</v>
      </c>
      <c r="C310" s="271" t="s">
        <v>1546</v>
      </c>
      <c r="D310" s="271" t="s">
        <v>1545</v>
      </c>
      <c r="E310" s="272">
        <v>254</v>
      </c>
      <c r="F310" s="261"/>
    </row>
    <row r="311" spans="1:6">
      <c r="A311" s="271" t="s">
        <v>1237</v>
      </c>
      <c r="B311" s="271" t="s">
        <v>1544</v>
      </c>
      <c r="C311" s="271" t="s">
        <v>1543</v>
      </c>
      <c r="D311" s="271" t="s">
        <v>1542</v>
      </c>
      <c r="E311" s="272">
        <v>278</v>
      </c>
      <c r="F311" s="261"/>
    </row>
    <row r="312" spans="1:6">
      <c r="A312" s="271" t="s">
        <v>1304</v>
      </c>
      <c r="B312" s="271" t="s">
        <v>1541</v>
      </c>
      <c r="C312" s="271" t="s">
        <v>1540</v>
      </c>
      <c r="D312" s="271" t="s">
        <v>1539</v>
      </c>
      <c r="E312" s="272">
        <v>151</v>
      </c>
      <c r="F312" s="261"/>
    </row>
    <row r="313" spans="1:6">
      <c r="A313" s="271" t="s">
        <v>1405</v>
      </c>
      <c r="B313" s="271" t="s">
        <v>1538</v>
      </c>
      <c r="C313" s="271" t="s">
        <v>1537</v>
      </c>
      <c r="D313" s="271" t="s">
        <v>1537</v>
      </c>
      <c r="E313" s="272">
        <v>92</v>
      </c>
      <c r="F313" s="261"/>
    </row>
    <row r="314" spans="1:6">
      <c r="A314" s="271" t="s">
        <v>1489</v>
      </c>
      <c r="B314" s="271" t="s">
        <v>1536</v>
      </c>
      <c r="C314" s="271" t="s">
        <v>1475</v>
      </c>
      <c r="D314" s="271" t="s">
        <v>1535</v>
      </c>
      <c r="E314" s="272">
        <v>416</v>
      </c>
      <c r="F314" s="261"/>
    </row>
    <row r="315" spans="1:6" ht="15" customHeight="1" thickBot="1">
      <c r="A315" s="273"/>
      <c r="B315" s="274"/>
      <c r="C315" s="274"/>
      <c r="D315" s="274"/>
      <c r="E315" s="274">
        <f>SUBTOTAL(9,E2:E261)</f>
        <v>70725</v>
      </c>
    </row>
    <row r="316" spans="1:6" ht="15" customHeight="1" thickTop="1">
      <c r="A316" s="275" t="s">
        <v>1534</v>
      </c>
      <c r="B316" s="275"/>
      <c r="C316" s="275"/>
      <c r="D316" s="275"/>
      <c r="E316" s="276">
        <f>SUBTOTAL(109,'Exercise 2 - Number of Students'!$E$2:$E$315)</f>
        <v>85852</v>
      </c>
    </row>
    <row r="317" spans="1:6" ht="15" customHeight="1">
      <c r="E317" s="260">
        <f>AVERAGE(E2:E315)</f>
        <v>498.65286624203821</v>
      </c>
    </row>
  </sheetData>
  <pageMargins left="0.7" right="0.7" top="0.75" bottom="0.75" header="0.3" footer="0.3"/>
  <pageSetup orientation="portrait"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20"/>
  <sheetViews>
    <sheetView zoomScaleNormal="100" workbookViewId="0">
      <selection activeCell="J6" sqref="J6"/>
    </sheetView>
  </sheetViews>
  <sheetFormatPr defaultColWidth="17.28515625" defaultRowHeight="15" customHeight="1"/>
  <cols>
    <col min="1" max="1" width="15" style="260" customWidth="1"/>
    <col min="2" max="2" width="12.7109375" style="260" customWidth="1"/>
    <col min="3" max="3" width="14.85546875" style="260" customWidth="1"/>
    <col min="4" max="4" width="12.7109375" style="260" customWidth="1"/>
    <col min="5" max="6" width="8.7109375" style="260" customWidth="1"/>
    <col min="7" max="16384" width="17.28515625" style="260"/>
  </cols>
  <sheetData>
    <row r="1" spans="1:4">
      <c r="A1" s="263"/>
      <c r="B1" s="266" t="s">
        <v>1722</v>
      </c>
      <c r="C1" s="266" t="s">
        <v>1721</v>
      </c>
      <c r="D1" s="266" t="s">
        <v>1720</v>
      </c>
    </row>
    <row r="2" spans="1:4">
      <c r="A2" s="266" t="s">
        <v>1719</v>
      </c>
      <c r="B2" s="265">
        <v>0</v>
      </c>
      <c r="C2" s="265">
        <v>10000</v>
      </c>
      <c r="D2" s="267">
        <v>0.1</v>
      </c>
    </row>
    <row r="3" spans="1:4">
      <c r="A3" s="266"/>
      <c r="B3" s="265">
        <f>+C2+1</f>
        <v>10001</v>
      </c>
      <c r="C3" s="265">
        <v>30000</v>
      </c>
      <c r="D3" s="267">
        <v>0.2</v>
      </c>
    </row>
    <row r="4" spans="1:4">
      <c r="A4" s="266"/>
      <c r="B4" s="265">
        <f>+C3+1</f>
        <v>30001</v>
      </c>
      <c r="C4" s="265">
        <v>50000</v>
      </c>
      <c r="D4" s="267">
        <v>0.4</v>
      </c>
    </row>
    <row r="5" spans="1:4">
      <c r="A5" s="268" t="s">
        <v>1718</v>
      </c>
      <c r="B5" s="265"/>
      <c r="C5" s="265"/>
      <c r="D5" s="267"/>
    </row>
    <row r="6" spans="1:4">
      <c r="A6" s="266"/>
      <c r="B6" s="265"/>
      <c r="C6" s="265"/>
      <c r="D6" s="267"/>
    </row>
    <row r="7" spans="1:4">
      <c r="A7" s="263"/>
      <c r="B7" s="263"/>
      <c r="C7" s="263"/>
      <c r="D7" s="263"/>
    </row>
    <row r="8" spans="1:4">
      <c r="A8" s="263"/>
      <c r="B8" s="266" t="s">
        <v>1717</v>
      </c>
      <c r="C8" s="266" t="s">
        <v>1716</v>
      </c>
      <c r="D8" s="266" t="s">
        <v>1715</v>
      </c>
    </row>
    <row r="9" spans="1:4">
      <c r="A9" s="263" t="s">
        <v>1714</v>
      </c>
      <c r="B9" s="265">
        <v>12000</v>
      </c>
      <c r="C9" s="264">
        <f>$D$3*B9</f>
        <v>2400</v>
      </c>
      <c r="D9" s="264">
        <f>B9-C9</f>
        <v>9600</v>
      </c>
    </row>
    <row r="10" spans="1:4">
      <c r="A10" s="263" t="s">
        <v>1713</v>
      </c>
      <c r="B10" s="265">
        <v>15000</v>
      </c>
      <c r="C10" s="264"/>
      <c r="D10" s="264"/>
    </row>
    <row r="11" spans="1:4">
      <c r="A11" s="263" t="s">
        <v>1712</v>
      </c>
      <c r="B11" s="265">
        <v>35000</v>
      </c>
      <c r="C11" s="264"/>
      <c r="D11" s="264"/>
    </row>
    <row r="12" spans="1:4">
      <c r="A12" s="263" t="s">
        <v>1711</v>
      </c>
      <c r="B12" s="265">
        <v>60000</v>
      </c>
      <c r="C12" s="264"/>
      <c r="D12" s="264"/>
    </row>
    <row r="13" spans="1:4">
      <c r="A13" s="263"/>
      <c r="B13" s="263"/>
      <c r="C13" s="263"/>
      <c r="D13" s="263"/>
    </row>
    <row r="14" spans="1:4">
      <c r="A14" s="263"/>
      <c r="B14" s="263"/>
      <c r="C14" s="263"/>
      <c r="D14" s="263"/>
    </row>
    <row r="15" spans="1:4">
      <c r="A15" s="263"/>
      <c r="B15" s="263"/>
      <c r="C15" s="263"/>
      <c r="D15" s="263"/>
    </row>
    <row r="16" spans="1:4">
      <c r="A16" s="263"/>
      <c r="B16" s="263"/>
      <c r="C16" s="263"/>
      <c r="D16" s="263"/>
    </row>
    <row r="17" spans="1:4">
      <c r="A17" s="263"/>
      <c r="B17" s="263"/>
      <c r="C17" s="263"/>
      <c r="D17" s="263"/>
    </row>
    <row r="18" spans="1:4">
      <c r="A18" s="263"/>
      <c r="B18" s="263"/>
      <c r="C18" s="263"/>
      <c r="D18" s="263"/>
    </row>
    <row r="19" spans="1:4">
      <c r="A19" s="263"/>
      <c r="B19" s="263"/>
      <c r="C19" s="263"/>
      <c r="D19" s="263"/>
    </row>
    <row r="20" spans="1:4">
      <c r="A20" s="263"/>
      <c r="B20" s="263"/>
      <c r="C20" s="263"/>
      <c r="D20" s="263"/>
    </row>
  </sheetData>
  <pageMargins left="0.7" right="0.7" top="0.75" bottom="0.75" header="0.3" footer="0.3"/>
  <pageSetup orientation="portrait"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1"/>
  <sheetViews>
    <sheetView workbookViewId="0">
      <selection activeCell="K6" sqref="K6"/>
    </sheetView>
  </sheetViews>
  <sheetFormatPr defaultRowHeight="15"/>
  <cols>
    <col min="1" max="1" width="15.7109375" bestFit="1" customWidth="1"/>
    <col min="2" max="2" width="11.7109375" bestFit="1" customWidth="1"/>
    <col min="3" max="3" width="6.42578125" bestFit="1" customWidth="1"/>
    <col min="4" max="4" width="9.28515625" bestFit="1" customWidth="1"/>
    <col min="5" max="5" width="5.85546875" bestFit="1" customWidth="1"/>
    <col min="6" max="6" width="7.7109375" bestFit="1" customWidth="1"/>
    <col min="7" max="7" width="10" bestFit="1" customWidth="1"/>
    <col min="8" max="8" width="12.28515625" bestFit="1" customWidth="1"/>
  </cols>
  <sheetData>
    <row r="1" spans="1:8">
      <c r="A1" s="105" t="s">
        <v>102</v>
      </c>
      <c r="B1" s="106" t="s">
        <v>103</v>
      </c>
      <c r="C1" s="106" t="s">
        <v>104</v>
      </c>
      <c r="D1" s="107" t="s">
        <v>105</v>
      </c>
      <c r="E1" s="108" t="s">
        <v>687</v>
      </c>
      <c r="F1" s="89" t="s">
        <v>638</v>
      </c>
      <c r="G1" s="109" t="s">
        <v>753</v>
      </c>
      <c r="H1" s="110" t="s">
        <v>754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
    <tabColor rgb="FFFF0000"/>
  </sheetPr>
  <dimension ref="A3:K20"/>
  <sheetViews>
    <sheetView topLeftCell="A4" workbookViewId="0">
      <selection activeCell="C10" sqref="C10"/>
    </sheetView>
  </sheetViews>
  <sheetFormatPr defaultColWidth="9.140625" defaultRowHeight="15"/>
  <cols>
    <col min="1" max="1" width="20.28515625" style="152" customWidth="1"/>
    <col min="2" max="3" width="9.140625" style="152"/>
    <col min="4" max="4" width="23.7109375" style="152" customWidth="1"/>
    <col min="5" max="16384" width="9.140625" style="152"/>
  </cols>
  <sheetData>
    <row r="3" spans="1:11">
      <c r="F3" s="26"/>
    </row>
    <row r="5" spans="1:11" ht="54" customHeight="1">
      <c r="A5" s="151" t="s">
        <v>1</v>
      </c>
      <c r="D5" s="151" t="s">
        <v>3</v>
      </c>
      <c r="F5" s="26"/>
      <c r="G5"/>
      <c r="H5"/>
      <c r="I5"/>
      <c r="J5"/>
      <c r="K5"/>
    </row>
    <row r="6" spans="1:11">
      <c r="G6"/>
      <c r="H6"/>
      <c r="I6"/>
      <c r="J6"/>
      <c r="K6"/>
    </row>
    <row r="7" spans="1:11">
      <c r="G7"/>
      <c r="H7"/>
      <c r="I7"/>
      <c r="J7"/>
      <c r="K7"/>
    </row>
    <row r="8" spans="1:11">
      <c r="G8"/>
      <c r="H8"/>
      <c r="I8"/>
      <c r="J8"/>
      <c r="K8"/>
    </row>
    <row r="9" spans="1:11">
      <c r="G9"/>
      <c r="H9"/>
      <c r="I9"/>
      <c r="J9"/>
      <c r="K9"/>
    </row>
    <row r="10" spans="1:11">
      <c r="G10"/>
      <c r="H10"/>
      <c r="I10"/>
      <c r="J10"/>
      <c r="K10"/>
    </row>
    <row r="11" spans="1:11">
      <c r="G11"/>
      <c r="H11"/>
      <c r="I11"/>
      <c r="J11"/>
      <c r="K11"/>
    </row>
    <row r="12" spans="1:11">
      <c r="G12"/>
      <c r="H12"/>
      <c r="I12"/>
      <c r="J12"/>
      <c r="K12"/>
    </row>
    <row r="13" spans="1:11">
      <c r="G13"/>
      <c r="H13"/>
      <c r="I13"/>
      <c r="J13"/>
      <c r="K13"/>
    </row>
    <row r="20" spans="1:4" ht="54.75" customHeight="1">
      <c r="A20" s="151" t="s">
        <v>2</v>
      </c>
      <c r="D20" s="151" t="s">
        <v>0</v>
      </c>
    </row>
  </sheetData>
  <customSheetViews>
    <customSheetView guid="{2AFC4EE7-B7E3-4CBF-97F7-920151E9360E}" topLeftCell="A12">
      <selection activeCell="F24" sqref="F24"/>
      <pageMargins left="0.7" right="0.7" top="0.75" bottom="0.75" header="0.3" footer="0.3"/>
      <pageSetup orientation="portrait" horizontalDpi="4294967293" verticalDpi="4294967293" r:id="rId1"/>
    </customSheetView>
  </customSheetViews>
  <pageMargins left="0.7" right="0.7" top="0.75" bottom="0.75" header="0.3" footer="0.3"/>
  <pageSetup orientation="portrait" horizontalDpi="4294967293" verticalDpi="4294967293" r:id="rId2"/>
  <drawing r:id="rId3"/>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
    <tabColor rgb="FFFFC000"/>
  </sheetPr>
  <dimension ref="A1:D1130"/>
  <sheetViews>
    <sheetView showGridLines="0" workbookViewId="0">
      <selection activeCell="C2" sqref="C2"/>
    </sheetView>
  </sheetViews>
  <sheetFormatPr defaultRowHeight="15"/>
  <cols>
    <col min="2" max="2" width="20.42578125" bestFit="1" customWidth="1"/>
    <col min="3" max="4" width="20.42578125" customWidth="1"/>
  </cols>
  <sheetData>
    <row r="1" spans="1:4">
      <c r="A1" s="483" t="s">
        <v>1096</v>
      </c>
      <c r="B1" s="483" t="s">
        <v>1213</v>
      </c>
      <c r="C1" s="483" t="s">
        <v>1821</v>
      </c>
      <c r="D1" s="483" t="s">
        <v>1822</v>
      </c>
    </row>
    <row r="2" spans="1:4">
      <c r="A2" s="230">
        <v>1</v>
      </c>
      <c r="B2" s="230" t="s">
        <v>172</v>
      </c>
      <c r="C2" s="450"/>
      <c r="D2" s="450"/>
    </row>
    <row r="3" spans="1:4">
      <c r="A3" s="230">
        <v>2</v>
      </c>
      <c r="B3" s="230" t="s">
        <v>192</v>
      </c>
      <c r="C3" s="450"/>
      <c r="D3" s="450"/>
    </row>
    <row r="4" spans="1:4">
      <c r="A4" s="230">
        <v>3</v>
      </c>
      <c r="B4" s="230" t="s">
        <v>908</v>
      </c>
      <c r="C4" s="450"/>
      <c r="D4" s="450"/>
    </row>
    <row r="5" spans="1:4">
      <c r="A5" s="230">
        <v>4</v>
      </c>
      <c r="B5" s="230" t="s">
        <v>907</v>
      </c>
      <c r="C5" s="450"/>
      <c r="D5" s="450"/>
    </row>
    <row r="6" spans="1:4">
      <c r="A6" s="230">
        <v>5</v>
      </c>
      <c r="B6" s="230" t="s">
        <v>297</v>
      </c>
      <c r="C6" s="450"/>
      <c r="D6" s="450"/>
    </row>
    <row r="7" spans="1:4">
      <c r="A7" s="230">
        <v>6</v>
      </c>
      <c r="B7" s="230" t="s">
        <v>266</v>
      </c>
      <c r="C7" s="450"/>
      <c r="D7" s="450"/>
    </row>
    <row r="8" spans="1:4">
      <c r="A8" s="230">
        <v>7</v>
      </c>
      <c r="B8" s="230" t="s">
        <v>898</v>
      </c>
      <c r="C8" s="450"/>
      <c r="D8" s="450"/>
    </row>
    <row r="9" spans="1:4">
      <c r="A9" s="230">
        <v>8</v>
      </c>
      <c r="B9" s="230" t="s">
        <v>467</v>
      </c>
      <c r="C9" s="450"/>
      <c r="D9" s="450"/>
    </row>
    <row r="10" spans="1:4">
      <c r="A10" s="230">
        <v>9</v>
      </c>
      <c r="B10" s="230" t="s">
        <v>506</v>
      </c>
      <c r="C10" s="450"/>
      <c r="D10" s="450"/>
    </row>
    <row r="11" spans="1:4">
      <c r="A11" s="230">
        <v>10</v>
      </c>
      <c r="B11" s="230" t="s">
        <v>248</v>
      </c>
      <c r="C11" s="450"/>
      <c r="D11" s="450"/>
    </row>
    <row r="12" spans="1:4">
      <c r="A12" s="230">
        <v>11</v>
      </c>
      <c r="B12" s="230" t="s">
        <v>539</v>
      </c>
      <c r="C12" s="450"/>
      <c r="D12" s="450"/>
    </row>
    <row r="13" spans="1:4">
      <c r="A13" s="230">
        <v>12</v>
      </c>
      <c r="B13" s="230" t="s">
        <v>885</v>
      </c>
      <c r="C13" s="450"/>
      <c r="D13" s="450"/>
    </row>
    <row r="14" spans="1:4">
      <c r="A14" s="230">
        <v>13</v>
      </c>
      <c r="B14" s="230" t="s">
        <v>331</v>
      </c>
      <c r="C14" s="450"/>
      <c r="D14" s="450"/>
    </row>
    <row r="15" spans="1:4">
      <c r="A15" s="230">
        <v>14</v>
      </c>
      <c r="B15" s="230" t="s">
        <v>409</v>
      </c>
      <c r="C15" s="450"/>
      <c r="D15" s="450"/>
    </row>
    <row r="16" spans="1:4">
      <c r="A16" s="230">
        <v>15</v>
      </c>
      <c r="B16" s="230" t="s">
        <v>892</v>
      </c>
      <c r="C16" s="450"/>
      <c r="D16" s="450"/>
    </row>
    <row r="17" spans="1:4">
      <c r="A17" s="230">
        <v>16</v>
      </c>
      <c r="B17" s="230" t="s">
        <v>313</v>
      </c>
      <c r="C17" s="450"/>
      <c r="D17" s="450"/>
    </row>
    <row r="18" spans="1:4">
      <c r="A18" s="230">
        <v>17</v>
      </c>
      <c r="B18" s="230" t="s">
        <v>153</v>
      </c>
      <c r="C18" s="450"/>
      <c r="D18" s="450"/>
    </row>
    <row r="19" spans="1:4">
      <c r="A19" s="230">
        <v>18</v>
      </c>
      <c r="B19" s="230" t="s">
        <v>773</v>
      </c>
      <c r="C19" s="450"/>
      <c r="D19" s="450"/>
    </row>
    <row r="20" spans="1:4">
      <c r="A20" s="230">
        <v>19</v>
      </c>
      <c r="B20" s="230" t="s">
        <v>302</v>
      </c>
      <c r="C20" s="450"/>
      <c r="D20" s="450"/>
    </row>
    <row r="21" spans="1:4">
      <c r="A21" s="230">
        <v>20</v>
      </c>
      <c r="B21" s="230" t="s">
        <v>614</v>
      </c>
      <c r="C21" s="450"/>
      <c r="D21" s="450"/>
    </row>
    <row r="22" spans="1:4">
      <c r="A22" s="230">
        <v>21</v>
      </c>
      <c r="B22" s="230" t="s">
        <v>356</v>
      </c>
      <c r="C22" s="450"/>
      <c r="D22" s="450"/>
    </row>
    <row r="23" spans="1:4">
      <c r="A23" s="230">
        <v>22</v>
      </c>
      <c r="B23" s="230" t="s">
        <v>450</v>
      </c>
      <c r="C23" s="450"/>
      <c r="D23" s="450"/>
    </row>
    <row r="24" spans="1:4">
      <c r="A24" s="230">
        <v>23</v>
      </c>
      <c r="B24" s="230" t="s">
        <v>544</v>
      </c>
      <c r="C24" s="450"/>
      <c r="D24" s="450"/>
    </row>
    <row r="25" spans="1:4">
      <c r="A25" s="230">
        <v>24</v>
      </c>
      <c r="B25" s="230" t="s">
        <v>333</v>
      </c>
      <c r="C25" s="450"/>
      <c r="D25" s="450"/>
    </row>
    <row r="26" spans="1:4">
      <c r="A26" s="230">
        <v>25</v>
      </c>
      <c r="B26" s="230" t="s">
        <v>900</v>
      </c>
      <c r="C26" s="450"/>
      <c r="D26" s="450"/>
    </row>
    <row r="27" spans="1:4">
      <c r="A27" s="230">
        <v>26</v>
      </c>
      <c r="B27" s="230" t="s">
        <v>916</v>
      </c>
      <c r="C27" s="450"/>
      <c r="D27" s="450"/>
    </row>
    <row r="28" spans="1:4">
      <c r="A28" s="230">
        <v>27</v>
      </c>
      <c r="B28" s="230" t="s">
        <v>666</v>
      </c>
      <c r="C28" s="450"/>
      <c r="D28" s="450"/>
    </row>
    <row r="29" spans="1:4">
      <c r="A29" s="230">
        <v>28</v>
      </c>
      <c r="B29" s="230" t="s">
        <v>169</v>
      </c>
      <c r="C29" s="450"/>
      <c r="D29" s="450"/>
    </row>
    <row r="30" spans="1:4">
      <c r="A30" s="230">
        <v>29</v>
      </c>
      <c r="B30" s="230" t="s">
        <v>226</v>
      </c>
      <c r="C30" s="450"/>
      <c r="D30" s="450"/>
    </row>
    <row r="31" spans="1:4">
      <c r="A31" s="230">
        <v>30</v>
      </c>
      <c r="B31" s="230" t="s">
        <v>352</v>
      </c>
      <c r="C31" s="450"/>
      <c r="D31" s="450"/>
    </row>
    <row r="32" spans="1:4">
      <c r="A32" s="230">
        <v>31</v>
      </c>
      <c r="B32" s="230" t="s">
        <v>489</v>
      </c>
      <c r="C32" s="450"/>
      <c r="D32" s="450"/>
    </row>
    <row r="33" spans="1:4">
      <c r="A33" s="230">
        <v>32</v>
      </c>
      <c r="B33" s="230" t="s">
        <v>912</v>
      </c>
      <c r="C33" s="450"/>
      <c r="D33" s="450"/>
    </row>
    <row r="34" spans="1:4">
      <c r="A34" s="230">
        <v>33</v>
      </c>
      <c r="B34" s="230" t="s">
        <v>799</v>
      </c>
      <c r="C34" s="450"/>
      <c r="D34" s="450"/>
    </row>
    <row r="35" spans="1:4">
      <c r="A35" s="230">
        <v>34</v>
      </c>
      <c r="B35" s="230" t="s">
        <v>289</v>
      </c>
      <c r="C35" s="450"/>
      <c r="D35" s="450"/>
    </row>
    <row r="36" spans="1:4">
      <c r="A36" s="230">
        <v>35</v>
      </c>
      <c r="B36" s="230" t="s">
        <v>241</v>
      </c>
      <c r="C36" s="450"/>
      <c r="D36" s="450"/>
    </row>
    <row r="37" spans="1:4">
      <c r="A37" s="230">
        <v>36</v>
      </c>
      <c r="B37" s="230" t="s">
        <v>658</v>
      </c>
      <c r="C37" s="450"/>
      <c r="D37" s="450"/>
    </row>
    <row r="38" spans="1:4">
      <c r="A38" s="230">
        <v>37</v>
      </c>
      <c r="B38" s="230" t="s">
        <v>896</v>
      </c>
      <c r="C38" s="450"/>
      <c r="D38" s="450"/>
    </row>
    <row r="39" spans="1:4">
      <c r="A39" s="230">
        <v>38</v>
      </c>
      <c r="B39" s="230" t="s">
        <v>552</v>
      </c>
      <c r="C39" s="450"/>
      <c r="D39" s="450"/>
    </row>
    <row r="40" spans="1:4">
      <c r="A40" s="230">
        <v>39</v>
      </c>
      <c r="B40" s="230" t="s">
        <v>890</v>
      </c>
      <c r="C40" s="450"/>
      <c r="D40" s="450"/>
    </row>
    <row r="41" spans="1:4">
      <c r="A41" s="230">
        <v>40</v>
      </c>
      <c r="B41" s="230" t="s">
        <v>353</v>
      </c>
      <c r="C41" s="450"/>
      <c r="D41" s="450"/>
    </row>
    <row r="42" spans="1:4">
      <c r="A42" s="230">
        <v>41</v>
      </c>
      <c r="B42" s="230" t="s">
        <v>915</v>
      </c>
      <c r="C42" s="450"/>
      <c r="D42" s="450"/>
    </row>
    <row r="43" spans="1:4">
      <c r="A43" s="230">
        <v>42</v>
      </c>
      <c r="B43" s="230" t="s">
        <v>366</v>
      </c>
      <c r="C43" s="450"/>
      <c r="D43" s="450"/>
    </row>
    <row r="44" spans="1:4">
      <c r="A44" s="230">
        <v>43</v>
      </c>
      <c r="B44" s="230" t="s">
        <v>771</v>
      </c>
      <c r="C44" s="450"/>
      <c r="D44" s="450"/>
    </row>
    <row r="45" spans="1:4">
      <c r="A45" s="230">
        <v>44</v>
      </c>
      <c r="B45" s="230" t="s">
        <v>277</v>
      </c>
      <c r="C45" s="450"/>
      <c r="D45" s="450"/>
    </row>
    <row r="46" spans="1:4">
      <c r="A46" s="230">
        <v>45</v>
      </c>
      <c r="B46" s="230" t="s">
        <v>335</v>
      </c>
      <c r="C46" s="450"/>
      <c r="D46" s="450"/>
    </row>
    <row r="47" spans="1:4">
      <c r="A47" s="230">
        <v>46</v>
      </c>
      <c r="B47" s="230" t="s">
        <v>259</v>
      </c>
      <c r="C47" s="450"/>
      <c r="D47" s="450"/>
    </row>
    <row r="48" spans="1:4">
      <c r="A48" s="230">
        <v>47</v>
      </c>
      <c r="B48" s="230" t="s">
        <v>765</v>
      </c>
      <c r="C48" s="450"/>
      <c r="D48" s="450"/>
    </row>
    <row r="49" spans="1:4">
      <c r="A49" s="230">
        <v>48</v>
      </c>
      <c r="B49" s="230" t="s">
        <v>781</v>
      </c>
      <c r="C49" s="450"/>
      <c r="D49" s="450"/>
    </row>
    <row r="50" spans="1:4">
      <c r="A50" s="230">
        <v>49</v>
      </c>
      <c r="B50" s="230" t="s">
        <v>440</v>
      </c>
      <c r="C50" s="450"/>
      <c r="D50" s="450"/>
    </row>
    <row r="51" spans="1:4">
      <c r="A51" s="230">
        <v>50</v>
      </c>
      <c r="B51" s="230" t="s">
        <v>348</v>
      </c>
      <c r="C51" s="450"/>
      <c r="D51" s="450"/>
    </row>
    <row r="52" spans="1:4">
      <c r="A52" s="230">
        <v>51</v>
      </c>
      <c r="B52" s="230" t="s">
        <v>920</v>
      </c>
      <c r="C52" s="450"/>
      <c r="D52" s="450"/>
    </row>
    <row r="53" spans="1:4">
      <c r="A53" s="230">
        <v>52</v>
      </c>
      <c r="B53" s="230" t="s">
        <v>421</v>
      </c>
      <c r="C53" s="450"/>
      <c r="D53" s="450"/>
    </row>
    <row r="54" spans="1:4">
      <c r="A54" s="230">
        <v>53</v>
      </c>
      <c r="B54" s="230" t="s">
        <v>6</v>
      </c>
      <c r="C54" s="450"/>
      <c r="D54" s="450"/>
    </row>
    <row r="55" spans="1:4">
      <c r="A55" s="230">
        <v>54</v>
      </c>
      <c r="B55" s="230" t="s">
        <v>6</v>
      </c>
      <c r="C55" s="450"/>
      <c r="D55" s="450"/>
    </row>
    <row r="56" spans="1:4">
      <c r="A56" s="230">
        <v>55</v>
      </c>
      <c r="B56" s="230" t="s">
        <v>314</v>
      </c>
      <c r="C56" s="450"/>
      <c r="D56" s="450"/>
    </row>
    <row r="57" spans="1:4">
      <c r="A57" s="230">
        <v>56</v>
      </c>
      <c r="B57" s="230" t="s">
        <v>284</v>
      </c>
      <c r="C57" s="450"/>
      <c r="D57" s="450"/>
    </row>
    <row r="58" spans="1:4">
      <c r="A58" s="230">
        <v>57</v>
      </c>
      <c r="B58" s="230" t="s">
        <v>261</v>
      </c>
      <c r="C58" s="450"/>
      <c r="D58" s="450"/>
    </row>
    <row r="59" spans="1:4">
      <c r="A59" s="230">
        <v>58</v>
      </c>
      <c r="B59" s="230" t="s">
        <v>798</v>
      </c>
      <c r="C59" s="450"/>
      <c r="D59" s="450"/>
    </row>
    <row r="60" spans="1:4">
      <c r="A60" s="230">
        <v>59</v>
      </c>
      <c r="B60" s="230" t="s">
        <v>919</v>
      </c>
      <c r="C60" s="450"/>
      <c r="D60" s="450"/>
    </row>
    <row r="61" spans="1:4">
      <c r="A61" s="230">
        <v>60</v>
      </c>
      <c r="B61" s="230" t="s">
        <v>888</v>
      </c>
      <c r="C61" s="450"/>
      <c r="D61" s="450"/>
    </row>
    <row r="62" spans="1:4">
      <c r="A62" s="230">
        <v>61</v>
      </c>
      <c r="B62" s="230" t="s">
        <v>656</v>
      </c>
      <c r="C62" s="450"/>
      <c r="D62" s="450"/>
    </row>
    <row r="63" spans="1:4">
      <c r="A63" s="230">
        <v>62</v>
      </c>
      <c r="B63" s="230" t="s">
        <v>7</v>
      </c>
      <c r="C63" s="450"/>
      <c r="D63" s="450"/>
    </row>
    <row r="64" spans="1:4">
      <c r="A64" s="230">
        <v>63</v>
      </c>
      <c r="B64" s="230" t="s">
        <v>7</v>
      </c>
      <c r="C64" s="450"/>
      <c r="D64" s="450"/>
    </row>
    <row r="65" spans="1:4">
      <c r="A65" s="230">
        <v>64</v>
      </c>
      <c r="B65" s="230" t="s">
        <v>778</v>
      </c>
      <c r="C65" s="450"/>
      <c r="D65" s="450"/>
    </row>
    <row r="66" spans="1:4">
      <c r="A66" s="230">
        <v>65</v>
      </c>
      <c r="B66" s="230" t="s">
        <v>323</v>
      </c>
      <c r="C66" s="450"/>
      <c r="D66" s="450"/>
    </row>
    <row r="67" spans="1:4">
      <c r="A67" s="230">
        <v>66</v>
      </c>
      <c r="B67" s="230" t="s">
        <v>170</v>
      </c>
      <c r="C67" s="450"/>
      <c r="D67" s="450"/>
    </row>
    <row r="68" spans="1:4">
      <c r="A68" s="230">
        <v>67</v>
      </c>
      <c r="B68" s="230" t="s">
        <v>403</v>
      </c>
      <c r="C68" s="450"/>
      <c r="D68" s="450"/>
    </row>
    <row r="69" spans="1:4">
      <c r="A69" s="230">
        <v>68</v>
      </c>
      <c r="B69" s="230" t="s">
        <v>893</v>
      </c>
      <c r="C69" s="450"/>
      <c r="D69" s="450"/>
    </row>
    <row r="70" spans="1:4">
      <c r="A70" s="230">
        <v>69</v>
      </c>
      <c r="B70" s="230" t="s">
        <v>460</v>
      </c>
      <c r="C70" s="450"/>
      <c r="D70" s="450"/>
    </row>
    <row r="71" spans="1:4">
      <c r="A71" s="230">
        <v>70</v>
      </c>
      <c r="B71" s="230" t="s">
        <v>547</v>
      </c>
      <c r="C71" s="450"/>
      <c r="D71" s="450"/>
    </row>
    <row r="72" spans="1:4">
      <c r="A72" s="230">
        <v>71</v>
      </c>
      <c r="B72" s="230" t="s">
        <v>163</v>
      </c>
      <c r="C72" s="450"/>
      <c r="D72" s="450"/>
    </row>
    <row r="73" spans="1:4">
      <c r="A73" s="230">
        <v>72</v>
      </c>
      <c r="B73" s="230" t="s">
        <v>574</v>
      </c>
      <c r="C73" s="450"/>
      <c r="D73" s="450"/>
    </row>
    <row r="74" spans="1:4">
      <c r="A74" s="230">
        <v>73</v>
      </c>
      <c r="B74" s="230" t="s">
        <v>768</v>
      </c>
      <c r="C74" s="450"/>
      <c r="D74" s="450"/>
    </row>
    <row r="75" spans="1:4">
      <c r="A75" s="230">
        <v>74</v>
      </c>
      <c r="B75" s="230" t="s">
        <v>497</v>
      </c>
      <c r="C75" s="450"/>
      <c r="D75" s="450"/>
    </row>
    <row r="76" spans="1:4">
      <c r="A76" s="230">
        <v>75</v>
      </c>
      <c r="B76" s="230" t="s">
        <v>422</v>
      </c>
      <c r="C76" s="450"/>
      <c r="D76" s="450"/>
    </row>
    <row r="77" spans="1:4">
      <c r="A77" s="230">
        <v>76</v>
      </c>
      <c r="B77" s="230" t="s">
        <v>776</v>
      </c>
      <c r="C77" s="450"/>
      <c r="D77" s="450"/>
    </row>
    <row r="78" spans="1:4">
      <c r="A78" s="230">
        <v>77</v>
      </c>
      <c r="B78" s="230" t="s">
        <v>178</v>
      </c>
      <c r="C78" s="450"/>
      <c r="D78" s="450"/>
    </row>
    <row r="79" spans="1:4">
      <c r="A79" s="230">
        <v>78</v>
      </c>
      <c r="B79" s="230" t="s">
        <v>583</v>
      </c>
      <c r="C79" s="450"/>
      <c r="D79" s="450"/>
    </row>
    <row r="80" spans="1:4">
      <c r="A80" s="230">
        <v>79</v>
      </c>
      <c r="B80" s="230" t="s">
        <v>554</v>
      </c>
      <c r="C80" s="450"/>
      <c r="D80" s="450"/>
    </row>
    <row r="81" spans="1:4">
      <c r="A81" s="230">
        <v>80</v>
      </c>
      <c r="B81" s="230" t="s">
        <v>190</v>
      </c>
      <c r="C81" s="450"/>
      <c r="D81" s="450"/>
    </row>
    <row r="82" spans="1:4">
      <c r="A82" s="230">
        <v>81</v>
      </c>
      <c r="B82" s="230" t="s">
        <v>580</v>
      </c>
      <c r="C82" s="450"/>
      <c r="D82" s="450"/>
    </row>
    <row r="83" spans="1:4">
      <c r="A83" s="230">
        <v>82</v>
      </c>
      <c r="B83" s="230" t="s">
        <v>577</v>
      </c>
      <c r="C83" s="450"/>
      <c r="D83" s="450"/>
    </row>
    <row r="84" spans="1:4">
      <c r="A84" s="230">
        <v>83</v>
      </c>
      <c r="B84" s="230" t="s">
        <v>166</v>
      </c>
      <c r="C84" s="450"/>
      <c r="D84" s="450"/>
    </row>
    <row r="85" spans="1:4">
      <c r="A85" s="230">
        <v>84</v>
      </c>
      <c r="B85" s="230" t="s">
        <v>375</v>
      </c>
      <c r="C85" s="450"/>
      <c r="D85" s="450"/>
    </row>
    <row r="86" spans="1:4">
      <c r="A86" s="230">
        <v>85</v>
      </c>
      <c r="B86" s="230" t="s">
        <v>596</v>
      </c>
      <c r="C86" s="450"/>
      <c r="D86" s="450"/>
    </row>
    <row r="87" spans="1:4">
      <c r="A87" s="230">
        <v>86</v>
      </c>
      <c r="B87" s="230" t="s">
        <v>886</v>
      </c>
      <c r="C87" s="450"/>
      <c r="D87" s="450"/>
    </row>
    <row r="88" spans="1:4">
      <c r="A88" s="230">
        <v>87</v>
      </c>
      <c r="B88" s="230" t="s">
        <v>592</v>
      </c>
      <c r="C88" s="450"/>
      <c r="D88" s="450"/>
    </row>
    <row r="89" spans="1:4">
      <c r="A89" s="230">
        <v>88</v>
      </c>
      <c r="B89" s="230" t="s">
        <v>797</v>
      </c>
      <c r="C89" s="450"/>
      <c r="D89" s="450"/>
    </row>
    <row r="90" spans="1:4">
      <c r="A90" s="230">
        <v>89</v>
      </c>
      <c r="B90" s="230" t="s">
        <v>373</v>
      </c>
      <c r="C90" s="450"/>
      <c r="D90" s="450"/>
    </row>
    <row r="91" spans="1:4">
      <c r="A91" s="230">
        <v>90</v>
      </c>
      <c r="B91" s="230" t="s">
        <v>775</v>
      </c>
      <c r="C91" s="450"/>
      <c r="D91" s="450"/>
    </row>
    <row r="92" spans="1:4">
      <c r="A92" s="230">
        <v>91</v>
      </c>
      <c r="B92" s="230" t="s">
        <v>196</v>
      </c>
      <c r="C92" s="450"/>
      <c r="D92" s="450"/>
    </row>
    <row r="93" spans="1:4">
      <c r="A93" s="230">
        <v>92</v>
      </c>
      <c r="B93" s="230" t="s">
        <v>472</v>
      </c>
      <c r="C93" s="450"/>
      <c r="D93" s="450"/>
    </row>
    <row r="94" spans="1:4">
      <c r="A94" s="230">
        <v>93</v>
      </c>
      <c r="B94" s="230" t="s">
        <v>894</v>
      </c>
      <c r="C94" s="450"/>
      <c r="D94" s="450"/>
    </row>
    <row r="95" spans="1:4">
      <c r="A95" s="230">
        <v>94</v>
      </c>
      <c r="B95" s="230" t="s">
        <v>228</v>
      </c>
      <c r="C95" s="450"/>
      <c r="D95" s="450"/>
    </row>
    <row r="96" spans="1:4">
      <c r="A96" s="230">
        <v>95</v>
      </c>
      <c r="B96" s="230" t="s">
        <v>293</v>
      </c>
      <c r="C96" s="450"/>
      <c r="D96" s="450"/>
    </row>
    <row r="97" spans="1:4">
      <c r="A97" s="230">
        <v>96</v>
      </c>
      <c r="B97" s="230" t="s">
        <v>344</v>
      </c>
      <c r="C97" s="450"/>
      <c r="D97" s="450"/>
    </row>
    <row r="98" spans="1:4">
      <c r="A98" s="230">
        <v>97</v>
      </c>
      <c r="B98" s="230" t="s">
        <v>380</v>
      </c>
      <c r="C98" s="450"/>
      <c r="D98" s="450"/>
    </row>
    <row r="99" spans="1:4">
      <c r="A99" s="230">
        <v>98</v>
      </c>
      <c r="B99" s="230" t="s">
        <v>471</v>
      </c>
      <c r="C99" s="450"/>
      <c r="D99" s="450"/>
    </row>
    <row r="100" spans="1:4">
      <c r="A100" s="230">
        <v>99</v>
      </c>
      <c r="B100" s="230" t="s">
        <v>528</v>
      </c>
      <c r="C100" s="450"/>
      <c r="D100" s="450"/>
    </row>
    <row r="101" spans="1:4">
      <c r="A101" s="230">
        <v>100</v>
      </c>
      <c r="B101" s="230" t="s">
        <v>180</v>
      </c>
      <c r="C101" s="450"/>
      <c r="D101" s="450"/>
    </row>
    <row r="102" spans="1:4">
      <c r="A102" s="230">
        <v>101</v>
      </c>
      <c r="B102" s="230" t="s">
        <v>525</v>
      </c>
      <c r="C102" s="450"/>
      <c r="D102" s="450"/>
    </row>
    <row r="103" spans="1:4">
      <c r="A103" s="230">
        <v>102</v>
      </c>
      <c r="B103" s="230" t="s">
        <v>597</v>
      </c>
      <c r="C103" s="450"/>
      <c r="D103" s="450"/>
    </row>
    <row r="104" spans="1:4">
      <c r="A104" s="230">
        <v>103</v>
      </c>
      <c r="B104" s="230" t="s">
        <v>763</v>
      </c>
      <c r="C104" s="450"/>
      <c r="D104" s="450"/>
    </row>
    <row r="105" spans="1:4">
      <c r="A105" s="230">
        <v>104</v>
      </c>
      <c r="B105" s="230" t="s">
        <v>760</v>
      </c>
      <c r="C105" s="450"/>
      <c r="D105" s="450"/>
    </row>
    <row r="106" spans="1:4">
      <c r="A106" s="230">
        <v>105</v>
      </c>
      <c r="B106" s="230" t="s">
        <v>564</v>
      </c>
      <c r="C106" s="450"/>
      <c r="D106" s="450"/>
    </row>
    <row r="107" spans="1:4">
      <c r="A107" s="230">
        <v>106</v>
      </c>
      <c r="B107" s="230" t="s">
        <v>256</v>
      </c>
      <c r="C107" s="450"/>
      <c r="D107" s="450"/>
    </row>
    <row r="108" spans="1:4">
      <c r="A108" s="230">
        <v>107</v>
      </c>
      <c r="B108" s="230" t="s">
        <v>895</v>
      </c>
      <c r="C108" s="450"/>
      <c r="D108" s="450"/>
    </row>
    <row r="109" spans="1:4">
      <c r="A109" s="230">
        <v>108</v>
      </c>
      <c r="B109" s="230" t="s">
        <v>369</v>
      </c>
      <c r="C109" s="450"/>
      <c r="D109" s="450"/>
    </row>
    <row r="110" spans="1:4">
      <c r="A110" s="230">
        <v>109</v>
      </c>
      <c r="B110" s="230" t="s">
        <v>187</v>
      </c>
      <c r="C110" s="450"/>
      <c r="D110" s="450"/>
    </row>
    <row r="111" spans="1:4">
      <c r="A111" s="230">
        <v>110</v>
      </c>
      <c r="B111" s="230" t="s">
        <v>561</v>
      </c>
      <c r="C111" s="450"/>
      <c r="D111" s="450"/>
    </row>
    <row r="112" spans="1:4">
      <c r="A112" s="230">
        <v>111</v>
      </c>
      <c r="B112" s="230" t="s">
        <v>144</v>
      </c>
      <c r="C112" s="450"/>
      <c r="D112" s="450"/>
    </row>
    <row r="113" spans="1:4">
      <c r="A113" s="230">
        <v>112</v>
      </c>
      <c r="B113" s="230" t="s">
        <v>162</v>
      </c>
      <c r="C113" s="450"/>
      <c r="D113" s="450"/>
    </row>
    <row r="114" spans="1:4">
      <c r="A114" s="230">
        <v>113</v>
      </c>
      <c r="B114" s="230" t="s">
        <v>315</v>
      </c>
      <c r="C114" s="450"/>
      <c r="D114" s="450"/>
    </row>
    <row r="115" spans="1:4">
      <c r="A115" s="230">
        <v>114</v>
      </c>
      <c r="B115" s="230" t="s">
        <v>278</v>
      </c>
      <c r="C115" s="450"/>
      <c r="D115" s="450"/>
    </row>
    <row r="116" spans="1:4">
      <c r="A116" s="230">
        <v>115</v>
      </c>
      <c r="B116" s="230" t="s">
        <v>199</v>
      </c>
      <c r="C116" s="450"/>
      <c r="D116" s="450"/>
    </row>
    <row r="117" spans="1:4">
      <c r="A117" s="230">
        <v>116</v>
      </c>
      <c r="B117" s="230" t="s">
        <v>381</v>
      </c>
      <c r="C117" s="450"/>
      <c r="D117" s="450"/>
    </row>
    <row r="118" spans="1:4">
      <c r="A118" s="230">
        <v>117</v>
      </c>
      <c r="B118" s="230" t="s">
        <v>764</v>
      </c>
      <c r="C118" s="450"/>
      <c r="D118" s="450"/>
    </row>
    <row r="119" spans="1:4">
      <c r="A119" s="230">
        <v>118</v>
      </c>
      <c r="B119" s="230" t="s">
        <v>607</v>
      </c>
      <c r="C119" s="450"/>
      <c r="D119" s="450"/>
    </row>
    <row r="120" spans="1:4">
      <c r="A120" s="230">
        <v>119</v>
      </c>
      <c r="B120" s="230" t="s">
        <v>909</v>
      </c>
      <c r="C120" s="450"/>
      <c r="D120" s="450"/>
    </row>
    <row r="121" spans="1:4">
      <c r="A121" s="230">
        <v>120</v>
      </c>
      <c r="B121" s="230" t="s">
        <v>769</v>
      </c>
      <c r="C121" s="450"/>
      <c r="D121" s="450"/>
    </row>
    <row r="122" spans="1:4">
      <c r="A122" s="230">
        <v>121</v>
      </c>
      <c r="B122" s="230" t="s">
        <v>318</v>
      </c>
      <c r="C122" s="450"/>
      <c r="D122" s="450"/>
    </row>
    <row r="123" spans="1:4">
      <c r="A123" s="230">
        <v>122</v>
      </c>
      <c r="B123" s="230" t="s">
        <v>462</v>
      </c>
      <c r="C123" s="450"/>
      <c r="D123" s="450"/>
    </row>
    <row r="124" spans="1:4">
      <c r="A124" s="230">
        <v>123</v>
      </c>
      <c r="B124" s="230" t="s">
        <v>785</v>
      </c>
      <c r="C124" s="450"/>
      <c r="D124" s="450"/>
    </row>
    <row r="125" spans="1:4">
      <c r="A125" s="230">
        <v>124</v>
      </c>
      <c r="B125" s="230" t="s">
        <v>904</v>
      </c>
      <c r="C125" s="450"/>
      <c r="D125" s="450"/>
    </row>
    <row r="126" spans="1:4">
      <c r="A126" s="230">
        <v>125</v>
      </c>
      <c r="B126" s="230" t="s">
        <v>556</v>
      </c>
      <c r="C126" s="450"/>
      <c r="D126" s="450"/>
    </row>
    <row r="127" spans="1:4">
      <c r="A127" s="230">
        <v>126</v>
      </c>
      <c r="B127" s="230" t="s">
        <v>899</v>
      </c>
      <c r="C127" s="450"/>
      <c r="D127" s="450"/>
    </row>
    <row r="128" spans="1:4">
      <c r="A128" s="230">
        <v>127</v>
      </c>
      <c r="B128" s="230" t="s">
        <v>354</v>
      </c>
      <c r="C128" s="450"/>
      <c r="D128" s="450"/>
    </row>
    <row r="129" spans="1:4">
      <c r="A129" s="230">
        <v>128</v>
      </c>
      <c r="B129" s="230" t="s">
        <v>918</v>
      </c>
      <c r="C129" s="450"/>
      <c r="D129" s="450"/>
    </row>
    <row r="130" spans="1:4">
      <c r="A130" s="230">
        <v>129</v>
      </c>
      <c r="B130" s="230" t="s">
        <v>774</v>
      </c>
      <c r="C130" s="450"/>
      <c r="D130" s="450"/>
    </row>
    <row r="131" spans="1:4">
      <c r="A131" s="230">
        <v>130</v>
      </c>
      <c r="B131" s="230" t="s">
        <v>571</v>
      </c>
      <c r="C131" s="450"/>
      <c r="D131" s="450"/>
    </row>
    <row r="132" spans="1:4">
      <c r="A132" s="230">
        <v>131</v>
      </c>
      <c r="B132" s="230" t="s">
        <v>364</v>
      </c>
      <c r="C132" s="450"/>
      <c r="D132" s="450"/>
    </row>
    <row r="133" spans="1:4">
      <c r="A133" s="230">
        <v>132</v>
      </c>
      <c r="B133" s="230" t="s">
        <v>588</v>
      </c>
      <c r="C133" s="450"/>
      <c r="D133" s="450"/>
    </row>
    <row r="134" spans="1:4">
      <c r="A134" s="230">
        <v>133</v>
      </c>
      <c r="B134" s="230" t="s">
        <v>897</v>
      </c>
      <c r="C134" s="450"/>
      <c r="D134" s="450"/>
    </row>
    <row r="135" spans="1:4">
      <c r="A135" s="230">
        <v>134</v>
      </c>
      <c r="B135" s="230" t="s">
        <v>601</v>
      </c>
      <c r="C135" s="450"/>
      <c r="D135" s="450"/>
    </row>
    <row r="136" spans="1:4">
      <c r="A136" s="230">
        <v>135</v>
      </c>
      <c r="B136" s="230" t="s">
        <v>515</v>
      </c>
      <c r="C136" s="450"/>
      <c r="D136" s="450"/>
    </row>
    <row r="137" spans="1:4">
      <c r="A137" s="230">
        <v>136</v>
      </c>
      <c r="B137" s="230" t="s">
        <v>758</v>
      </c>
      <c r="C137" s="450"/>
      <c r="D137" s="450"/>
    </row>
    <row r="138" spans="1:4">
      <c r="A138" s="230">
        <v>137</v>
      </c>
      <c r="B138" s="230" t="s">
        <v>479</v>
      </c>
      <c r="C138" s="450"/>
      <c r="D138" s="450"/>
    </row>
    <row r="139" spans="1:4">
      <c r="A139" s="230">
        <v>138</v>
      </c>
      <c r="B139" s="230" t="s">
        <v>905</v>
      </c>
      <c r="C139" s="450"/>
      <c r="D139" s="450"/>
    </row>
    <row r="140" spans="1:4">
      <c r="A140" s="230">
        <v>139</v>
      </c>
      <c r="B140" s="230" t="s">
        <v>136</v>
      </c>
      <c r="C140" s="450"/>
      <c r="D140" s="450"/>
    </row>
    <row r="141" spans="1:4">
      <c r="A141" s="230">
        <v>140</v>
      </c>
      <c r="B141" s="230" t="s">
        <v>911</v>
      </c>
      <c r="C141" s="450"/>
      <c r="D141" s="450"/>
    </row>
    <row r="142" spans="1:4">
      <c r="A142" s="230">
        <v>141</v>
      </c>
      <c r="B142" s="230" t="s">
        <v>454</v>
      </c>
      <c r="C142" s="450"/>
      <c r="D142" s="450"/>
    </row>
    <row r="143" spans="1:4">
      <c r="A143" s="230">
        <v>142</v>
      </c>
      <c r="B143" s="230" t="s">
        <v>219</v>
      </c>
      <c r="C143" s="450"/>
      <c r="D143" s="450"/>
    </row>
    <row r="144" spans="1:4">
      <c r="A144" s="230">
        <v>143</v>
      </c>
      <c r="B144" s="230" t="s">
        <v>253</v>
      </c>
      <c r="C144" s="450"/>
      <c r="D144" s="450"/>
    </row>
    <row r="145" spans="1:4">
      <c r="A145" s="230">
        <v>144</v>
      </c>
      <c r="B145" s="230" t="s">
        <v>418</v>
      </c>
      <c r="C145" s="450"/>
      <c r="D145" s="450"/>
    </row>
    <row r="146" spans="1:4">
      <c r="A146" s="230">
        <v>145</v>
      </c>
      <c r="B146" s="230" t="s">
        <v>188</v>
      </c>
      <c r="C146" s="450"/>
      <c r="D146" s="450"/>
    </row>
    <row r="147" spans="1:4">
      <c r="A147" s="230">
        <v>146</v>
      </c>
      <c r="B147" s="230" t="s">
        <v>772</v>
      </c>
      <c r="C147" s="450"/>
      <c r="D147" s="450"/>
    </row>
    <row r="148" spans="1:4">
      <c r="A148" s="230">
        <v>147</v>
      </c>
      <c r="B148" s="230" t="s">
        <v>523</v>
      </c>
      <c r="C148" s="450"/>
      <c r="D148" s="450"/>
    </row>
    <row r="149" spans="1:4">
      <c r="A149" s="230">
        <v>148</v>
      </c>
      <c r="B149" s="230" t="s">
        <v>757</v>
      </c>
      <c r="C149" s="450"/>
      <c r="D149" s="450"/>
    </row>
    <row r="150" spans="1:4">
      <c r="A150" s="230">
        <v>149</v>
      </c>
      <c r="B150" s="230" t="s">
        <v>777</v>
      </c>
      <c r="C150" s="450"/>
      <c r="D150" s="450"/>
    </row>
    <row r="151" spans="1:4">
      <c r="A151" s="230">
        <v>150</v>
      </c>
      <c r="B151" s="230" t="s">
        <v>770</v>
      </c>
      <c r="C151" s="450"/>
      <c r="D151" s="450"/>
    </row>
    <row r="152" spans="1:4">
      <c r="A152" s="230">
        <v>151</v>
      </c>
      <c r="B152" s="230" t="s">
        <v>414</v>
      </c>
      <c r="C152" s="450"/>
      <c r="D152" s="450"/>
    </row>
    <row r="153" spans="1:4">
      <c r="A153" s="230">
        <v>152</v>
      </c>
      <c r="B153" s="230" t="s">
        <v>529</v>
      </c>
      <c r="C153" s="450"/>
      <c r="D153" s="450"/>
    </row>
    <row r="154" spans="1:4">
      <c r="A154" s="230">
        <v>153</v>
      </c>
      <c r="B154" s="230" t="s">
        <v>231</v>
      </c>
      <c r="C154" s="450"/>
      <c r="D154" s="450"/>
    </row>
    <row r="155" spans="1:4">
      <c r="A155" s="230">
        <v>154</v>
      </c>
      <c r="B155" s="230" t="s">
        <v>784</v>
      </c>
      <c r="C155" s="450"/>
      <c r="D155" s="450"/>
    </row>
    <row r="156" spans="1:4">
      <c r="A156" s="230">
        <v>155</v>
      </c>
      <c r="B156" s="230" t="s">
        <v>600</v>
      </c>
      <c r="C156" s="450"/>
      <c r="D156" s="450"/>
    </row>
    <row r="157" spans="1:4">
      <c r="A157" s="230">
        <v>156</v>
      </c>
      <c r="B157" s="230" t="s">
        <v>500</v>
      </c>
      <c r="C157" s="450"/>
      <c r="D157" s="450"/>
    </row>
    <row r="158" spans="1:4">
      <c r="A158" s="230">
        <v>157</v>
      </c>
      <c r="B158" s="230" t="s">
        <v>766</v>
      </c>
      <c r="C158" s="450"/>
      <c r="D158" s="450"/>
    </row>
    <row r="159" spans="1:4">
      <c r="A159" s="230">
        <v>158</v>
      </c>
      <c r="B159" s="230" t="s">
        <v>796</v>
      </c>
      <c r="C159" s="450"/>
      <c r="D159" s="450"/>
    </row>
    <row r="160" spans="1:4">
      <c r="A160" s="230">
        <v>159</v>
      </c>
      <c r="B160" s="230" t="s">
        <v>783</v>
      </c>
      <c r="C160" s="450"/>
      <c r="D160" s="450"/>
    </row>
    <row r="161" spans="1:4">
      <c r="A161" s="230">
        <v>160</v>
      </c>
      <c r="B161" s="230" t="s">
        <v>363</v>
      </c>
      <c r="C161" s="450"/>
      <c r="D161" s="450"/>
    </row>
    <row r="162" spans="1:4">
      <c r="A162" s="230">
        <v>161</v>
      </c>
      <c r="B162" s="230" t="s">
        <v>476</v>
      </c>
      <c r="C162" s="450"/>
      <c r="D162" s="450"/>
    </row>
    <row r="163" spans="1:4">
      <c r="A163" s="230">
        <v>162</v>
      </c>
      <c r="B163" s="230" t="s">
        <v>288</v>
      </c>
      <c r="C163" s="450"/>
      <c r="D163" s="450"/>
    </row>
    <row r="164" spans="1:4">
      <c r="A164" s="230">
        <v>163</v>
      </c>
      <c r="B164" s="230" t="s">
        <v>914</v>
      </c>
      <c r="C164" s="450"/>
      <c r="D164" s="450"/>
    </row>
    <row r="165" spans="1:4">
      <c r="A165" s="230">
        <v>164</v>
      </c>
      <c r="B165" s="230" t="s">
        <v>917</v>
      </c>
      <c r="C165" s="450"/>
      <c r="D165" s="450"/>
    </row>
    <row r="166" spans="1:4">
      <c r="A166" s="230">
        <v>165</v>
      </c>
      <c r="B166" s="230" t="s">
        <v>891</v>
      </c>
      <c r="C166" s="450"/>
      <c r="D166" s="450"/>
    </row>
    <row r="167" spans="1:4">
      <c r="A167" s="230">
        <v>166</v>
      </c>
      <c r="B167" s="230" t="s">
        <v>186</v>
      </c>
      <c r="C167" s="450"/>
      <c r="D167" s="450"/>
    </row>
    <row r="168" spans="1:4">
      <c r="A168" s="230">
        <v>167</v>
      </c>
      <c r="B168" s="230" t="s">
        <v>411</v>
      </c>
      <c r="C168" s="450"/>
      <c r="D168" s="450"/>
    </row>
    <row r="169" spans="1:4">
      <c r="A169" s="230">
        <v>168</v>
      </c>
      <c r="B169" s="230" t="s">
        <v>664</v>
      </c>
      <c r="C169" s="450"/>
      <c r="D169" s="450"/>
    </row>
    <row r="170" spans="1:4">
      <c r="A170" s="230">
        <v>169</v>
      </c>
      <c r="B170" s="230" t="s">
        <v>326</v>
      </c>
      <c r="C170" s="450"/>
      <c r="D170" s="450"/>
    </row>
    <row r="171" spans="1:4">
      <c r="A171" s="230">
        <v>170</v>
      </c>
      <c r="B171" s="230" t="s">
        <v>786</v>
      </c>
      <c r="C171" s="450"/>
      <c r="D171" s="450"/>
    </row>
    <row r="172" spans="1:4">
      <c r="A172" s="230">
        <v>171</v>
      </c>
      <c r="B172" s="230" t="s">
        <v>558</v>
      </c>
      <c r="C172" s="450"/>
      <c r="D172" s="450"/>
    </row>
    <row r="173" spans="1:4">
      <c r="A173" s="230">
        <v>172</v>
      </c>
      <c r="B173" s="230" t="s">
        <v>762</v>
      </c>
      <c r="C173" s="450"/>
      <c r="D173" s="450"/>
    </row>
    <row r="174" spans="1:4">
      <c r="A174" s="230">
        <v>173</v>
      </c>
      <c r="B174" s="230" t="s">
        <v>587</v>
      </c>
      <c r="C174" s="450"/>
      <c r="D174" s="450"/>
    </row>
    <row r="175" spans="1:4">
      <c r="A175" s="230">
        <v>174</v>
      </c>
      <c r="B175" s="230" t="s">
        <v>387</v>
      </c>
      <c r="C175" s="450"/>
      <c r="D175" s="450"/>
    </row>
    <row r="176" spans="1:4">
      <c r="A176" s="230">
        <v>175</v>
      </c>
      <c r="B176" s="230" t="s">
        <v>221</v>
      </c>
      <c r="C176" s="450"/>
      <c r="D176" s="450"/>
    </row>
    <row r="177" spans="1:4">
      <c r="A177" s="230">
        <v>176</v>
      </c>
      <c r="B177" s="230" t="s">
        <v>604</v>
      </c>
      <c r="C177" s="450"/>
      <c r="D177" s="450"/>
    </row>
    <row r="178" spans="1:4">
      <c r="A178" s="230">
        <v>177</v>
      </c>
      <c r="B178" s="230" t="s">
        <v>10</v>
      </c>
      <c r="C178" s="450"/>
      <c r="D178" s="450"/>
    </row>
    <row r="179" spans="1:4">
      <c r="A179" s="230">
        <v>178</v>
      </c>
      <c r="B179" s="230" t="s">
        <v>127</v>
      </c>
      <c r="C179" s="450"/>
      <c r="D179" s="450"/>
    </row>
    <row r="180" spans="1:4">
      <c r="A180" s="230">
        <v>179</v>
      </c>
      <c r="B180" s="230" t="s">
        <v>395</v>
      </c>
      <c r="C180" s="450"/>
      <c r="D180" s="450"/>
    </row>
    <row r="181" spans="1:4">
      <c r="A181" s="230">
        <v>180</v>
      </c>
      <c r="B181" s="230" t="s">
        <v>887</v>
      </c>
      <c r="C181" s="450"/>
      <c r="D181" s="450"/>
    </row>
    <row r="182" spans="1:4">
      <c r="A182" s="230">
        <v>181</v>
      </c>
      <c r="B182" s="230" t="s">
        <v>435</v>
      </c>
      <c r="C182" s="450"/>
      <c r="D182" s="450"/>
    </row>
    <row r="183" spans="1:4">
      <c r="A183" s="230">
        <v>182</v>
      </c>
      <c r="B183" s="230" t="s">
        <v>4</v>
      </c>
      <c r="C183" s="450"/>
      <c r="D183" s="450"/>
    </row>
    <row r="184" spans="1:4">
      <c r="A184" s="230">
        <v>183</v>
      </c>
      <c r="B184" s="230" t="s">
        <v>4</v>
      </c>
      <c r="C184" s="450"/>
      <c r="D184" s="450"/>
    </row>
    <row r="185" spans="1:4">
      <c r="A185" s="230">
        <v>184</v>
      </c>
      <c r="B185" s="230" t="s">
        <v>559</v>
      </c>
      <c r="C185" s="450"/>
      <c r="D185" s="450"/>
    </row>
    <row r="186" spans="1:4">
      <c r="A186" s="230">
        <v>185</v>
      </c>
      <c r="B186" s="230" t="s">
        <v>201</v>
      </c>
      <c r="C186" s="450"/>
      <c r="D186" s="450"/>
    </row>
    <row r="187" spans="1:4">
      <c r="A187" s="230">
        <v>186</v>
      </c>
      <c r="B187" s="230" t="s">
        <v>767</v>
      </c>
      <c r="C187" s="450"/>
      <c r="D187" s="450"/>
    </row>
    <row r="188" spans="1:4">
      <c r="A188" s="230">
        <v>187</v>
      </c>
      <c r="B188" s="230" t="s">
        <v>126</v>
      </c>
      <c r="C188" s="450"/>
      <c r="D188" s="450"/>
    </row>
    <row r="189" spans="1:4">
      <c r="A189" s="230">
        <v>188</v>
      </c>
      <c r="B189" s="230" t="s">
        <v>258</v>
      </c>
      <c r="C189" s="450"/>
      <c r="D189" s="450"/>
    </row>
    <row r="190" spans="1:4">
      <c r="A190" s="230">
        <v>189</v>
      </c>
      <c r="B190" s="230" t="s">
        <v>161</v>
      </c>
      <c r="C190" s="450"/>
      <c r="D190" s="450"/>
    </row>
    <row r="191" spans="1:4">
      <c r="A191" s="230">
        <v>190</v>
      </c>
      <c r="B191" s="230" t="s">
        <v>122</v>
      </c>
      <c r="C191" s="450"/>
      <c r="D191" s="450"/>
    </row>
    <row r="192" spans="1:4">
      <c r="A192" s="230">
        <v>191</v>
      </c>
      <c r="B192" s="230" t="s">
        <v>357</v>
      </c>
      <c r="C192" s="450"/>
      <c r="D192" s="450"/>
    </row>
    <row r="193" spans="1:4">
      <c r="A193" s="230">
        <v>192</v>
      </c>
      <c r="B193" s="230" t="s">
        <v>621</v>
      </c>
      <c r="C193" s="450"/>
      <c r="D193" s="450"/>
    </row>
    <row r="194" spans="1:4">
      <c r="A194" s="230">
        <v>193</v>
      </c>
      <c r="B194" s="230" t="s">
        <v>663</v>
      </c>
      <c r="C194" s="450"/>
      <c r="D194" s="450"/>
    </row>
    <row r="195" spans="1:4">
      <c r="A195" s="230">
        <v>194</v>
      </c>
      <c r="B195" s="230" t="s">
        <v>9</v>
      </c>
      <c r="C195" s="450"/>
      <c r="D195" s="450"/>
    </row>
    <row r="196" spans="1:4">
      <c r="A196" s="230">
        <v>195</v>
      </c>
      <c r="B196" s="230" t="s">
        <v>906</v>
      </c>
      <c r="C196" s="450"/>
      <c r="D196" s="450"/>
    </row>
    <row r="197" spans="1:4">
      <c r="A197" s="230">
        <v>196</v>
      </c>
      <c r="B197" s="230" t="s">
        <v>591</v>
      </c>
      <c r="C197" s="450"/>
      <c r="D197" s="450"/>
    </row>
    <row r="198" spans="1:4">
      <c r="A198" s="230">
        <v>197</v>
      </c>
      <c r="B198" s="230" t="s">
        <v>282</v>
      </c>
      <c r="C198" s="450"/>
      <c r="D198" s="450"/>
    </row>
    <row r="199" spans="1:4">
      <c r="A199" s="230">
        <v>198</v>
      </c>
      <c r="B199" s="230" t="s">
        <v>294</v>
      </c>
      <c r="C199" s="450"/>
      <c r="D199" s="450"/>
    </row>
    <row r="200" spans="1:4">
      <c r="A200" s="230">
        <v>199</v>
      </c>
      <c r="B200" s="230" t="s">
        <v>795</v>
      </c>
      <c r="C200" s="450"/>
      <c r="D200" s="450"/>
    </row>
    <row r="201" spans="1:4">
      <c r="A201" s="230">
        <v>200</v>
      </c>
      <c r="B201" s="230" t="s">
        <v>332</v>
      </c>
      <c r="C201" s="450"/>
      <c r="D201" s="450"/>
    </row>
    <row r="202" spans="1:4">
      <c r="A202" s="230">
        <v>201</v>
      </c>
      <c r="B202" s="230" t="s">
        <v>167</v>
      </c>
      <c r="C202" s="450"/>
      <c r="D202" s="450"/>
    </row>
    <row r="203" spans="1:4">
      <c r="A203" s="230">
        <v>202</v>
      </c>
      <c r="B203" s="230" t="s">
        <v>543</v>
      </c>
      <c r="C203" s="450"/>
      <c r="D203" s="450"/>
    </row>
    <row r="204" spans="1:4">
      <c r="A204" s="230">
        <v>203</v>
      </c>
      <c r="B204" s="230" t="s">
        <v>149</v>
      </c>
      <c r="C204" s="450"/>
      <c r="D204" s="450"/>
    </row>
    <row r="205" spans="1:4">
      <c r="A205" s="230">
        <v>204</v>
      </c>
      <c r="B205" s="230" t="s">
        <v>505</v>
      </c>
      <c r="C205" s="450"/>
      <c r="D205" s="450"/>
    </row>
    <row r="206" spans="1:4">
      <c r="A206" s="230">
        <v>205</v>
      </c>
      <c r="B206" s="230" t="s">
        <v>617</v>
      </c>
      <c r="C206" s="450"/>
      <c r="D206" s="450"/>
    </row>
    <row r="207" spans="1:4">
      <c r="A207" s="230">
        <v>206</v>
      </c>
      <c r="B207" s="230" t="s">
        <v>780</v>
      </c>
      <c r="C207" s="450"/>
      <c r="D207" s="450"/>
    </row>
    <row r="208" spans="1:4">
      <c r="A208" s="230">
        <v>207</v>
      </c>
      <c r="B208" s="230" t="s">
        <v>210</v>
      </c>
      <c r="C208" s="450"/>
      <c r="D208" s="450"/>
    </row>
    <row r="209" spans="1:4">
      <c r="A209" s="230">
        <v>208</v>
      </c>
      <c r="B209" s="230" t="s">
        <v>214</v>
      </c>
      <c r="C209" s="450"/>
      <c r="D209" s="450"/>
    </row>
    <row r="210" spans="1:4">
      <c r="A210" s="230">
        <v>209</v>
      </c>
      <c r="B210" s="230" t="s">
        <v>889</v>
      </c>
      <c r="C210" s="450"/>
      <c r="D210" s="450"/>
    </row>
    <row r="211" spans="1:4">
      <c r="A211" s="230">
        <v>210</v>
      </c>
      <c r="B211" s="230" t="s">
        <v>340</v>
      </c>
      <c r="C211" s="450"/>
      <c r="D211" s="450"/>
    </row>
    <row r="212" spans="1:4">
      <c r="A212" s="230">
        <v>211</v>
      </c>
      <c r="B212" s="230" t="s">
        <v>292</v>
      </c>
      <c r="C212" s="450"/>
      <c r="D212" s="450"/>
    </row>
    <row r="213" spans="1:4">
      <c r="A213" s="230">
        <v>212</v>
      </c>
      <c r="B213" s="230" t="s">
        <v>615</v>
      </c>
      <c r="C213" s="450"/>
      <c r="D213" s="450"/>
    </row>
    <row r="214" spans="1:4">
      <c r="A214" s="230">
        <v>213</v>
      </c>
      <c r="B214" s="230" t="s">
        <v>480</v>
      </c>
      <c r="C214" s="450"/>
      <c r="D214" s="450"/>
    </row>
    <row r="215" spans="1:4">
      <c r="A215" s="230">
        <v>214</v>
      </c>
      <c r="B215" s="230" t="s">
        <v>337</v>
      </c>
      <c r="C215" s="450"/>
      <c r="D215" s="450"/>
    </row>
    <row r="216" spans="1:4">
      <c r="A216" s="230">
        <v>215</v>
      </c>
      <c r="B216" s="230" t="s">
        <v>902</v>
      </c>
      <c r="C216" s="450"/>
      <c r="D216" s="450"/>
    </row>
    <row r="217" spans="1:4">
      <c r="A217" s="230">
        <v>216</v>
      </c>
      <c r="B217" s="230" t="s">
        <v>463</v>
      </c>
      <c r="C217" s="450"/>
      <c r="D217" s="450"/>
    </row>
    <row r="218" spans="1:4">
      <c r="A218" s="230">
        <v>217</v>
      </c>
      <c r="B218" s="230" t="s">
        <v>426</v>
      </c>
      <c r="C218" s="450"/>
      <c r="D218" s="450"/>
    </row>
    <row r="219" spans="1:4">
      <c r="A219" s="230">
        <v>218</v>
      </c>
      <c r="B219" s="230" t="s">
        <v>496</v>
      </c>
      <c r="C219" s="450"/>
      <c r="D219" s="450"/>
    </row>
    <row r="220" spans="1:4">
      <c r="A220" s="230">
        <v>219</v>
      </c>
      <c r="B220" s="230" t="s">
        <v>759</v>
      </c>
      <c r="C220" s="450"/>
      <c r="D220" s="450"/>
    </row>
    <row r="221" spans="1:4">
      <c r="A221" s="230">
        <v>220</v>
      </c>
      <c r="B221" s="230" t="s">
        <v>782</v>
      </c>
      <c r="C221" s="450"/>
      <c r="D221" s="450"/>
    </row>
    <row r="222" spans="1:4">
      <c r="A222" s="230">
        <v>221</v>
      </c>
      <c r="B222" s="230" t="s">
        <v>413</v>
      </c>
      <c r="C222" s="450"/>
      <c r="D222" s="450"/>
    </row>
    <row r="223" spans="1:4">
      <c r="A223" s="230">
        <v>222</v>
      </c>
      <c r="B223" s="230" t="s">
        <v>662</v>
      </c>
      <c r="C223" s="450"/>
      <c r="D223" s="450"/>
    </row>
    <row r="224" spans="1:4">
      <c r="A224" s="230">
        <v>223</v>
      </c>
      <c r="B224" s="230" t="s">
        <v>495</v>
      </c>
      <c r="C224" s="450"/>
      <c r="D224" s="450"/>
    </row>
    <row r="225" spans="1:4">
      <c r="A225" s="230">
        <v>224</v>
      </c>
      <c r="B225" s="230" t="s">
        <v>109</v>
      </c>
      <c r="C225" s="450"/>
      <c r="D225" s="450"/>
    </row>
    <row r="226" spans="1:4">
      <c r="A226" s="230">
        <v>225</v>
      </c>
      <c r="B226" s="230" t="s">
        <v>901</v>
      </c>
      <c r="C226" s="450"/>
      <c r="D226" s="450"/>
    </row>
    <row r="227" spans="1:4">
      <c r="A227" s="230">
        <v>226</v>
      </c>
      <c r="B227" s="230" t="s">
        <v>11</v>
      </c>
      <c r="C227" s="450"/>
      <c r="D227" s="450"/>
    </row>
    <row r="228" spans="1:4">
      <c r="A228" s="230">
        <v>227</v>
      </c>
      <c r="B228" s="230" t="s">
        <v>396</v>
      </c>
      <c r="C228" s="450"/>
      <c r="D228" s="450"/>
    </row>
    <row r="229" spans="1:4">
      <c r="A229" s="230">
        <v>228</v>
      </c>
      <c r="B229" s="230" t="s">
        <v>324</v>
      </c>
      <c r="C229" s="450"/>
      <c r="D229" s="450"/>
    </row>
    <row r="230" spans="1:4">
      <c r="A230" s="230">
        <v>229</v>
      </c>
      <c r="B230" s="230" t="s">
        <v>436</v>
      </c>
      <c r="C230" s="450"/>
      <c r="D230" s="450"/>
    </row>
    <row r="231" spans="1:4">
      <c r="A231" s="230">
        <v>230</v>
      </c>
      <c r="B231" s="230" t="s">
        <v>812</v>
      </c>
      <c r="C231" s="450"/>
      <c r="D231" s="450"/>
    </row>
    <row r="232" spans="1:4">
      <c r="A232" s="230">
        <v>231</v>
      </c>
      <c r="B232" s="230" t="s">
        <v>338</v>
      </c>
      <c r="C232" s="450"/>
      <c r="D232" s="450"/>
    </row>
    <row r="233" spans="1:4">
      <c r="A233" s="230">
        <v>232</v>
      </c>
      <c r="B233" s="230" t="s">
        <v>303</v>
      </c>
      <c r="C233" s="450"/>
      <c r="D233" s="450"/>
    </row>
    <row r="234" spans="1:4">
      <c r="A234" s="230">
        <v>233</v>
      </c>
      <c r="B234" s="230" t="s">
        <v>824</v>
      </c>
      <c r="C234" s="450"/>
      <c r="D234" s="450"/>
    </row>
    <row r="235" spans="1:4">
      <c r="A235" s="230">
        <v>234</v>
      </c>
      <c r="B235" s="230" t="s">
        <v>488</v>
      </c>
      <c r="C235" s="450"/>
      <c r="D235" s="450"/>
    </row>
    <row r="236" spans="1:4">
      <c r="A236" s="230">
        <v>235</v>
      </c>
      <c r="B236" s="230" t="s">
        <v>165</v>
      </c>
      <c r="C236" s="450"/>
      <c r="D236" s="450"/>
    </row>
    <row r="237" spans="1:4">
      <c r="A237" s="230">
        <v>236</v>
      </c>
      <c r="B237" s="230" t="s">
        <v>327</v>
      </c>
      <c r="C237" s="450"/>
      <c r="D237" s="450"/>
    </row>
    <row r="238" spans="1:4">
      <c r="A238" s="230">
        <v>237</v>
      </c>
      <c r="B238" s="230" t="s">
        <v>13</v>
      </c>
      <c r="C238" s="450"/>
      <c r="D238" s="450"/>
    </row>
    <row r="239" spans="1:4">
      <c r="A239" s="230">
        <v>238</v>
      </c>
      <c r="B239" s="230" t="s">
        <v>800</v>
      </c>
      <c r="C239" s="450"/>
      <c r="D239" s="450"/>
    </row>
    <row r="240" spans="1:4">
      <c r="A240" s="230">
        <v>239</v>
      </c>
      <c r="B240" s="230" t="s">
        <v>5</v>
      </c>
      <c r="C240" s="450"/>
      <c r="D240" s="450"/>
    </row>
    <row r="241" spans="1:4">
      <c r="A241" s="230">
        <v>240</v>
      </c>
      <c r="B241" s="230" t="s">
        <v>5</v>
      </c>
      <c r="C241" s="450"/>
      <c r="D241" s="450"/>
    </row>
    <row r="242" spans="1:4">
      <c r="A242" s="230">
        <v>241</v>
      </c>
      <c r="B242" s="230" t="s">
        <v>114</v>
      </c>
      <c r="C242" s="450"/>
      <c r="D242" s="450"/>
    </row>
    <row r="243" spans="1:4">
      <c r="A243" s="230">
        <v>242</v>
      </c>
      <c r="B243" s="230" t="s">
        <v>376</v>
      </c>
      <c r="C243" s="450"/>
      <c r="D243" s="450"/>
    </row>
    <row r="244" spans="1:4">
      <c r="A244" s="230">
        <v>243</v>
      </c>
      <c r="B244" s="230" t="s">
        <v>655</v>
      </c>
      <c r="C244" s="450"/>
      <c r="D244" s="450"/>
    </row>
    <row r="245" spans="1:4">
      <c r="A245" s="230">
        <v>244</v>
      </c>
      <c r="B245" s="230" t="s">
        <v>439</v>
      </c>
      <c r="C245" s="450"/>
      <c r="D245" s="450"/>
    </row>
    <row r="246" spans="1:4">
      <c r="A246" s="230">
        <v>245</v>
      </c>
      <c r="B246" s="230" t="s">
        <v>280</v>
      </c>
      <c r="C246" s="450"/>
      <c r="D246" s="450"/>
    </row>
    <row r="247" spans="1:4">
      <c r="A247" s="230">
        <v>246</v>
      </c>
      <c r="B247" s="230" t="s">
        <v>274</v>
      </c>
      <c r="C247" s="450"/>
      <c r="D247" s="450"/>
    </row>
    <row r="248" spans="1:4">
      <c r="A248" s="230">
        <v>247</v>
      </c>
      <c r="B248" s="230" t="s">
        <v>365</v>
      </c>
      <c r="C248" s="450"/>
      <c r="D248" s="450"/>
    </row>
    <row r="249" spans="1:4">
      <c r="A249" s="230">
        <v>248</v>
      </c>
      <c r="B249" s="230" t="s">
        <v>910</v>
      </c>
      <c r="C249" s="450"/>
      <c r="D249" s="450"/>
    </row>
    <row r="250" spans="1:4">
      <c r="A250" s="230">
        <v>249</v>
      </c>
      <c r="B250" s="230" t="s">
        <v>903</v>
      </c>
      <c r="C250" s="450"/>
      <c r="D250" s="450"/>
    </row>
    <row r="251" spans="1:4">
      <c r="A251" s="230">
        <v>250</v>
      </c>
      <c r="B251" s="230" t="s">
        <v>616</v>
      </c>
      <c r="C251" s="450"/>
      <c r="D251" s="450"/>
    </row>
    <row r="252" spans="1:4">
      <c r="A252" s="230">
        <v>251</v>
      </c>
      <c r="B252" s="230" t="s">
        <v>374</v>
      </c>
      <c r="C252" s="450"/>
      <c r="D252" s="450"/>
    </row>
    <row r="253" spans="1:4">
      <c r="A253" s="230">
        <v>252</v>
      </c>
      <c r="B253" s="230" t="s">
        <v>442</v>
      </c>
      <c r="C253" s="450"/>
      <c r="D253" s="450"/>
    </row>
    <row r="254" spans="1:4">
      <c r="A254" s="230">
        <v>253</v>
      </c>
      <c r="B254" s="230" t="s">
        <v>459</v>
      </c>
      <c r="C254" s="450"/>
      <c r="D254" s="450"/>
    </row>
    <row r="255" spans="1:4">
      <c r="A255" s="230">
        <v>254</v>
      </c>
      <c r="B255" s="230" t="s">
        <v>806</v>
      </c>
      <c r="C255" s="450"/>
      <c r="D255" s="450"/>
    </row>
    <row r="256" spans="1:4">
      <c r="A256" s="230">
        <v>255</v>
      </c>
      <c r="B256" s="230" t="s">
        <v>573</v>
      </c>
      <c r="C256" s="450"/>
      <c r="D256" s="450"/>
    </row>
    <row r="257" spans="1:4">
      <c r="A257" s="230">
        <v>256</v>
      </c>
      <c r="B257" s="230" t="s">
        <v>761</v>
      </c>
      <c r="C257" s="450"/>
      <c r="D257" s="450"/>
    </row>
    <row r="258" spans="1:4">
      <c r="A258" s="230">
        <v>257</v>
      </c>
      <c r="B258" s="230" t="s">
        <v>391</v>
      </c>
      <c r="C258" s="450"/>
      <c r="D258" s="450"/>
    </row>
    <row r="259" spans="1:4">
      <c r="A259" s="230">
        <v>258</v>
      </c>
      <c r="B259" s="230" t="s">
        <v>141</v>
      </c>
      <c r="C259" s="450"/>
      <c r="D259" s="450"/>
    </row>
    <row r="260" spans="1:4">
      <c r="A260" s="230">
        <v>259</v>
      </c>
      <c r="B260" s="230" t="s">
        <v>286</v>
      </c>
      <c r="C260" s="450"/>
      <c r="D260" s="450"/>
    </row>
    <row r="261" spans="1:4">
      <c r="A261" s="230">
        <v>260</v>
      </c>
      <c r="B261" s="230" t="s">
        <v>452</v>
      </c>
      <c r="C261" s="450"/>
      <c r="D261" s="450"/>
    </row>
    <row r="262" spans="1:4">
      <c r="A262" s="230">
        <v>261</v>
      </c>
      <c r="B262" s="230" t="s">
        <v>412</v>
      </c>
      <c r="C262" s="450"/>
      <c r="D262" s="450"/>
    </row>
    <row r="263" spans="1:4">
      <c r="A263" s="230">
        <v>262</v>
      </c>
      <c r="B263" s="230" t="s">
        <v>238</v>
      </c>
      <c r="C263" s="450"/>
      <c r="D263" s="450"/>
    </row>
    <row r="264" spans="1:4">
      <c r="A264" s="230">
        <v>263</v>
      </c>
      <c r="B264" s="230" t="s">
        <v>551</v>
      </c>
      <c r="C264" s="450"/>
      <c r="D264" s="450"/>
    </row>
    <row r="265" spans="1:4">
      <c r="A265" s="230">
        <v>264</v>
      </c>
      <c r="B265" s="230" t="s">
        <v>437</v>
      </c>
      <c r="C265" s="450"/>
      <c r="D265" s="450"/>
    </row>
    <row r="266" spans="1:4">
      <c r="A266" s="230">
        <v>265</v>
      </c>
      <c r="B266" s="230" t="s">
        <v>455</v>
      </c>
      <c r="C266" s="450"/>
      <c r="D266" s="450"/>
    </row>
    <row r="267" spans="1:4">
      <c r="A267" s="230">
        <v>266</v>
      </c>
      <c r="B267" s="230" t="s">
        <v>847</v>
      </c>
      <c r="C267" s="450"/>
      <c r="D267" s="450"/>
    </row>
    <row r="268" spans="1:4">
      <c r="A268" s="230">
        <v>267</v>
      </c>
      <c r="B268" s="230" t="s">
        <v>8</v>
      </c>
      <c r="C268" s="450"/>
      <c r="D268" s="450"/>
    </row>
    <row r="269" spans="1:4">
      <c r="A269" s="230">
        <v>268</v>
      </c>
      <c r="B269" s="230" t="s">
        <v>8</v>
      </c>
      <c r="C269" s="450"/>
      <c r="D269" s="450"/>
    </row>
    <row r="270" spans="1:4">
      <c r="A270" s="230">
        <v>269</v>
      </c>
      <c r="B270" s="230" t="s">
        <v>328</v>
      </c>
      <c r="C270" s="450"/>
      <c r="D270" s="450"/>
    </row>
    <row r="271" spans="1:4">
      <c r="A271" s="230">
        <v>270</v>
      </c>
      <c r="B271" s="230" t="s">
        <v>447</v>
      </c>
      <c r="C271" s="450"/>
      <c r="D271" s="450"/>
    </row>
    <row r="272" spans="1:4">
      <c r="A272" s="230">
        <v>271</v>
      </c>
      <c r="B272" s="230" t="s">
        <v>346</v>
      </c>
      <c r="C272" s="450"/>
      <c r="D272" s="450"/>
    </row>
    <row r="273" spans="1:4">
      <c r="A273" s="230">
        <v>272</v>
      </c>
      <c r="B273" s="230" t="s">
        <v>533</v>
      </c>
      <c r="C273" s="450"/>
      <c r="D273" s="450"/>
    </row>
    <row r="274" spans="1:4">
      <c r="A274" s="230">
        <v>273</v>
      </c>
      <c r="B274" s="230" t="s">
        <v>828</v>
      </c>
      <c r="C274" s="450"/>
      <c r="D274" s="450"/>
    </row>
    <row r="275" spans="1:4">
      <c r="A275" s="230">
        <v>274</v>
      </c>
      <c r="B275" s="230" t="s">
        <v>428</v>
      </c>
      <c r="C275" s="450"/>
      <c r="D275" s="450"/>
    </row>
    <row r="276" spans="1:4">
      <c r="A276" s="230">
        <v>275</v>
      </c>
      <c r="B276" s="230" t="s">
        <v>12</v>
      </c>
      <c r="C276" s="450"/>
      <c r="D276" s="450"/>
    </row>
    <row r="277" spans="1:4">
      <c r="A277" s="230">
        <v>276</v>
      </c>
      <c r="B277" s="230" t="s">
        <v>291</v>
      </c>
      <c r="C277" s="450"/>
      <c r="D277" s="450"/>
    </row>
    <row r="278" spans="1:4">
      <c r="A278" s="230">
        <v>277</v>
      </c>
      <c r="B278" s="230" t="s">
        <v>834</v>
      </c>
      <c r="C278" s="450"/>
      <c r="D278" s="450"/>
    </row>
    <row r="279" spans="1:4">
      <c r="A279" s="230">
        <v>278</v>
      </c>
      <c r="B279" s="230" t="s">
        <v>197</v>
      </c>
      <c r="C279" s="450"/>
      <c r="D279" s="450"/>
    </row>
    <row r="280" spans="1:4">
      <c r="A280" s="230">
        <v>279</v>
      </c>
      <c r="B280" s="230" t="s">
        <v>216</v>
      </c>
      <c r="C280" s="450"/>
      <c r="D280" s="450"/>
    </row>
    <row r="281" spans="1:4">
      <c r="A281" s="230">
        <v>280</v>
      </c>
      <c r="B281" s="230" t="s">
        <v>913</v>
      </c>
      <c r="C281" s="450"/>
      <c r="D281" s="450"/>
    </row>
    <row r="282" spans="1:4">
      <c r="A282" s="230">
        <v>281</v>
      </c>
      <c r="B282" s="230" t="s">
        <v>779</v>
      </c>
      <c r="C282" s="450"/>
      <c r="D282" s="450"/>
    </row>
    <row r="283" spans="1:4">
      <c r="A283" s="230">
        <v>282</v>
      </c>
      <c r="B283" s="230" t="s">
        <v>560</v>
      </c>
      <c r="C283" s="450"/>
      <c r="D283" s="450"/>
    </row>
    <row r="284" spans="1:4">
      <c r="A284" s="230">
        <v>283</v>
      </c>
      <c r="B284" s="230" t="s">
        <v>179</v>
      </c>
      <c r="C284" s="450"/>
      <c r="D284" s="450"/>
    </row>
    <row r="285" spans="1:4">
      <c r="A285" s="230">
        <v>284</v>
      </c>
      <c r="B285" s="230" t="s">
        <v>181</v>
      </c>
      <c r="C285" s="450"/>
      <c r="D285" s="450"/>
    </row>
    <row r="286" spans="1:4">
      <c r="A286" s="230">
        <v>285</v>
      </c>
      <c r="B286" s="230" t="s">
        <v>814</v>
      </c>
      <c r="C286" s="450"/>
      <c r="D286" s="450"/>
    </row>
    <row r="287" spans="1:4">
      <c r="A287" s="230">
        <v>286</v>
      </c>
      <c r="B287" s="230" t="s">
        <v>183</v>
      </c>
      <c r="C287" s="450"/>
      <c r="D287" s="450"/>
    </row>
    <row r="288" spans="1:4">
      <c r="A288" s="230">
        <v>287</v>
      </c>
      <c r="B288" s="230" t="s">
        <v>263</v>
      </c>
      <c r="C288" s="450"/>
      <c r="D288" s="450"/>
    </row>
    <row r="289" spans="1:4">
      <c r="A289" s="230">
        <v>288</v>
      </c>
      <c r="B289" s="230" t="s">
        <v>384</v>
      </c>
      <c r="C289" s="450"/>
      <c r="D289" s="450"/>
    </row>
    <row r="290" spans="1:4">
      <c r="A290" s="230">
        <v>289</v>
      </c>
      <c r="B290" s="230" t="s">
        <v>562</v>
      </c>
      <c r="C290" s="450"/>
      <c r="D290" s="450"/>
    </row>
    <row r="291" spans="1:4">
      <c r="A291" s="230">
        <v>290</v>
      </c>
      <c r="B291" s="230" t="s">
        <v>964</v>
      </c>
      <c r="C291" s="450"/>
      <c r="D291" s="450"/>
    </row>
    <row r="292" spans="1:4">
      <c r="A292" s="230">
        <v>291</v>
      </c>
      <c r="B292" s="230" t="s">
        <v>909</v>
      </c>
      <c r="C292" s="450"/>
      <c r="D292" s="450"/>
    </row>
    <row r="293" spans="1:4">
      <c r="A293" s="230">
        <v>292</v>
      </c>
      <c r="B293" s="230" t="s">
        <v>673</v>
      </c>
      <c r="C293" s="450"/>
      <c r="D293" s="450"/>
    </row>
    <row r="294" spans="1:4">
      <c r="A294" s="230">
        <v>293</v>
      </c>
      <c r="B294" s="230" t="s">
        <v>223</v>
      </c>
      <c r="C294" s="450"/>
      <c r="D294" s="450"/>
    </row>
    <row r="295" spans="1:4">
      <c r="A295" s="230">
        <v>294</v>
      </c>
      <c r="B295" s="230" t="s">
        <v>603</v>
      </c>
      <c r="C295" s="450"/>
      <c r="D295" s="450"/>
    </row>
    <row r="296" spans="1:4">
      <c r="A296" s="230">
        <v>295</v>
      </c>
      <c r="B296" s="230" t="s">
        <v>666</v>
      </c>
      <c r="C296" s="450"/>
      <c r="D296" s="450"/>
    </row>
    <row r="297" spans="1:4">
      <c r="A297" s="230">
        <v>296</v>
      </c>
      <c r="B297" s="230" t="s">
        <v>971</v>
      </c>
      <c r="C297" s="450"/>
      <c r="D297" s="450"/>
    </row>
    <row r="298" spans="1:4">
      <c r="A298" s="230">
        <v>297</v>
      </c>
      <c r="B298" s="230" t="s">
        <v>537</v>
      </c>
      <c r="C298" s="450"/>
      <c r="D298" s="450"/>
    </row>
    <row r="299" spans="1:4">
      <c r="A299" s="230">
        <v>298</v>
      </c>
      <c r="B299" s="230" t="s">
        <v>226</v>
      </c>
      <c r="C299" s="450"/>
      <c r="D299" s="450"/>
    </row>
    <row r="300" spans="1:4">
      <c r="A300" s="230">
        <v>299</v>
      </c>
      <c r="B300" s="230" t="s">
        <v>824</v>
      </c>
      <c r="C300" s="450"/>
      <c r="D300" s="450"/>
    </row>
    <row r="301" spans="1:4">
      <c r="A301" s="230">
        <v>300</v>
      </c>
      <c r="B301" s="230" t="s">
        <v>814</v>
      </c>
      <c r="C301" s="450"/>
      <c r="D301" s="450"/>
    </row>
    <row r="302" spans="1:4">
      <c r="A302" s="230">
        <v>301</v>
      </c>
      <c r="B302" s="230" t="s">
        <v>900</v>
      </c>
      <c r="C302" s="450"/>
      <c r="D302" s="450"/>
    </row>
    <row r="303" spans="1:4">
      <c r="A303" s="230">
        <v>302</v>
      </c>
      <c r="B303" s="230" t="s">
        <v>604</v>
      </c>
      <c r="C303" s="450"/>
      <c r="D303" s="450"/>
    </row>
    <row r="304" spans="1:4">
      <c r="A304" s="230">
        <v>303</v>
      </c>
      <c r="B304" s="230" t="s">
        <v>298</v>
      </c>
      <c r="C304" s="450"/>
      <c r="D304" s="450"/>
    </row>
    <row r="305" spans="1:4">
      <c r="A305" s="230">
        <v>304</v>
      </c>
      <c r="B305" s="230" t="s">
        <v>138</v>
      </c>
      <c r="C305" s="450"/>
      <c r="D305" s="450"/>
    </row>
    <row r="306" spans="1:4">
      <c r="A306" s="230">
        <v>305</v>
      </c>
      <c r="B306" s="230" t="s">
        <v>159</v>
      </c>
      <c r="C306" s="450"/>
      <c r="D306" s="450"/>
    </row>
    <row r="307" spans="1:4">
      <c r="A307" s="230">
        <v>306</v>
      </c>
      <c r="B307" s="230" t="s">
        <v>339</v>
      </c>
      <c r="C307" s="450"/>
      <c r="D307" s="450"/>
    </row>
    <row r="308" spans="1:4">
      <c r="A308" s="230">
        <v>307</v>
      </c>
      <c r="B308" s="230" t="s">
        <v>327</v>
      </c>
      <c r="C308" s="450"/>
      <c r="D308" s="450"/>
    </row>
    <row r="309" spans="1:4">
      <c r="A309" s="230">
        <v>308</v>
      </c>
      <c r="B309" s="230" t="s">
        <v>923</v>
      </c>
      <c r="C309" s="450"/>
      <c r="D309" s="450"/>
    </row>
    <row r="310" spans="1:4">
      <c r="A310" s="230">
        <v>309</v>
      </c>
      <c r="B310" s="230" t="s">
        <v>774</v>
      </c>
      <c r="C310" s="450"/>
      <c r="D310" s="450"/>
    </row>
    <row r="311" spans="1:4">
      <c r="A311" s="230">
        <v>310</v>
      </c>
      <c r="B311" s="230" t="s">
        <v>1181</v>
      </c>
      <c r="C311" s="450"/>
      <c r="D311" s="450"/>
    </row>
    <row r="312" spans="1:4">
      <c r="A312" s="230">
        <v>311</v>
      </c>
      <c r="B312" s="230" t="s">
        <v>470</v>
      </c>
      <c r="C312" s="450"/>
      <c r="D312" s="450"/>
    </row>
    <row r="313" spans="1:4">
      <c r="A313" s="230">
        <v>312</v>
      </c>
      <c r="B313" s="230" t="s">
        <v>211</v>
      </c>
      <c r="C313" s="450"/>
      <c r="D313" s="450"/>
    </row>
    <row r="314" spans="1:4">
      <c r="A314" s="230">
        <v>313</v>
      </c>
      <c r="B314" s="230" t="s">
        <v>403</v>
      </c>
      <c r="C314" s="450"/>
      <c r="D314" s="450"/>
    </row>
    <row r="315" spans="1:4">
      <c r="A315" s="230">
        <v>314</v>
      </c>
      <c r="B315" s="230" t="s">
        <v>357</v>
      </c>
      <c r="C315" s="450"/>
      <c r="D315" s="450"/>
    </row>
    <row r="316" spans="1:4">
      <c r="A316" s="230">
        <v>315</v>
      </c>
      <c r="B316" s="230" t="s">
        <v>469</v>
      </c>
      <c r="C316" s="450"/>
      <c r="D316" s="450"/>
    </row>
    <row r="317" spans="1:4">
      <c r="A317" s="230">
        <v>316</v>
      </c>
      <c r="B317" s="230" t="s">
        <v>330</v>
      </c>
      <c r="C317" s="450"/>
      <c r="D317" s="450"/>
    </row>
    <row r="318" spans="1:4">
      <c r="A318" s="230">
        <v>317</v>
      </c>
      <c r="B318" s="230" t="s">
        <v>577</v>
      </c>
      <c r="C318" s="450"/>
      <c r="D318" s="450"/>
    </row>
    <row r="319" spans="1:4">
      <c r="A319" s="230">
        <v>318</v>
      </c>
      <c r="B319" s="230" t="s">
        <v>914</v>
      </c>
      <c r="C319" s="450"/>
      <c r="D319" s="450"/>
    </row>
    <row r="320" spans="1:4">
      <c r="A320" s="230">
        <v>319</v>
      </c>
      <c r="B320" s="230" t="s">
        <v>174</v>
      </c>
      <c r="C320" s="450"/>
      <c r="D320" s="450"/>
    </row>
    <row r="321" spans="1:4">
      <c r="A321" s="230">
        <v>320</v>
      </c>
      <c r="B321" s="230" t="s">
        <v>921</v>
      </c>
      <c r="C321" s="450"/>
      <c r="D321" s="450"/>
    </row>
    <row r="322" spans="1:4">
      <c r="A322" s="230">
        <v>321</v>
      </c>
      <c r="B322" s="230" t="s">
        <v>128</v>
      </c>
      <c r="C322" s="450"/>
      <c r="D322" s="450"/>
    </row>
    <row r="323" spans="1:4">
      <c r="A323" s="230">
        <v>322</v>
      </c>
      <c r="B323" s="230" t="s">
        <v>965</v>
      </c>
      <c r="C323" s="450"/>
      <c r="D323" s="450"/>
    </row>
    <row r="324" spans="1:4">
      <c r="A324" s="230">
        <v>323</v>
      </c>
      <c r="B324" s="230" t="s">
        <v>968</v>
      </c>
      <c r="C324" s="450"/>
      <c r="D324" s="450"/>
    </row>
    <row r="325" spans="1:4">
      <c r="A325" s="230">
        <v>324</v>
      </c>
      <c r="B325" s="230" t="s">
        <v>611</v>
      </c>
      <c r="C325" s="450"/>
      <c r="D325" s="450"/>
    </row>
    <row r="326" spans="1:4">
      <c r="A326" s="230">
        <v>325</v>
      </c>
      <c r="B326" s="230" t="s">
        <v>245</v>
      </c>
      <c r="C326" s="450"/>
      <c r="D326" s="450"/>
    </row>
    <row r="327" spans="1:4">
      <c r="A327" s="230">
        <v>326</v>
      </c>
      <c r="B327" s="230" t="s">
        <v>326</v>
      </c>
      <c r="C327" s="450"/>
      <c r="D327" s="450"/>
    </row>
    <row r="328" spans="1:4">
      <c r="A328" s="230">
        <v>327</v>
      </c>
      <c r="B328" s="230" t="s">
        <v>592</v>
      </c>
      <c r="C328" s="450"/>
      <c r="D328" s="450"/>
    </row>
    <row r="329" spans="1:4">
      <c r="A329" s="230">
        <v>328</v>
      </c>
      <c r="B329" s="230" t="s">
        <v>442</v>
      </c>
      <c r="C329" s="450"/>
      <c r="D329" s="450"/>
    </row>
    <row r="330" spans="1:4">
      <c r="A330" s="230">
        <v>329</v>
      </c>
      <c r="B330" s="230" t="s">
        <v>903</v>
      </c>
      <c r="C330" s="450"/>
      <c r="D330" s="450"/>
    </row>
    <row r="331" spans="1:4">
      <c r="A331" s="230">
        <v>330</v>
      </c>
      <c r="B331" s="230" t="s">
        <v>406</v>
      </c>
      <c r="C331" s="450"/>
      <c r="D331" s="450"/>
    </row>
    <row r="332" spans="1:4">
      <c r="A332" s="230">
        <v>331</v>
      </c>
      <c r="B332" s="230" t="s">
        <v>437</v>
      </c>
      <c r="C332" s="450"/>
      <c r="D332" s="450"/>
    </row>
    <row r="333" spans="1:4">
      <c r="A333" s="230">
        <v>332</v>
      </c>
      <c r="B333" s="230" t="s">
        <v>365</v>
      </c>
      <c r="C333" s="450"/>
      <c r="D333" s="450"/>
    </row>
    <row r="334" spans="1:4">
      <c r="A334" s="230">
        <v>333</v>
      </c>
      <c r="B334" s="230" t="s">
        <v>208</v>
      </c>
      <c r="C334" s="450"/>
      <c r="D334" s="450"/>
    </row>
    <row r="335" spans="1:4">
      <c r="A335" s="230">
        <v>334</v>
      </c>
      <c r="B335" s="230" t="s">
        <v>798</v>
      </c>
      <c r="C335" s="450"/>
      <c r="D335" s="450"/>
    </row>
    <row r="336" spans="1:4">
      <c r="A336" s="230">
        <v>335</v>
      </c>
      <c r="B336" s="230" t="s">
        <v>876</v>
      </c>
      <c r="C336" s="450"/>
      <c r="D336" s="450"/>
    </row>
    <row r="337" spans="1:4">
      <c r="A337" s="230">
        <v>336</v>
      </c>
      <c r="B337" s="230" t="s">
        <v>282</v>
      </c>
      <c r="C337" s="450"/>
      <c r="D337" s="450"/>
    </row>
    <row r="338" spans="1:4">
      <c r="A338" s="230">
        <v>337</v>
      </c>
      <c r="B338" s="230" t="s">
        <v>401</v>
      </c>
      <c r="C338" s="450"/>
      <c r="D338" s="450"/>
    </row>
    <row r="339" spans="1:4">
      <c r="A339" s="230">
        <v>338</v>
      </c>
      <c r="B339" s="230" t="s">
        <v>594</v>
      </c>
      <c r="C339" s="450"/>
      <c r="D339" s="450"/>
    </row>
    <row r="340" spans="1:4">
      <c r="A340" s="230">
        <v>339</v>
      </c>
      <c r="B340" s="230" t="s">
        <v>616</v>
      </c>
      <c r="C340" s="450"/>
      <c r="D340" s="450"/>
    </row>
    <row r="341" spans="1:4">
      <c r="A341" s="230">
        <v>340</v>
      </c>
      <c r="B341" s="230" t="s">
        <v>894</v>
      </c>
      <c r="C341" s="450"/>
      <c r="D341" s="450"/>
    </row>
    <row r="342" spans="1:4">
      <c r="A342" s="230">
        <v>341</v>
      </c>
      <c r="B342" s="230" t="s">
        <v>883</v>
      </c>
      <c r="C342" s="450"/>
      <c r="D342" s="450"/>
    </row>
    <row r="343" spans="1:4">
      <c r="A343" s="230">
        <v>342</v>
      </c>
      <c r="B343" s="230" t="s">
        <v>812</v>
      </c>
      <c r="C343" s="450"/>
      <c r="D343" s="450"/>
    </row>
    <row r="344" spans="1:4">
      <c r="A344" s="230">
        <v>343</v>
      </c>
      <c r="B344" s="230" t="s">
        <v>868</v>
      </c>
      <c r="C344" s="450"/>
      <c r="D344" s="450"/>
    </row>
    <row r="345" spans="1:4">
      <c r="A345" s="230">
        <v>344</v>
      </c>
      <c r="B345" s="230" t="s">
        <v>759</v>
      </c>
      <c r="C345" s="450"/>
      <c r="D345" s="450"/>
    </row>
    <row r="346" spans="1:4">
      <c r="A346" s="230">
        <v>345</v>
      </c>
      <c r="B346" s="230" t="s">
        <v>233</v>
      </c>
      <c r="C346" s="450"/>
      <c r="D346" s="450"/>
    </row>
    <row r="347" spans="1:4">
      <c r="A347" s="230">
        <v>346</v>
      </c>
      <c r="B347" s="230" t="s">
        <v>896</v>
      </c>
      <c r="C347" s="450"/>
      <c r="D347" s="450"/>
    </row>
    <row r="348" spans="1:4">
      <c r="A348" s="230">
        <v>347</v>
      </c>
      <c r="B348" s="230" t="s">
        <v>641</v>
      </c>
      <c r="C348" s="450"/>
      <c r="D348" s="450"/>
    </row>
    <row r="349" spans="1:4">
      <c r="A349" s="230">
        <v>348</v>
      </c>
      <c r="B349" s="230" t="s">
        <v>182</v>
      </c>
      <c r="C349" s="450"/>
      <c r="D349" s="450"/>
    </row>
    <row r="350" spans="1:4">
      <c r="A350" s="230">
        <v>349</v>
      </c>
      <c r="B350" s="230" t="s">
        <v>859</v>
      </c>
      <c r="C350" s="450"/>
      <c r="D350" s="450"/>
    </row>
    <row r="351" spans="1:4">
      <c r="A351" s="230">
        <v>350</v>
      </c>
      <c r="B351" s="230" t="s">
        <v>788</v>
      </c>
      <c r="C351" s="450"/>
      <c r="D351" s="450"/>
    </row>
    <row r="352" spans="1:4">
      <c r="A352" s="230">
        <v>351</v>
      </c>
      <c r="B352" s="230" t="s">
        <v>931</v>
      </c>
      <c r="C352" s="450"/>
      <c r="D352" s="450"/>
    </row>
    <row r="353" spans="1:4">
      <c r="A353" s="230">
        <v>352</v>
      </c>
      <c r="B353" s="230" t="s">
        <v>833</v>
      </c>
      <c r="C353" s="450"/>
      <c r="D353" s="450"/>
    </row>
    <row r="354" spans="1:4">
      <c r="A354" s="230">
        <v>353</v>
      </c>
      <c r="B354" s="230" t="s">
        <v>596</v>
      </c>
      <c r="C354" s="450"/>
      <c r="D354" s="450"/>
    </row>
    <row r="355" spans="1:4">
      <c r="A355" s="230">
        <v>354</v>
      </c>
      <c r="B355" s="230" t="s">
        <v>354</v>
      </c>
      <c r="C355" s="450"/>
      <c r="D355" s="450"/>
    </row>
    <row r="356" spans="1:4">
      <c r="A356" s="230">
        <v>355</v>
      </c>
      <c r="B356" s="230" t="s">
        <v>370</v>
      </c>
      <c r="C356" s="450"/>
      <c r="D356" s="450"/>
    </row>
    <row r="357" spans="1:4">
      <c r="A357" s="230">
        <v>356</v>
      </c>
      <c r="B357" s="230" t="s">
        <v>827</v>
      </c>
      <c r="C357" s="450"/>
      <c r="D357" s="450"/>
    </row>
    <row r="358" spans="1:4">
      <c r="A358" s="230">
        <v>357</v>
      </c>
      <c r="B358" s="230" t="s">
        <v>602</v>
      </c>
      <c r="C358" s="450"/>
      <c r="D358" s="450"/>
    </row>
    <row r="359" spans="1:4">
      <c r="A359" s="230">
        <v>358</v>
      </c>
      <c r="B359" s="230" t="s">
        <v>901</v>
      </c>
      <c r="C359" s="450"/>
      <c r="D359" s="450"/>
    </row>
    <row r="360" spans="1:4">
      <c r="A360" s="230">
        <v>359</v>
      </c>
      <c r="B360" s="230" t="s">
        <v>463</v>
      </c>
      <c r="C360" s="450"/>
      <c r="D360" s="450"/>
    </row>
    <row r="361" spans="1:4">
      <c r="A361" s="230">
        <v>360</v>
      </c>
      <c r="B361" s="230" t="s">
        <v>566</v>
      </c>
      <c r="C361" s="450"/>
      <c r="D361" s="450"/>
    </row>
    <row r="362" spans="1:4">
      <c r="A362" s="230">
        <v>361</v>
      </c>
      <c r="B362" s="230" t="s">
        <v>224</v>
      </c>
      <c r="C362" s="450"/>
      <c r="D362" s="450"/>
    </row>
    <row r="363" spans="1:4">
      <c r="A363" s="230">
        <v>362</v>
      </c>
      <c r="B363" s="230" t="s">
        <v>265</v>
      </c>
      <c r="C363" s="450"/>
      <c r="D363" s="450"/>
    </row>
    <row r="364" spans="1:4">
      <c r="A364" s="230">
        <v>363</v>
      </c>
      <c r="B364" s="230" t="s">
        <v>388</v>
      </c>
      <c r="C364" s="450"/>
      <c r="D364" s="450"/>
    </row>
    <row r="365" spans="1:4">
      <c r="A365" s="230">
        <v>364</v>
      </c>
      <c r="B365" s="230" t="s">
        <v>315</v>
      </c>
      <c r="C365" s="450"/>
      <c r="D365" s="450"/>
    </row>
    <row r="366" spans="1:4">
      <c r="A366" s="230">
        <v>365</v>
      </c>
      <c r="B366" s="230" t="s">
        <v>897</v>
      </c>
      <c r="C366" s="450"/>
      <c r="D366" s="450"/>
    </row>
    <row r="367" spans="1:4">
      <c r="A367" s="230">
        <v>366</v>
      </c>
      <c r="B367" s="230" t="s">
        <v>821</v>
      </c>
      <c r="C367" s="450"/>
      <c r="D367" s="450"/>
    </row>
    <row r="368" spans="1:4">
      <c r="A368" s="230">
        <v>367</v>
      </c>
      <c r="B368" s="230" t="s">
        <v>487</v>
      </c>
      <c r="C368" s="450"/>
      <c r="D368" s="450"/>
    </row>
    <row r="369" spans="1:4">
      <c r="A369" s="230">
        <v>368</v>
      </c>
      <c r="B369" s="230" t="s">
        <v>241</v>
      </c>
      <c r="C369" s="450"/>
      <c r="D369" s="450"/>
    </row>
    <row r="370" spans="1:4">
      <c r="A370" s="230">
        <v>369</v>
      </c>
      <c r="B370" s="230" t="s">
        <v>192</v>
      </c>
      <c r="C370" s="450"/>
      <c r="D370" s="450"/>
    </row>
    <row r="371" spans="1:4">
      <c r="A371" s="230">
        <v>370</v>
      </c>
      <c r="B371" s="230" t="s">
        <v>620</v>
      </c>
      <c r="C371" s="450"/>
      <c r="D371" s="450"/>
    </row>
    <row r="372" spans="1:4">
      <c r="A372" s="230">
        <v>371</v>
      </c>
      <c r="B372" s="230" t="s">
        <v>767</v>
      </c>
      <c r="C372" s="450"/>
      <c r="D372" s="450"/>
    </row>
    <row r="373" spans="1:4">
      <c r="A373" s="230">
        <v>372</v>
      </c>
      <c r="B373" s="230" t="s">
        <v>808</v>
      </c>
      <c r="C373" s="450"/>
      <c r="D373" s="450"/>
    </row>
    <row r="374" spans="1:4">
      <c r="A374" s="230">
        <v>373</v>
      </c>
      <c r="B374" s="230" t="s">
        <v>293</v>
      </c>
      <c r="C374" s="450"/>
      <c r="D374" s="450"/>
    </row>
    <row r="375" spans="1:4">
      <c r="A375" s="230">
        <v>374</v>
      </c>
      <c r="B375" s="230" t="s">
        <v>432</v>
      </c>
      <c r="C375" s="450"/>
      <c r="D375" s="450"/>
    </row>
    <row r="376" spans="1:4">
      <c r="A376" s="230">
        <v>375</v>
      </c>
      <c r="B376" s="230" t="s">
        <v>528</v>
      </c>
      <c r="C376" s="450"/>
      <c r="D376" s="450"/>
    </row>
    <row r="377" spans="1:4">
      <c r="A377" s="230">
        <v>376</v>
      </c>
      <c r="B377" s="230" t="s">
        <v>1182</v>
      </c>
      <c r="C377" s="450"/>
      <c r="D377" s="450"/>
    </row>
    <row r="378" spans="1:4">
      <c r="A378" s="230">
        <v>377</v>
      </c>
      <c r="B378" s="230" t="s">
        <v>917</v>
      </c>
      <c r="C378" s="450"/>
      <c r="D378" s="450"/>
    </row>
    <row r="379" spans="1:4">
      <c r="A379" s="230">
        <v>378</v>
      </c>
      <c r="B379" s="230" t="s">
        <v>555</v>
      </c>
      <c r="C379" s="450"/>
      <c r="D379" s="450"/>
    </row>
    <row r="380" spans="1:4">
      <c r="A380" s="230">
        <v>379</v>
      </c>
      <c r="B380" s="230" t="s">
        <v>928</v>
      </c>
      <c r="C380" s="450"/>
      <c r="D380" s="450"/>
    </row>
    <row r="381" spans="1:4">
      <c r="A381" s="230">
        <v>380</v>
      </c>
      <c r="B381" s="230" t="s">
        <v>440</v>
      </c>
      <c r="C381" s="450"/>
      <c r="D381" s="450"/>
    </row>
    <row r="382" spans="1:4">
      <c r="A382" s="230">
        <v>381</v>
      </c>
      <c r="B382" s="230" t="s">
        <v>552</v>
      </c>
      <c r="C382" s="450"/>
      <c r="D382" s="450"/>
    </row>
    <row r="383" spans="1:4">
      <c r="A383" s="230">
        <v>382</v>
      </c>
      <c r="B383" s="230" t="s">
        <v>977</v>
      </c>
      <c r="C383" s="450"/>
      <c r="D383" s="450"/>
    </row>
    <row r="384" spans="1:4">
      <c r="A384" s="230">
        <v>383</v>
      </c>
      <c r="B384" s="230" t="s">
        <v>919</v>
      </c>
      <c r="C384" s="450"/>
      <c r="D384" s="450"/>
    </row>
    <row r="385" spans="1:4">
      <c r="A385" s="230">
        <v>384</v>
      </c>
      <c r="B385" s="230" t="s">
        <v>124</v>
      </c>
      <c r="C385" s="450"/>
      <c r="D385" s="450"/>
    </row>
    <row r="386" spans="1:4">
      <c r="A386" s="230">
        <v>385</v>
      </c>
      <c r="B386" s="230" t="s">
        <v>763</v>
      </c>
      <c r="C386" s="450"/>
      <c r="D386" s="450"/>
    </row>
    <row r="387" spans="1:4">
      <c r="A387" s="230">
        <v>386</v>
      </c>
      <c r="B387" s="230" t="s">
        <v>475</v>
      </c>
      <c r="C387" s="450"/>
      <c r="D387" s="450"/>
    </row>
    <row r="388" spans="1:4">
      <c r="A388" s="230">
        <v>387</v>
      </c>
      <c r="B388" s="230" t="s">
        <v>507</v>
      </c>
      <c r="C388" s="450"/>
      <c r="D388" s="450"/>
    </row>
    <row r="389" spans="1:4">
      <c r="A389" s="230">
        <v>388</v>
      </c>
      <c r="B389" s="230" t="s">
        <v>359</v>
      </c>
      <c r="C389" s="450"/>
      <c r="D389" s="450"/>
    </row>
    <row r="390" spans="1:4">
      <c r="A390" s="230">
        <v>389</v>
      </c>
      <c r="B390" s="230" t="s">
        <v>816</v>
      </c>
      <c r="C390" s="450"/>
      <c r="D390" s="450"/>
    </row>
    <row r="391" spans="1:4">
      <c r="A391" s="230">
        <v>390</v>
      </c>
      <c r="B391" s="230" t="s">
        <v>831</v>
      </c>
      <c r="C391" s="450"/>
      <c r="D391" s="450"/>
    </row>
    <row r="392" spans="1:4">
      <c r="A392" s="230">
        <v>391</v>
      </c>
      <c r="B392" s="230" t="s">
        <v>278</v>
      </c>
      <c r="C392" s="450"/>
      <c r="D392" s="450"/>
    </row>
    <row r="393" spans="1:4">
      <c r="A393" s="230">
        <v>392</v>
      </c>
      <c r="B393" s="230" t="s">
        <v>821</v>
      </c>
      <c r="C393" s="450"/>
      <c r="D393" s="450"/>
    </row>
    <row r="394" spans="1:4">
      <c r="A394" s="230">
        <v>393</v>
      </c>
      <c r="B394" s="230" t="s">
        <v>241</v>
      </c>
      <c r="C394" s="450"/>
      <c r="D394" s="450"/>
    </row>
    <row r="395" spans="1:4">
      <c r="A395" s="230">
        <v>394</v>
      </c>
      <c r="B395" s="230" t="s">
        <v>389</v>
      </c>
      <c r="C395" s="450"/>
      <c r="D395" s="450"/>
    </row>
    <row r="396" spans="1:4">
      <c r="A396" s="230">
        <v>395</v>
      </c>
      <c r="B396" s="230" t="s">
        <v>607</v>
      </c>
      <c r="C396" s="450"/>
      <c r="D396" s="450"/>
    </row>
    <row r="397" spans="1:4">
      <c r="A397" s="230">
        <v>396</v>
      </c>
      <c r="B397" s="230" t="s">
        <v>355</v>
      </c>
      <c r="C397" s="450"/>
      <c r="D397" s="450"/>
    </row>
    <row r="398" spans="1:4">
      <c r="A398" s="230">
        <v>397</v>
      </c>
      <c r="B398" s="230" t="s">
        <v>505</v>
      </c>
      <c r="C398" s="450"/>
      <c r="D398" s="450"/>
    </row>
    <row r="399" spans="1:4">
      <c r="A399" s="230">
        <v>398</v>
      </c>
      <c r="B399" s="230" t="s">
        <v>574</v>
      </c>
      <c r="C399" s="450"/>
      <c r="D399" s="450"/>
    </row>
    <row r="400" spans="1:4">
      <c r="A400" s="230">
        <v>399</v>
      </c>
      <c r="B400" s="230" t="s">
        <v>677</v>
      </c>
      <c r="C400" s="450"/>
      <c r="D400" s="450"/>
    </row>
    <row r="401" spans="1:4">
      <c r="A401" s="230">
        <v>400</v>
      </c>
      <c r="B401" s="230" t="s">
        <v>836</v>
      </c>
      <c r="C401" s="450"/>
      <c r="D401" s="450"/>
    </row>
    <row r="402" spans="1:4">
      <c r="A402" s="230">
        <v>401</v>
      </c>
      <c r="B402" s="230" t="s">
        <v>492</v>
      </c>
      <c r="C402" s="450"/>
      <c r="D402" s="450"/>
    </row>
    <row r="403" spans="1:4">
      <c r="A403" s="230">
        <v>402</v>
      </c>
      <c r="B403" s="230" t="s">
        <v>323</v>
      </c>
      <c r="C403" s="450"/>
      <c r="D403" s="450"/>
    </row>
    <row r="404" spans="1:4">
      <c r="A404" s="230">
        <v>403</v>
      </c>
      <c r="B404" s="230" t="s">
        <v>920</v>
      </c>
      <c r="C404" s="450"/>
      <c r="D404" s="450"/>
    </row>
    <row r="405" spans="1:4">
      <c r="A405" s="230">
        <v>404</v>
      </c>
      <c r="B405" s="230" t="s">
        <v>559</v>
      </c>
      <c r="C405" s="450"/>
      <c r="D405" s="450"/>
    </row>
    <row r="406" spans="1:4">
      <c r="A406" s="230">
        <v>405</v>
      </c>
      <c r="B406" s="230" t="s">
        <v>930</v>
      </c>
      <c r="C406" s="450"/>
      <c r="D406" s="450"/>
    </row>
    <row r="407" spans="1:4">
      <c r="A407" s="230">
        <v>406</v>
      </c>
      <c r="B407" s="230" t="s">
        <v>227</v>
      </c>
      <c r="C407" s="450"/>
      <c r="D407" s="450"/>
    </row>
    <row r="408" spans="1:4">
      <c r="A408" s="230">
        <v>407</v>
      </c>
      <c r="B408" s="230" t="s">
        <v>395</v>
      </c>
      <c r="C408" s="450"/>
      <c r="D408" s="450"/>
    </row>
    <row r="409" spans="1:4">
      <c r="A409" s="230">
        <v>408</v>
      </c>
      <c r="B409" s="230" t="s">
        <v>212</v>
      </c>
      <c r="C409" s="450"/>
      <c r="D409" s="450"/>
    </row>
    <row r="410" spans="1:4">
      <c r="A410" s="230">
        <v>409</v>
      </c>
      <c r="B410" s="230" t="s">
        <v>586</v>
      </c>
      <c r="C410" s="450"/>
      <c r="D410" s="450"/>
    </row>
    <row r="411" spans="1:4">
      <c r="A411" s="230">
        <v>410</v>
      </c>
      <c r="B411" s="230" t="s">
        <v>196</v>
      </c>
      <c r="C411" s="450"/>
      <c r="D411" s="450"/>
    </row>
    <row r="412" spans="1:4">
      <c r="A412" s="230">
        <v>411</v>
      </c>
      <c r="B412" s="230" t="s">
        <v>900</v>
      </c>
      <c r="C412" s="450"/>
      <c r="D412" s="450"/>
    </row>
    <row r="413" spans="1:4">
      <c r="A413" s="230">
        <v>412</v>
      </c>
      <c r="B413" s="230" t="s">
        <v>537</v>
      </c>
      <c r="C413" s="450"/>
      <c r="D413" s="450"/>
    </row>
    <row r="414" spans="1:4">
      <c r="A414" s="230">
        <v>413</v>
      </c>
      <c r="B414" s="230" t="s">
        <v>169</v>
      </c>
      <c r="C414" s="450"/>
      <c r="D414" s="450"/>
    </row>
    <row r="415" spans="1:4">
      <c r="A415" s="230">
        <v>414</v>
      </c>
      <c r="B415" s="230" t="s">
        <v>387</v>
      </c>
      <c r="C415" s="450"/>
      <c r="D415" s="450"/>
    </row>
    <row r="416" spans="1:4">
      <c r="A416" s="230">
        <v>415</v>
      </c>
      <c r="B416" s="230" t="s">
        <v>520</v>
      </c>
      <c r="C416" s="450"/>
      <c r="D416" s="450"/>
    </row>
    <row r="417" spans="1:4">
      <c r="A417" s="230">
        <v>416</v>
      </c>
      <c r="B417" s="230" t="s">
        <v>292</v>
      </c>
      <c r="C417" s="450"/>
      <c r="D417" s="450"/>
    </row>
    <row r="418" spans="1:4">
      <c r="A418" s="230">
        <v>417</v>
      </c>
      <c r="B418" s="230" t="s">
        <v>10</v>
      </c>
      <c r="C418" s="450"/>
      <c r="D418" s="450"/>
    </row>
    <row r="419" spans="1:4">
      <c r="A419" s="230">
        <v>418</v>
      </c>
      <c r="B419" s="230" t="s">
        <v>404</v>
      </c>
      <c r="C419" s="450"/>
      <c r="D419" s="450"/>
    </row>
    <row r="420" spans="1:4">
      <c r="A420" s="230">
        <v>419</v>
      </c>
      <c r="B420" s="230" t="s">
        <v>928</v>
      </c>
      <c r="C420" s="450"/>
      <c r="D420" s="450"/>
    </row>
    <row r="421" spans="1:4">
      <c r="A421" s="230">
        <v>420</v>
      </c>
      <c r="B421" s="230" t="s">
        <v>367</v>
      </c>
      <c r="C421" s="450"/>
      <c r="D421" s="450"/>
    </row>
    <row r="422" spans="1:4">
      <c r="A422" s="230">
        <v>421</v>
      </c>
      <c r="B422" s="230" t="s">
        <v>873</v>
      </c>
      <c r="C422" s="450"/>
      <c r="D422" s="450"/>
    </row>
    <row r="423" spans="1:4">
      <c r="A423" s="230">
        <v>422</v>
      </c>
      <c r="B423" s="230" t="s">
        <v>220</v>
      </c>
      <c r="C423" s="450"/>
      <c r="D423" s="450"/>
    </row>
    <row r="424" spans="1:4">
      <c r="A424" s="230">
        <v>423</v>
      </c>
      <c r="B424" s="230" t="s">
        <v>907</v>
      </c>
      <c r="C424" s="450"/>
      <c r="D424" s="450"/>
    </row>
    <row r="425" spans="1:4">
      <c r="A425" s="230">
        <v>424</v>
      </c>
      <c r="B425" s="230" t="s">
        <v>297</v>
      </c>
      <c r="C425" s="450"/>
      <c r="D425" s="450"/>
    </row>
    <row r="426" spans="1:4">
      <c r="A426" s="230">
        <v>425</v>
      </c>
      <c r="B426" s="230" t="s">
        <v>953</v>
      </c>
      <c r="C426" s="450"/>
      <c r="D426" s="450"/>
    </row>
    <row r="427" spans="1:4">
      <c r="A427" s="230">
        <v>426</v>
      </c>
      <c r="B427" s="230" t="s">
        <v>844</v>
      </c>
      <c r="C427" s="450"/>
      <c r="D427" s="450"/>
    </row>
    <row r="428" spans="1:4">
      <c r="A428" s="230">
        <v>427</v>
      </c>
      <c r="B428" s="230" t="s">
        <v>639</v>
      </c>
      <c r="C428" s="450"/>
      <c r="D428" s="450"/>
    </row>
    <row r="429" spans="1:4">
      <c r="A429" s="230">
        <v>428</v>
      </c>
      <c r="B429" s="230" t="s">
        <v>931</v>
      </c>
      <c r="C429" s="450"/>
      <c r="D429" s="450"/>
    </row>
    <row r="430" spans="1:4">
      <c r="A430" s="230">
        <v>429</v>
      </c>
      <c r="B430" s="230" t="s">
        <v>766</v>
      </c>
      <c r="C430" s="450"/>
      <c r="D430" s="450"/>
    </row>
    <row r="431" spans="1:4">
      <c r="A431" s="230">
        <v>430</v>
      </c>
      <c r="B431" s="230" t="s">
        <v>529</v>
      </c>
      <c r="C431" s="450"/>
      <c r="D431" s="450"/>
    </row>
    <row r="432" spans="1:4">
      <c r="A432" s="230">
        <v>431</v>
      </c>
      <c r="B432" s="230" t="s">
        <v>482</v>
      </c>
      <c r="C432" s="450"/>
      <c r="D432" s="450"/>
    </row>
    <row r="433" spans="1:4">
      <c r="A433" s="230">
        <v>432</v>
      </c>
      <c r="B433" s="230" t="s">
        <v>249</v>
      </c>
      <c r="C433" s="450"/>
      <c r="D433" s="450"/>
    </row>
    <row r="434" spans="1:4">
      <c r="A434" s="230">
        <v>433</v>
      </c>
      <c r="B434" s="230" t="s">
        <v>963</v>
      </c>
      <c r="C434" s="450"/>
      <c r="D434" s="450"/>
    </row>
    <row r="435" spans="1:4">
      <c r="A435" s="230">
        <v>434</v>
      </c>
      <c r="B435" s="230" t="s">
        <v>558</v>
      </c>
      <c r="C435" s="450"/>
      <c r="D435" s="450"/>
    </row>
    <row r="436" spans="1:4">
      <c r="A436" s="230">
        <v>435</v>
      </c>
      <c r="B436" s="230" t="s">
        <v>308</v>
      </c>
      <c r="C436" s="450"/>
      <c r="D436" s="450"/>
    </row>
    <row r="437" spans="1:4">
      <c r="A437" s="230">
        <v>436</v>
      </c>
      <c r="B437" s="230" t="s">
        <v>526</v>
      </c>
      <c r="C437" s="450"/>
      <c r="D437" s="450"/>
    </row>
    <row r="438" spans="1:4">
      <c r="A438" s="230">
        <v>437</v>
      </c>
      <c r="B438" s="230" t="s">
        <v>678</v>
      </c>
      <c r="C438" s="450"/>
      <c r="D438" s="450"/>
    </row>
    <row r="439" spans="1:4">
      <c r="A439" s="230">
        <v>438</v>
      </c>
      <c r="B439" s="230" t="s">
        <v>923</v>
      </c>
      <c r="C439" s="450"/>
      <c r="D439" s="450"/>
    </row>
    <row r="440" spans="1:4">
      <c r="A440" s="230">
        <v>439</v>
      </c>
      <c r="B440" s="430" t="s">
        <v>350</v>
      </c>
      <c r="C440" s="450"/>
      <c r="D440" s="450"/>
    </row>
    <row r="441" spans="1:4">
      <c r="A441" s="230">
        <v>440</v>
      </c>
      <c r="B441" s="430" t="s">
        <v>309</v>
      </c>
      <c r="C441" s="450"/>
      <c r="D441" s="450"/>
    </row>
    <row r="442" spans="1:4">
      <c r="A442" s="230">
        <v>441</v>
      </c>
      <c r="B442" s="430" t="s">
        <v>885</v>
      </c>
      <c r="C442" s="450"/>
      <c r="D442" s="450"/>
    </row>
    <row r="443" spans="1:4">
      <c r="A443" s="230">
        <v>442</v>
      </c>
      <c r="B443" s="430" t="s">
        <v>882</v>
      </c>
      <c r="C443" s="450"/>
      <c r="D443" s="450"/>
    </row>
    <row r="444" spans="1:4">
      <c r="A444" s="230">
        <v>443</v>
      </c>
      <c r="B444" s="430" t="s">
        <v>802</v>
      </c>
      <c r="C444" s="450"/>
      <c r="D444" s="450"/>
    </row>
    <row r="445" spans="1:4">
      <c r="A445" s="230">
        <v>444</v>
      </c>
      <c r="B445" s="430" t="s">
        <v>203</v>
      </c>
      <c r="C445" s="450"/>
      <c r="D445" s="450"/>
    </row>
    <row r="446" spans="1:4">
      <c r="A446" s="230">
        <v>445</v>
      </c>
      <c r="B446" s="430" t="s">
        <v>148</v>
      </c>
      <c r="C446" s="450"/>
      <c r="D446" s="450"/>
    </row>
    <row r="447" spans="1:4">
      <c r="A447" s="230">
        <v>446</v>
      </c>
      <c r="B447" s="430" t="s">
        <v>598</v>
      </c>
      <c r="C447" s="450"/>
      <c r="D447" s="450"/>
    </row>
    <row r="448" spans="1:4">
      <c r="A448" s="230">
        <v>447</v>
      </c>
      <c r="B448" s="430" t="s">
        <v>595</v>
      </c>
      <c r="C448" s="450"/>
      <c r="D448" s="450"/>
    </row>
    <row r="449" spans="1:4">
      <c r="A449" s="230">
        <v>448</v>
      </c>
      <c r="B449" s="430" t="s">
        <v>897</v>
      </c>
      <c r="C449" s="450"/>
      <c r="D449" s="450"/>
    </row>
    <row r="450" spans="1:4">
      <c r="A450" s="230">
        <v>449</v>
      </c>
      <c r="B450" s="430" t="s">
        <v>376</v>
      </c>
      <c r="C450" s="450"/>
      <c r="D450" s="450"/>
    </row>
    <row r="451" spans="1:4">
      <c r="A451" s="230">
        <v>450</v>
      </c>
      <c r="B451" s="430" t="s">
        <v>853</v>
      </c>
      <c r="C451" s="450"/>
      <c r="D451" s="450"/>
    </row>
    <row r="452" spans="1:4">
      <c r="A452" s="230">
        <v>451</v>
      </c>
      <c r="B452" s="430" t="s">
        <v>410</v>
      </c>
      <c r="C452" s="450"/>
      <c r="D452" s="450"/>
    </row>
    <row r="453" spans="1:4">
      <c r="A453" s="230">
        <v>452</v>
      </c>
      <c r="B453" s="430" t="s">
        <v>343</v>
      </c>
      <c r="C453" s="450"/>
      <c r="D453" s="450"/>
    </row>
    <row r="454" spans="1:4">
      <c r="A454" s="230">
        <v>453</v>
      </c>
      <c r="B454" s="430" t="s">
        <v>893</v>
      </c>
      <c r="C454" s="450"/>
      <c r="D454" s="450"/>
    </row>
    <row r="455" spans="1:4">
      <c r="A455" s="230">
        <v>454</v>
      </c>
      <c r="B455" s="430" t="s">
        <v>208</v>
      </c>
      <c r="C455" s="450"/>
      <c r="D455" s="450"/>
    </row>
    <row r="456" spans="1:4">
      <c r="A456" s="230">
        <v>455</v>
      </c>
      <c r="B456" s="430" t="s">
        <v>604</v>
      </c>
      <c r="C456" s="450"/>
      <c r="D456" s="450"/>
    </row>
    <row r="457" spans="1:4">
      <c r="A457" s="230">
        <v>456</v>
      </c>
      <c r="B457" s="430" t="s">
        <v>466</v>
      </c>
      <c r="C457" s="450"/>
      <c r="D457" s="450"/>
    </row>
    <row r="458" spans="1:4">
      <c r="A458" s="230">
        <v>457</v>
      </c>
      <c r="B458" s="430" t="s">
        <v>391</v>
      </c>
      <c r="C458" s="450"/>
      <c r="D458" s="450"/>
    </row>
    <row r="459" spans="1:4">
      <c r="A459" s="230">
        <v>458</v>
      </c>
      <c r="B459" s="430" t="s">
        <v>217</v>
      </c>
      <c r="C459" s="450"/>
      <c r="D459" s="450"/>
    </row>
    <row r="460" spans="1:4">
      <c r="A460" s="230">
        <v>459</v>
      </c>
      <c r="B460" s="430" t="s">
        <v>359</v>
      </c>
      <c r="C460" s="450"/>
      <c r="D460" s="450"/>
    </row>
    <row r="461" spans="1:4">
      <c r="A461" s="230">
        <v>460</v>
      </c>
      <c r="B461" s="430" t="s">
        <v>324</v>
      </c>
      <c r="C461" s="450"/>
      <c r="D461" s="450"/>
    </row>
    <row r="462" spans="1:4">
      <c r="A462" s="230">
        <v>461</v>
      </c>
      <c r="B462" s="430" t="s">
        <v>506</v>
      </c>
      <c r="C462" s="450"/>
      <c r="D462" s="450"/>
    </row>
    <row r="463" spans="1:4">
      <c r="A463" s="230">
        <v>462</v>
      </c>
      <c r="B463" s="430" t="s">
        <v>503</v>
      </c>
      <c r="C463" s="450"/>
      <c r="D463" s="450"/>
    </row>
    <row r="464" spans="1:4">
      <c r="A464" s="230">
        <v>463</v>
      </c>
      <c r="B464" s="430" t="s">
        <v>401</v>
      </c>
      <c r="C464" s="450"/>
      <c r="D464" s="450"/>
    </row>
    <row r="465" spans="1:4">
      <c r="A465" s="230">
        <v>464</v>
      </c>
      <c r="B465" s="430" t="s">
        <v>664</v>
      </c>
      <c r="C465" s="450"/>
      <c r="D465" s="450"/>
    </row>
    <row r="466" spans="1:4">
      <c r="A466" s="230">
        <v>465</v>
      </c>
      <c r="B466" s="430" t="s">
        <v>682</v>
      </c>
      <c r="C466" s="450"/>
      <c r="D466" s="450"/>
    </row>
    <row r="467" spans="1:4">
      <c r="A467" s="230">
        <v>466</v>
      </c>
      <c r="B467" s="430" t="s">
        <v>769</v>
      </c>
      <c r="C467" s="450"/>
      <c r="D467" s="450"/>
    </row>
    <row r="468" spans="1:4">
      <c r="A468" s="230">
        <v>467</v>
      </c>
      <c r="B468" s="430" t="s">
        <v>898</v>
      </c>
      <c r="C468" s="450"/>
      <c r="D468" s="450"/>
    </row>
    <row r="469" spans="1:4">
      <c r="A469" s="230">
        <v>468</v>
      </c>
      <c r="B469" s="430" t="s">
        <v>826</v>
      </c>
      <c r="C469" s="450"/>
      <c r="D469" s="450"/>
    </row>
    <row r="470" spans="1:4">
      <c r="A470" s="230">
        <v>469</v>
      </c>
      <c r="B470" s="430" t="s">
        <v>451</v>
      </c>
      <c r="C470" s="450"/>
      <c r="D470" s="450"/>
    </row>
    <row r="471" spans="1:4">
      <c r="A471" s="230">
        <v>470</v>
      </c>
      <c r="B471" s="430" t="s">
        <v>850</v>
      </c>
      <c r="C471" s="450"/>
      <c r="D471" s="450"/>
    </row>
    <row r="472" spans="1:4">
      <c r="A472" s="230">
        <v>471</v>
      </c>
      <c r="B472" s="430" t="s">
        <v>219</v>
      </c>
      <c r="C472" s="450"/>
      <c r="D472" s="450"/>
    </row>
    <row r="473" spans="1:4">
      <c r="A473" s="230">
        <v>472</v>
      </c>
      <c r="B473" s="430" t="s">
        <v>235</v>
      </c>
      <c r="C473" s="450"/>
      <c r="D473" s="450"/>
    </row>
    <row r="474" spans="1:4">
      <c r="A474" s="230">
        <v>473</v>
      </c>
      <c r="B474" s="430" t="s">
        <v>508</v>
      </c>
      <c r="C474" s="450"/>
      <c r="D474" s="450"/>
    </row>
    <row r="475" spans="1:4">
      <c r="A475" s="230">
        <v>474</v>
      </c>
      <c r="B475" s="430" t="s">
        <v>554</v>
      </c>
      <c r="C475" s="450"/>
      <c r="D475" s="450"/>
    </row>
    <row r="476" spans="1:4">
      <c r="A476" s="230">
        <v>475</v>
      </c>
      <c r="B476" s="430" t="s">
        <v>322</v>
      </c>
      <c r="C476" s="450"/>
      <c r="D476" s="450"/>
    </row>
    <row r="477" spans="1:4">
      <c r="A477" s="230">
        <v>476</v>
      </c>
      <c r="B477" s="430" t="s">
        <v>858</v>
      </c>
      <c r="C477" s="450"/>
      <c r="D477" s="450"/>
    </row>
    <row r="478" spans="1:4">
      <c r="A478" s="230">
        <v>477</v>
      </c>
      <c r="B478" s="430" t="s">
        <v>438</v>
      </c>
      <c r="C478" s="450"/>
      <c r="D478" s="450"/>
    </row>
    <row r="479" spans="1:4">
      <c r="A479" s="230">
        <v>478</v>
      </c>
      <c r="B479" s="430" t="s">
        <v>366</v>
      </c>
      <c r="C479" s="450"/>
      <c r="D479" s="450"/>
    </row>
    <row r="480" spans="1:4">
      <c r="A480" s="230">
        <v>479</v>
      </c>
      <c r="B480" s="430" t="s">
        <v>408</v>
      </c>
      <c r="C480" s="450"/>
      <c r="D480" s="450"/>
    </row>
    <row r="481" spans="1:4">
      <c r="A481" s="230">
        <v>480</v>
      </c>
      <c r="B481" s="430" t="s">
        <v>240</v>
      </c>
      <c r="C481" s="450"/>
      <c r="D481" s="450"/>
    </row>
    <row r="482" spans="1:4">
      <c r="A482" s="230">
        <v>481</v>
      </c>
      <c r="B482" s="430" t="s">
        <v>478</v>
      </c>
      <c r="C482" s="450"/>
      <c r="D482" s="450"/>
    </row>
    <row r="483" spans="1:4">
      <c r="A483" s="230">
        <v>482</v>
      </c>
      <c r="B483" s="430" t="s">
        <v>791</v>
      </c>
      <c r="C483" s="450"/>
      <c r="D483" s="450"/>
    </row>
    <row r="484" spans="1:4">
      <c r="A484" s="230">
        <v>483</v>
      </c>
      <c r="B484" s="430" t="s">
        <v>601</v>
      </c>
      <c r="C484" s="450"/>
      <c r="D484" s="450"/>
    </row>
    <row r="485" spans="1:4">
      <c r="A485" s="230">
        <v>484</v>
      </c>
      <c r="B485" s="430" t="s">
        <v>820</v>
      </c>
      <c r="C485" s="450"/>
      <c r="D485" s="450"/>
    </row>
    <row r="486" spans="1:4">
      <c r="A486" s="230">
        <v>485</v>
      </c>
      <c r="B486" s="430" t="s">
        <v>352</v>
      </c>
      <c r="C486" s="450"/>
      <c r="D486" s="450"/>
    </row>
    <row r="487" spans="1:4">
      <c r="A487" s="230">
        <v>486</v>
      </c>
      <c r="B487" s="430" t="s">
        <v>857</v>
      </c>
      <c r="C487" s="450"/>
      <c r="D487" s="450"/>
    </row>
    <row r="488" spans="1:4">
      <c r="A488" s="230">
        <v>487</v>
      </c>
      <c r="B488" s="430" t="s">
        <v>970</v>
      </c>
      <c r="C488" s="450"/>
      <c r="D488" s="450"/>
    </row>
    <row r="489" spans="1:4">
      <c r="A489" s="230">
        <v>488</v>
      </c>
      <c r="B489" s="430" t="s">
        <v>507</v>
      </c>
      <c r="C489" s="450"/>
      <c r="D489" s="450"/>
    </row>
    <row r="490" spans="1:4">
      <c r="A490" s="230">
        <v>489</v>
      </c>
      <c r="B490" s="430" t="s">
        <v>365</v>
      </c>
      <c r="C490" s="450"/>
      <c r="D490" s="450"/>
    </row>
    <row r="491" spans="1:4">
      <c r="A491" s="230">
        <v>490</v>
      </c>
      <c r="B491" s="430" t="s">
        <v>476</v>
      </c>
      <c r="C491" s="450"/>
      <c r="D491" s="450"/>
    </row>
    <row r="492" spans="1:4">
      <c r="A492" s="230">
        <v>491</v>
      </c>
      <c r="B492" s="430" t="s">
        <v>124</v>
      </c>
      <c r="C492" s="450"/>
      <c r="D492" s="450"/>
    </row>
    <row r="493" spans="1:4">
      <c r="A493" s="230">
        <v>492</v>
      </c>
      <c r="B493" s="430" t="s">
        <v>207</v>
      </c>
      <c r="C493" s="450"/>
      <c r="D493" s="450"/>
    </row>
    <row r="494" spans="1:4">
      <c r="A494" s="230">
        <v>493</v>
      </c>
      <c r="B494" s="430" t="s">
        <v>973</v>
      </c>
      <c r="C494" s="450"/>
      <c r="D494" s="450"/>
    </row>
    <row r="495" spans="1:4">
      <c r="A495" s="230">
        <v>494</v>
      </c>
      <c r="B495" s="430" t="s">
        <v>151</v>
      </c>
      <c r="C495" s="450"/>
      <c r="D495" s="450"/>
    </row>
    <row r="496" spans="1:4">
      <c r="A496" s="230">
        <v>495</v>
      </c>
      <c r="B496" s="430" t="s">
        <v>513</v>
      </c>
      <c r="C496" s="450"/>
      <c r="D496" s="450"/>
    </row>
    <row r="497" spans="1:4">
      <c r="A497" s="230">
        <v>496</v>
      </c>
      <c r="B497" s="430" t="s">
        <v>167</v>
      </c>
      <c r="C497" s="450"/>
      <c r="D497" s="450"/>
    </row>
    <row r="498" spans="1:4">
      <c r="A498" s="230">
        <v>497</v>
      </c>
      <c r="B498" s="430" t="s">
        <v>474</v>
      </c>
      <c r="C498" s="450"/>
      <c r="D498" s="450"/>
    </row>
    <row r="499" spans="1:4">
      <c r="A499" s="230">
        <v>498</v>
      </c>
      <c r="B499" s="430" t="s">
        <v>588</v>
      </c>
      <c r="C499" s="450"/>
      <c r="D499" s="450"/>
    </row>
    <row r="500" spans="1:4">
      <c r="A500" s="230">
        <v>499</v>
      </c>
      <c r="B500" s="430" t="s">
        <v>870</v>
      </c>
      <c r="C500" s="450"/>
      <c r="D500" s="450"/>
    </row>
    <row r="501" spans="1:4">
      <c r="A501" s="230">
        <v>500</v>
      </c>
      <c r="B501" s="436" t="s">
        <v>5</v>
      </c>
      <c r="C501" s="450"/>
      <c r="D501" s="450"/>
    </row>
    <row r="502" spans="1:4">
      <c r="A502" s="230">
        <v>501</v>
      </c>
      <c r="B502" s="430" t="s">
        <v>480</v>
      </c>
      <c r="C502" s="450"/>
      <c r="D502" s="450"/>
    </row>
    <row r="503" spans="1:4">
      <c r="A503" s="230">
        <v>502</v>
      </c>
      <c r="B503" s="430" t="s">
        <v>498</v>
      </c>
      <c r="C503" s="450"/>
      <c r="D503" s="450"/>
    </row>
    <row r="504" spans="1:4">
      <c r="A504" s="230">
        <v>503</v>
      </c>
      <c r="B504" s="430" t="s">
        <v>267</v>
      </c>
      <c r="C504" s="450"/>
      <c r="D504" s="450"/>
    </row>
    <row r="505" spans="1:4">
      <c r="A505" s="230">
        <v>504</v>
      </c>
      <c r="B505" s="430" t="s">
        <v>759</v>
      </c>
      <c r="C505" s="450"/>
      <c r="D505" s="450"/>
    </row>
    <row r="506" spans="1:4">
      <c r="A506" s="230">
        <v>505</v>
      </c>
      <c r="B506" s="430" t="s">
        <v>316</v>
      </c>
      <c r="C506" s="450"/>
      <c r="D506" s="450"/>
    </row>
    <row r="507" spans="1:4">
      <c r="A507" s="230">
        <v>506</v>
      </c>
      <c r="B507" s="430" t="s">
        <v>835</v>
      </c>
      <c r="C507" s="450"/>
      <c r="D507" s="450"/>
    </row>
    <row r="508" spans="1:4">
      <c r="A508" s="230">
        <v>507</v>
      </c>
      <c r="B508" s="430" t="s">
        <v>315</v>
      </c>
      <c r="C508" s="450"/>
      <c r="D508" s="450"/>
    </row>
    <row r="509" spans="1:4">
      <c r="A509" s="230">
        <v>508</v>
      </c>
      <c r="B509" s="430" t="s">
        <v>561</v>
      </c>
      <c r="C509" s="450"/>
      <c r="D509" s="450"/>
    </row>
    <row r="510" spans="1:4">
      <c r="A510" s="230">
        <v>509</v>
      </c>
      <c r="B510" s="430" t="s">
        <v>512</v>
      </c>
      <c r="C510" s="450"/>
      <c r="D510" s="450"/>
    </row>
    <row r="511" spans="1:4">
      <c r="A511" s="230">
        <v>510</v>
      </c>
      <c r="B511" s="430" t="s">
        <v>269</v>
      </c>
      <c r="C511" s="450"/>
      <c r="D511" s="450"/>
    </row>
    <row r="512" spans="1:4">
      <c r="A512" s="230">
        <v>511</v>
      </c>
      <c r="B512" s="430" t="s">
        <v>964</v>
      </c>
      <c r="C512" s="450"/>
      <c r="D512" s="450"/>
    </row>
    <row r="513" spans="1:4">
      <c r="A513" s="230">
        <v>512</v>
      </c>
      <c r="B513" s="430" t="s">
        <v>239</v>
      </c>
      <c r="C513" s="450"/>
      <c r="D513" s="450"/>
    </row>
    <row r="514" spans="1:4">
      <c r="A514" s="230">
        <v>513</v>
      </c>
      <c r="B514" s="430" t="s">
        <v>937</v>
      </c>
      <c r="C514" s="450"/>
      <c r="D514" s="450"/>
    </row>
    <row r="515" spans="1:4">
      <c r="A515" s="230">
        <v>514</v>
      </c>
      <c r="B515" s="430" t="s">
        <v>256</v>
      </c>
      <c r="C515" s="450"/>
      <c r="D515" s="450"/>
    </row>
    <row r="516" spans="1:4">
      <c r="A516" s="230">
        <v>515</v>
      </c>
      <c r="B516" s="430" t="s">
        <v>762</v>
      </c>
      <c r="C516" s="450"/>
      <c r="D516" s="450"/>
    </row>
    <row r="517" spans="1:4">
      <c r="A517" s="230">
        <v>516</v>
      </c>
      <c r="B517" s="430" t="s">
        <v>353</v>
      </c>
      <c r="C517" s="450"/>
      <c r="D517" s="450"/>
    </row>
    <row r="518" spans="1:4">
      <c r="A518" s="230">
        <v>517</v>
      </c>
      <c r="B518" s="430" t="s">
        <v>570</v>
      </c>
      <c r="C518" s="450"/>
      <c r="D518" s="450"/>
    </row>
    <row r="519" spans="1:4">
      <c r="A519" s="230">
        <v>518</v>
      </c>
      <c r="B519" s="430" t="s">
        <v>879</v>
      </c>
      <c r="C519" s="450"/>
      <c r="D519" s="450"/>
    </row>
    <row r="520" spans="1:4">
      <c r="A520" s="230">
        <v>519</v>
      </c>
      <c r="B520" s="430" t="s">
        <v>822</v>
      </c>
      <c r="C520" s="450"/>
      <c r="D520" s="450"/>
    </row>
    <row r="521" spans="1:4">
      <c r="A521" s="230">
        <v>520</v>
      </c>
      <c r="B521" s="430" t="s">
        <v>509</v>
      </c>
      <c r="C521" s="450"/>
      <c r="D521" s="450"/>
    </row>
    <row r="522" spans="1:4">
      <c r="A522" s="230">
        <v>521</v>
      </c>
      <c r="B522" s="430" t="s">
        <v>891</v>
      </c>
      <c r="C522" s="450"/>
      <c r="D522" s="450"/>
    </row>
    <row r="523" spans="1:4">
      <c r="A523" s="230">
        <v>522</v>
      </c>
      <c r="B523" s="436" t="s">
        <v>194</v>
      </c>
      <c r="C523" s="450"/>
      <c r="D523" s="450"/>
    </row>
    <row r="524" spans="1:4">
      <c r="A524" s="230">
        <v>523</v>
      </c>
      <c r="B524" s="430" t="s">
        <v>913</v>
      </c>
      <c r="C524" s="450"/>
      <c r="D524" s="450"/>
    </row>
    <row r="525" spans="1:4">
      <c r="A525" s="230">
        <v>524</v>
      </c>
      <c r="B525" s="430" t="s">
        <v>805</v>
      </c>
      <c r="C525" s="450"/>
      <c r="D525" s="450"/>
    </row>
    <row r="526" spans="1:4">
      <c r="A526" s="230">
        <v>525</v>
      </c>
      <c r="B526" s="430" t="s">
        <v>938</v>
      </c>
      <c r="C526" s="450"/>
      <c r="D526" s="450"/>
    </row>
    <row r="527" spans="1:4">
      <c r="A527" s="230">
        <v>526</v>
      </c>
      <c r="B527" s="430" t="s">
        <v>922</v>
      </c>
      <c r="C527" s="450"/>
      <c r="D527" s="450"/>
    </row>
    <row r="528" spans="1:4">
      <c r="A528" s="230">
        <v>527</v>
      </c>
      <c r="B528" s="430" t="s">
        <v>390</v>
      </c>
      <c r="C528" s="450"/>
      <c r="D528" s="450"/>
    </row>
    <row r="529" spans="1:4">
      <c r="A529" s="230">
        <v>528</v>
      </c>
      <c r="B529" s="430" t="s">
        <v>576</v>
      </c>
      <c r="C529" s="450"/>
      <c r="D529" s="450"/>
    </row>
    <row r="530" spans="1:4">
      <c r="A530" s="230">
        <v>529</v>
      </c>
      <c r="B530" s="430" t="s">
        <v>884</v>
      </c>
      <c r="C530" s="450"/>
      <c r="D530" s="450"/>
    </row>
    <row r="531" spans="1:4">
      <c r="A531" s="230">
        <v>530</v>
      </c>
      <c r="B531" s="430" t="s">
        <v>331</v>
      </c>
      <c r="C531" s="450"/>
      <c r="D531" s="450"/>
    </row>
    <row r="532" spans="1:4">
      <c r="A532" s="230">
        <v>531</v>
      </c>
      <c r="B532" s="430" t="s">
        <v>757</v>
      </c>
      <c r="C532" s="450"/>
      <c r="D532" s="450"/>
    </row>
    <row r="533" spans="1:4">
      <c r="A533" s="230">
        <v>532</v>
      </c>
      <c r="B533" s="430" t="s">
        <v>887</v>
      </c>
      <c r="C533" s="450"/>
      <c r="D533" s="450"/>
    </row>
    <row r="534" spans="1:4">
      <c r="A534" s="230">
        <v>533</v>
      </c>
      <c r="B534" s="430" t="s">
        <v>765</v>
      </c>
      <c r="C534" s="450"/>
      <c r="D534" s="450"/>
    </row>
    <row r="535" spans="1:4">
      <c r="A535" s="230">
        <v>534</v>
      </c>
      <c r="B535" s="430" t="s">
        <v>621</v>
      </c>
      <c r="C535" s="450"/>
      <c r="D535" s="450"/>
    </row>
    <row r="536" spans="1:4">
      <c r="A536" s="230">
        <v>535</v>
      </c>
      <c r="B536" s="430" t="s">
        <v>481</v>
      </c>
      <c r="C536" s="450"/>
      <c r="D536" s="450"/>
    </row>
    <row r="537" spans="1:4">
      <c r="A537" s="230">
        <v>536</v>
      </c>
      <c r="B537" s="436" t="s">
        <v>195</v>
      </c>
      <c r="C537" s="450"/>
      <c r="D537" s="450"/>
    </row>
    <row r="538" spans="1:4">
      <c r="A538" s="230">
        <v>537</v>
      </c>
      <c r="B538" s="430" t="s">
        <v>245</v>
      </c>
      <c r="C538" s="450"/>
      <c r="D538" s="450"/>
    </row>
    <row r="539" spans="1:4">
      <c r="A539" s="230">
        <v>538</v>
      </c>
      <c r="B539" s="430" t="s">
        <v>13</v>
      </c>
      <c r="C539" s="450"/>
      <c r="D539" s="450"/>
    </row>
    <row r="540" spans="1:4">
      <c r="A540" s="230">
        <v>539</v>
      </c>
      <c r="B540" s="430" t="s">
        <v>854</v>
      </c>
      <c r="C540" s="450"/>
      <c r="D540" s="450"/>
    </row>
    <row r="541" spans="1:4">
      <c r="A541" s="230">
        <v>540</v>
      </c>
      <c r="B541" s="430" t="s">
        <v>872</v>
      </c>
      <c r="C541" s="450"/>
      <c r="D541" s="450"/>
    </row>
    <row r="542" spans="1:4">
      <c r="A542" s="230">
        <v>541</v>
      </c>
      <c r="B542" s="430" t="s">
        <v>894</v>
      </c>
      <c r="C542" s="450"/>
      <c r="D542" s="450"/>
    </row>
    <row r="543" spans="1:4">
      <c r="A543" s="230">
        <v>542</v>
      </c>
      <c r="B543" s="430" t="s">
        <v>978</v>
      </c>
      <c r="C543" s="450"/>
      <c r="D543" s="450"/>
    </row>
    <row r="544" spans="1:4">
      <c r="A544" s="230">
        <v>543</v>
      </c>
      <c r="B544" s="430" t="s">
        <v>444</v>
      </c>
      <c r="C544" s="450"/>
      <c r="D544" s="450"/>
    </row>
    <row r="545" spans="1:4">
      <c r="A545" s="230">
        <v>544</v>
      </c>
      <c r="B545" s="430" t="s">
        <v>880</v>
      </c>
      <c r="C545" s="450"/>
      <c r="D545" s="450"/>
    </row>
    <row r="546" spans="1:4">
      <c r="A546" s="230">
        <v>545</v>
      </c>
      <c r="B546" s="430" t="s">
        <v>863</v>
      </c>
      <c r="C546" s="450"/>
      <c r="D546" s="450"/>
    </row>
    <row r="547" spans="1:4">
      <c r="A547" s="230">
        <v>546</v>
      </c>
      <c r="B547" s="430" t="s">
        <v>287</v>
      </c>
      <c r="C547" s="450"/>
      <c r="D547" s="450"/>
    </row>
    <row r="548" spans="1:4">
      <c r="A548" s="230">
        <v>547</v>
      </c>
      <c r="B548" s="430" t="s">
        <v>149</v>
      </c>
      <c r="C548" s="450"/>
      <c r="D548" s="450"/>
    </row>
    <row r="549" spans="1:4">
      <c r="A549" s="230">
        <v>548</v>
      </c>
      <c r="B549" s="430" t="s">
        <v>499</v>
      </c>
      <c r="C549" s="450"/>
      <c r="D549" s="450"/>
    </row>
    <row r="550" spans="1:4">
      <c r="A550" s="230">
        <v>549</v>
      </c>
      <c r="B550" s="430" t="s">
        <v>613</v>
      </c>
      <c r="C550" s="450"/>
      <c r="D550" s="450"/>
    </row>
    <row r="551" spans="1:4">
      <c r="A551" s="230">
        <v>550</v>
      </c>
      <c r="B551" s="430" t="s">
        <v>497</v>
      </c>
      <c r="C551" s="450"/>
      <c r="D551" s="450"/>
    </row>
    <row r="552" spans="1:4">
      <c r="A552" s="230">
        <v>551</v>
      </c>
      <c r="B552" s="430" t="s">
        <v>787</v>
      </c>
      <c r="C552" s="450"/>
      <c r="D552" s="450"/>
    </row>
    <row r="553" spans="1:4">
      <c r="A553" s="230">
        <v>552</v>
      </c>
      <c r="B553" s="430" t="s">
        <v>771</v>
      </c>
      <c r="C553" s="450"/>
      <c r="D553" s="450"/>
    </row>
    <row r="554" spans="1:4">
      <c r="A554" s="230">
        <v>553</v>
      </c>
      <c r="B554" s="430" t="s">
        <v>549</v>
      </c>
      <c r="C554" s="450"/>
      <c r="D554" s="450"/>
    </row>
    <row r="555" spans="1:4">
      <c r="A555" s="230">
        <v>554</v>
      </c>
      <c r="B555" s="430" t="s">
        <v>209</v>
      </c>
      <c r="C555" s="450"/>
      <c r="D555" s="450"/>
    </row>
    <row r="556" spans="1:4">
      <c r="A556" s="230">
        <v>555</v>
      </c>
      <c r="B556" s="430" t="s">
        <v>117</v>
      </c>
      <c r="C556" s="450"/>
      <c r="D556" s="450"/>
    </row>
    <row r="557" spans="1:4">
      <c r="A557" s="230">
        <v>556</v>
      </c>
      <c r="B557" s="430" t="s">
        <v>145</v>
      </c>
      <c r="C557" s="450"/>
      <c r="D557" s="450"/>
    </row>
    <row r="558" spans="1:4">
      <c r="A558" s="230">
        <v>557</v>
      </c>
      <c r="B558" s="430" t="s">
        <v>416</v>
      </c>
      <c r="C558" s="450"/>
      <c r="D558" s="450"/>
    </row>
    <row r="559" spans="1:4">
      <c r="A559" s="230">
        <v>558</v>
      </c>
      <c r="B559" s="430" t="s">
        <v>581</v>
      </c>
      <c r="C559" s="450"/>
      <c r="D559" s="450"/>
    </row>
    <row r="560" spans="1:4">
      <c r="A560" s="230">
        <v>559</v>
      </c>
      <c r="B560" s="430" t="s">
        <v>972</v>
      </c>
      <c r="C560" s="450"/>
      <c r="D560" s="450"/>
    </row>
    <row r="561" spans="1:4">
      <c r="A561" s="230">
        <v>560</v>
      </c>
      <c r="B561" s="430" t="s">
        <v>407</v>
      </c>
      <c r="C561" s="450"/>
      <c r="D561" s="450"/>
    </row>
    <row r="562" spans="1:4">
      <c r="A562" s="230">
        <v>561</v>
      </c>
      <c r="B562" s="430" t="s">
        <v>295</v>
      </c>
      <c r="C562" s="450"/>
      <c r="D562" s="450"/>
    </row>
    <row r="563" spans="1:4">
      <c r="A563" s="230">
        <v>562</v>
      </c>
      <c r="B563" s="430" t="s">
        <v>141</v>
      </c>
      <c r="C563" s="450"/>
      <c r="D563" s="450"/>
    </row>
    <row r="564" spans="1:4">
      <c r="A564" s="230">
        <v>563</v>
      </c>
      <c r="B564" s="430" t="s">
        <v>321</v>
      </c>
      <c r="C564" s="450"/>
      <c r="D564" s="450"/>
    </row>
    <row r="565" spans="1:4">
      <c r="A565" s="230">
        <v>564</v>
      </c>
      <c r="B565" s="430" t="s">
        <v>434</v>
      </c>
      <c r="C565" s="450"/>
      <c r="D565" s="450"/>
    </row>
    <row r="566" spans="1:4">
      <c r="A566" s="230">
        <v>565</v>
      </c>
      <c r="B566" s="430" t="s">
        <v>615</v>
      </c>
      <c r="C566" s="450"/>
      <c r="D566" s="450"/>
    </row>
    <row r="567" spans="1:4">
      <c r="A567" s="230">
        <v>566</v>
      </c>
      <c r="B567" s="430" t="s">
        <v>777</v>
      </c>
      <c r="C567" s="450"/>
      <c r="D567" s="450"/>
    </row>
    <row r="568" spans="1:4">
      <c r="A568" s="230">
        <v>567</v>
      </c>
      <c r="B568" s="430" t="s">
        <v>770</v>
      </c>
      <c r="C568" s="450"/>
      <c r="D568" s="450"/>
    </row>
    <row r="569" spans="1:4">
      <c r="A569" s="230">
        <v>568</v>
      </c>
      <c r="B569" s="430" t="s">
        <v>528</v>
      </c>
      <c r="C569" s="450"/>
      <c r="D569" s="450"/>
    </row>
    <row r="570" spans="1:4">
      <c r="A570" s="230">
        <v>569</v>
      </c>
      <c r="B570" s="430" t="s">
        <v>848</v>
      </c>
      <c r="C570" s="450"/>
      <c r="D570" s="450"/>
    </row>
    <row r="571" spans="1:4">
      <c r="A571" s="230">
        <v>570</v>
      </c>
      <c r="B571" s="430" t="s">
        <v>394</v>
      </c>
      <c r="C571" s="450"/>
      <c r="D571" s="450"/>
    </row>
    <row r="572" spans="1:4">
      <c r="A572" s="230">
        <v>571</v>
      </c>
      <c r="B572" s="430" t="s">
        <v>257</v>
      </c>
      <c r="C572" s="450"/>
      <c r="D572" s="450"/>
    </row>
    <row r="573" spans="1:4">
      <c r="A573" s="230">
        <v>572</v>
      </c>
      <c r="B573" s="430" t="s">
        <v>617</v>
      </c>
      <c r="C573" s="450"/>
      <c r="D573" s="450"/>
    </row>
    <row r="574" spans="1:4">
      <c r="A574" s="230">
        <v>573</v>
      </c>
      <c r="B574" s="430" t="s">
        <v>339</v>
      </c>
      <c r="C574" s="450"/>
      <c r="D574" s="450"/>
    </row>
    <row r="575" spans="1:4">
      <c r="A575" s="230">
        <v>574</v>
      </c>
      <c r="B575" s="430" t="s">
        <v>655</v>
      </c>
      <c r="C575" s="450"/>
      <c r="D575" s="450"/>
    </row>
    <row r="576" spans="1:4">
      <c r="A576" s="230">
        <v>575</v>
      </c>
      <c r="B576" s="430" t="s">
        <v>307</v>
      </c>
      <c r="C576" s="450"/>
      <c r="D576" s="450"/>
    </row>
    <row r="577" spans="1:4">
      <c r="A577" s="230">
        <v>576</v>
      </c>
      <c r="B577" s="430" t="s">
        <v>892</v>
      </c>
      <c r="C577" s="450"/>
      <c r="D577" s="450"/>
    </row>
    <row r="578" spans="1:4">
      <c r="A578" s="230">
        <v>577</v>
      </c>
      <c r="B578" s="430" t="s">
        <v>281</v>
      </c>
      <c r="C578" s="450"/>
      <c r="D578" s="450"/>
    </row>
    <row r="579" spans="1:4">
      <c r="A579" s="230">
        <v>578</v>
      </c>
      <c r="B579" s="430" t="s">
        <v>564</v>
      </c>
      <c r="C579" s="450"/>
      <c r="D579" s="450"/>
    </row>
    <row r="580" spans="1:4">
      <c r="A580" s="230">
        <v>579</v>
      </c>
      <c r="B580" s="430" t="s">
        <v>156</v>
      </c>
      <c r="C580" s="450"/>
      <c r="D580" s="450"/>
    </row>
    <row r="581" spans="1:4">
      <c r="A581" s="230">
        <v>580</v>
      </c>
      <c r="B581" s="430" t="s">
        <v>255</v>
      </c>
      <c r="C581" s="450"/>
      <c r="D581" s="450"/>
    </row>
    <row r="582" spans="1:4">
      <c r="A582" s="230">
        <v>581</v>
      </c>
      <c r="B582" s="430" t="s">
        <v>415</v>
      </c>
      <c r="C582" s="450"/>
      <c r="D582" s="450"/>
    </row>
    <row r="583" spans="1:4">
      <c r="A583" s="230">
        <v>582</v>
      </c>
      <c r="B583" s="430" t="s">
        <v>211</v>
      </c>
      <c r="C583" s="450"/>
      <c r="D583" s="450"/>
    </row>
    <row r="584" spans="1:4">
      <c r="A584" s="230">
        <v>583</v>
      </c>
      <c r="B584" s="430" t="s">
        <v>351</v>
      </c>
      <c r="C584" s="450"/>
      <c r="D584" s="450"/>
    </row>
    <row r="585" spans="1:4">
      <c r="A585" s="230">
        <v>584</v>
      </c>
      <c r="B585" s="430" t="s">
        <v>763</v>
      </c>
      <c r="C585" s="450"/>
      <c r="D585" s="450"/>
    </row>
    <row r="586" spans="1:4">
      <c r="A586" s="230">
        <v>585</v>
      </c>
      <c r="B586" s="430" t="s">
        <v>926</v>
      </c>
      <c r="C586" s="450"/>
      <c r="D586" s="450"/>
    </row>
    <row r="587" spans="1:4">
      <c r="A587" s="230">
        <v>586</v>
      </c>
      <c r="B587" s="430" t="s">
        <v>361</v>
      </c>
      <c r="C587" s="450"/>
      <c r="D587" s="450"/>
    </row>
    <row r="588" spans="1:4">
      <c r="A588" s="230">
        <v>587</v>
      </c>
      <c r="B588" s="430" t="s">
        <v>192</v>
      </c>
      <c r="C588" s="450"/>
      <c r="D588" s="450"/>
    </row>
    <row r="589" spans="1:4">
      <c r="A589" s="230">
        <v>588</v>
      </c>
      <c r="B589" s="430" t="s">
        <v>485</v>
      </c>
      <c r="C589" s="450"/>
      <c r="D589" s="450"/>
    </row>
    <row r="590" spans="1:4">
      <c r="A590" s="230">
        <v>589</v>
      </c>
      <c r="B590" s="430" t="s">
        <v>332</v>
      </c>
      <c r="C590" s="450"/>
      <c r="D590" s="450"/>
    </row>
    <row r="591" spans="1:4">
      <c r="A591" s="230">
        <v>590</v>
      </c>
      <c r="B591" s="430" t="s">
        <v>662</v>
      </c>
      <c r="C591" s="450"/>
      <c r="D591" s="450"/>
    </row>
    <row r="592" spans="1:4">
      <c r="A592" s="230">
        <v>591</v>
      </c>
      <c r="B592" s="430" t="s">
        <v>329</v>
      </c>
      <c r="C592" s="450"/>
      <c r="D592" s="450"/>
    </row>
    <row r="593" spans="1:4">
      <c r="A593" s="230">
        <v>592</v>
      </c>
      <c r="B593" s="430" t="s">
        <v>262</v>
      </c>
      <c r="C593" s="450"/>
      <c r="D593" s="450"/>
    </row>
    <row r="594" spans="1:4">
      <c r="A594" s="230">
        <v>593</v>
      </c>
      <c r="B594" s="430" t="s">
        <v>225</v>
      </c>
      <c r="C594" s="450"/>
      <c r="D594" s="450"/>
    </row>
    <row r="595" spans="1:4">
      <c r="A595" s="230">
        <v>594</v>
      </c>
      <c r="B595" s="430" t="s">
        <v>406</v>
      </c>
      <c r="C595" s="450"/>
      <c r="D595" s="450"/>
    </row>
    <row r="596" spans="1:4">
      <c r="A596" s="230">
        <v>595</v>
      </c>
      <c r="B596" s="430" t="s">
        <v>952</v>
      </c>
      <c r="C596" s="450"/>
      <c r="D596" s="450"/>
    </row>
    <row r="597" spans="1:4">
      <c r="A597" s="230">
        <v>596</v>
      </c>
      <c r="B597" s="430" t="s">
        <v>461</v>
      </c>
      <c r="C597" s="450"/>
      <c r="D597" s="450"/>
    </row>
    <row r="598" spans="1:4">
      <c r="A598" s="230">
        <v>597</v>
      </c>
      <c r="B598" s="430" t="s">
        <v>806</v>
      </c>
      <c r="C598" s="450"/>
      <c r="D598" s="450"/>
    </row>
    <row r="599" spans="1:4">
      <c r="A599" s="230">
        <v>598</v>
      </c>
      <c r="B599" s="430" t="s">
        <v>347</v>
      </c>
      <c r="C599" s="450"/>
      <c r="D599" s="450"/>
    </row>
    <row r="600" spans="1:4">
      <c r="A600" s="230">
        <v>599</v>
      </c>
      <c r="B600" s="430" t="s">
        <v>435</v>
      </c>
      <c r="C600" s="450"/>
      <c r="D600" s="450"/>
    </row>
    <row r="601" spans="1:4">
      <c r="A601" s="230">
        <v>600</v>
      </c>
      <c r="B601" s="436" t="s">
        <v>7</v>
      </c>
      <c r="C601" s="450"/>
      <c r="D601" s="450"/>
    </row>
    <row r="602" spans="1:4">
      <c r="A602" s="230">
        <v>601</v>
      </c>
      <c r="B602" s="430" t="s">
        <v>845</v>
      </c>
      <c r="C602" s="450"/>
      <c r="D602" s="450"/>
    </row>
    <row r="603" spans="1:4">
      <c r="A603" s="230">
        <v>602</v>
      </c>
      <c r="B603" s="430" t="s">
        <v>909</v>
      </c>
      <c r="C603" s="450"/>
      <c r="D603" s="450"/>
    </row>
    <row r="604" spans="1:4">
      <c r="A604" s="230">
        <v>603</v>
      </c>
      <c r="B604" s="430" t="s">
        <v>552</v>
      </c>
      <c r="C604" s="450"/>
      <c r="D604" s="450"/>
    </row>
    <row r="605" spans="1:4">
      <c r="A605" s="230">
        <v>604</v>
      </c>
      <c r="B605" s="430" t="s">
        <v>440</v>
      </c>
      <c r="C605" s="450"/>
      <c r="D605" s="450"/>
    </row>
    <row r="606" spans="1:4">
      <c r="A606" s="230">
        <v>605</v>
      </c>
      <c r="B606" s="430" t="s">
        <v>443</v>
      </c>
      <c r="C606" s="450"/>
      <c r="D606" s="450"/>
    </row>
    <row r="607" spans="1:4">
      <c r="A607" s="230">
        <v>606</v>
      </c>
      <c r="B607" s="430" t="s">
        <v>229</v>
      </c>
      <c r="C607" s="450"/>
      <c r="D607" s="450"/>
    </row>
    <row r="608" spans="1:4">
      <c r="A608" s="230">
        <v>607</v>
      </c>
      <c r="B608" s="430" t="s">
        <v>906</v>
      </c>
      <c r="C608" s="450"/>
      <c r="D608" s="450"/>
    </row>
    <row r="609" spans="1:4">
      <c r="A609" s="230">
        <v>608</v>
      </c>
      <c r="B609" s="430" t="s">
        <v>905</v>
      </c>
      <c r="C609" s="450"/>
      <c r="D609" s="450"/>
    </row>
    <row r="610" spans="1:4">
      <c r="A610" s="230">
        <v>609</v>
      </c>
      <c r="B610" s="430" t="s">
        <v>157</v>
      </c>
      <c r="C610" s="450"/>
      <c r="D610" s="450"/>
    </row>
    <row r="611" spans="1:4">
      <c r="A611" s="230">
        <v>610</v>
      </c>
      <c r="B611" s="430" t="s">
        <v>392</v>
      </c>
      <c r="C611" s="450"/>
      <c r="D611" s="450"/>
    </row>
    <row r="612" spans="1:4">
      <c r="A612" s="230">
        <v>611</v>
      </c>
      <c r="B612" s="430" t="s">
        <v>842</v>
      </c>
      <c r="C612" s="450"/>
      <c r="D612" s="450"/>
    </row>
    <row r="613" spans="1:4">
      <c r="A613" s="230">
        <v>612</v>
      </c>
      <c r="B613" s="430" t="s">
        <v>201</v>
      </c>
      <c r="C613" s="450"/>
      <c r="D613" s="450"/>
    </row>
    <row r="614" spans="1:4">
      <c r="A614" s="230">
        <v>613</v>
      </c>
      <c r="B614" s="430" t="s">
        <v>599</v>
      </c>
      <c r="C614" s="450"/>
      <c r="D614" s="450"/>
    </row>
    <row r="615" spans="1:4">
      <c r="A615" s="230">
        <v>614</v>
      </c>
      <c r="B615" s="430" t="s">
        <v>540</v>
      </c>
      <c r="C615" s="450"/>
      <c r="D615" s="450"/>
    </row>
    <row r="616" spans="1:4">
      <c r="A616" s="230">
        <v>615</v>
      </c>
      <c r="B616" s="430" t="s">
        <v>593</v>
      </c>
      <c r="C616" s="450"/>
      <c r="D616" s="450"/>
    </row>
    <row r="617" spans="1:4">
      <c r="A617" s="230">
        <v>616</v>
      </c>
      <c r="B617" s="430" t="s">
        <v>825</v>
      </c>
      <c r="C617" s="450"/>
      <c r="D617" s="450"/>
    </row>
    <row r="618" spans="1:4">
      <c r="A618" s="230">
        <v>617</v>
      </c>
      <c r="B618" s="430" t="s">
        <v>572</v>
      </c>
      <c r="C618" s="450"/>
      <c r="D618" s="450"/>
    </row>
    <row r="619" spans="1:4">
      <c r="A619" s="230">
        <v>618</v>
      </c>
      <c r="B619" s="430" t="s">
        <v>270</v>
      </c>
      <c r="C619" s="450"/>
      <c r="D619" s="450"/>
    </row>
    <row r="620" spans="1:4">
      <c r="A620" s="230">
        <v>619</v>
      </c>
      <c r="B620" s="430" t="s">
        <v>610</v>
      </c>
      <c r="C620" s="450"/>
      <c r="D620" s="450"/>
    </row>
    <row r="621" spans="1:4">
      <c r="A621" s="230">
        <v>620</v>
      </c>
      <c r="B621" s="430" t="s">
        <v>290</v>
      </c>
      <c r="C621" s="450"/>
      <c r="D621" s="450"/>
    </row>
    <row r="622" spans="1:4">
      <c r="A622" s="230">
        <v>621</v>
      </c>
      <c r="B622" s="430" t="s">
        <v>368</v>
      </c>
      <c r="C622" s="450"/>
      <c r="D622" s="450"/>
    </row>
    <row r="623" spans="1:4">
      <c r="A623" s="230">
        <v>622</v>
      </c>
      <c r="B623" s="430" t="s">
        <v>327</v>
      </c>
      <c r="C623" s="450"/>
      <c r="D623" s="450"/>
    </row>
    <row r="624" spans="1:4">
      <c r="A624" s="230">
        <v>623</v>
      </c>
      <c r="B624" s="430" t="s">
        <v>789</v>
      </c>
      <c r="C624" s="450"/>
      <c r="D624" s="450"/>
    </row>
    <row r="625" spans="1:4">
      <c r="A625" s="230">
        <v>624</v>
      </c>
      <c r="B625" s="430" t="s">
        <v>828</v>
      </c>
      <c r="C625" s="450"/>
      <c r="D625" s="450"/>
    </row>
    <row r="626" spans="1:4">
      <c r="A626" s="230">
        <v>625</v>
      </c>
      <c r="B626" s="430" t="s">
        <v>413</v>
      </c>
      <c r="C626" s="450"/>
      <c r="D626" s="450"/>
    </row>
    <row r="627" spans="1:4">
      <c r="A627" s="230">
        <v>626</v>
      </c>
      <c r="B627" s="430" t="s">
        <v>455</v>
      </c>
      <c r="C627" s="450"/>
      <c r="D627" s="450"/>
    </row>
    <row r="628" spans="1:4">
      <c r="A628" s="230">
        <v>627</v>
      </c>
      <c r="B628" s="430" t="s">
        <v>521</v>
      </c>
      <c r="C628" s="450"/>
      <c r="D628" s="450"/>
    </row>
    <row r="629" spans="1:4">
      <c r="A629" s="230">
        <v>628</v>
      </c>
      <c r="B629" s="430" t="s">
        <v>935</v>
      </c>
      <c r="C629" s="450"/>
      <c r="D629" s="450"/>
    </row>
    <row r="630" spans="1:4">
      <c r="A630" s="230">
        <v>629</v>
      </c>
      <c r="B630" s="430" t="s">
        <v>171</v>
      </c>
      <c r="C630" s="450"/>
      <c r="D630" s="450"/>
    </row>
    <row r="631" spans="1:4">
      <c r="A631" s="230">
        <v>630</v>
      </c>
      <c r="B631" s="430" t="s">
        <v>132</v>
      </c>
      <c r="C631" s="450"/>
      <c r="D631" s="450"/>
    </row>
    <row r="632" spans="1:4">
      <c r="A632" s="230">
        <v>631</v>
      </c>
      <c r="B632" s="430" t="s">
        <v>620</v>
      </c>
      <c r="C632" s="450"/>
      <c r="D632" s="450"/>
    </row>
    <row r="633" spans="1:4">
      <c r="A633" s="230">
        <v>632</v>
      </c>
      <c r="B633" s="430" t="s">
        <v>274</v>
      </c>
      <c r="C633" s="450"/>
      <c r="D633" s="450"/>
    </row>
    <row r="634" spans="1:4">
      <c r="A634" s="230">
        <v>633</v>
      </c>
      <c r="B634" s="430" t="s">
        <v>382</v>
      </c>
      <c r="C634" s="450"/>
      <c r="D634" s="450"/>
    </row>
    <row r="635" spans="1:4">
      <c r="A635" s="230">
        <v>634</v>
      </c>
      <c r="B635" s="430" t="s">
        <v>285</v>
      </c>
      <c r="C635" s="450"/>
      <c r="D635" s="450"/>
    </row>
    <row r="636" spans="1:4">
      <c r="A636" s="230">
        <v>635</v>
      </c>
      <c r="B636" s="430" t="s">
        <v>925</v>
      </c>
      <c r="C636" s="450"/>
      <c r="D636" s="450"/>
    </row>
    <row r="637" spans="1:4">
      <c r="A637" s="230">
        <v>636</v>
      </c>
      <c r="B637" s="430" t="s">
        <v>291</v>
      </c>
      <c r="C637" s="450"/>
      <c r="D637" s="450"/>
    </row>
    <row r="638" spans="1:4">
      <c r="A638" s="230">
        <v>637</v>
      </c>
      <c r="B638" s="430" t="s">
        <v>393</v>
      </c>
      <c r="C638" s="450"/>
      <c r="D638" s="450"/>
    </row>
    <row r="639" spans="1:4">
      <c r="A639" s="230">
        <v>638</v>
      </c>
      <c r="B639" s="430" t="s">
        <v>793</v>
      </c>
      <c r="C639" s="450"/>
      <c r="D639" s="450"/>
    </row>
    <row r="640" spans="1:4">
      <c r="A640" s="230">
        <v>639</v>
      </c>
      <c r="B640" s="430" t="s">
        <v>420</v>
      </c>
      <c r="C640" s="450"/>
      <c r="D640" s="450"/>
    </row>
    <row r="641" spans="1:4">
      <c r="A641" s="230">
        <v>640</v>
      </c>
      <c r="B641" s="430" t="s">
        <v>785</v>
      </c>
      <c r="C641" s="450"/>
      <c r="D641" s="450"/>
    </row>
    <row r="642" spans="1:4">
      <c r="A642" s="230">
        <v>641</v>
      </c>
      <c r="B642" s="430" t="s">
        <v>890</v>
      </c>
      <c r="C642" s="450"/>
      <c r="D642" s="450"/>
    </row>
    <row r="643" spans="1:4">
      <c r="A643" s="230">
        <v>642</v>
      </c>
      <c r="B643" s="430" t="s">
        <v>843</v>
      </c>
      <c r="C643" s="450"/>
      <c r="D643" s="450"/>
    </row>
    <row r="644" spans="1:4">
      <c r="A644" s="230">
        <v>643</v>
      </c>
      <c r="B644" s="430" t="s">
        <v>218</v>
      </c>
      <c r="C644" s="450"/>
      <c r="D644" s="450"/>
    </row>
    <row r="645" spans="1:4">
      <c r="A645" s="230">
        <v>644</v>
      </c>
      <c r="B645" s="430" t="s">
        <v>833</v>
      </c>
      <c r="C645" s="450"/>
      <c r="D645" s="450"/>
    </row>
    <row r="646" spans="1:4">
      <c r="A646" s="230">
        <v>645</v>
      </c>
      <c r="B646" s="430" t="s">
        <v>473</v>
      </c>
      <c r="C646" s="450"/>
      <c r="D646" s="450"/>
    </row>
    <row r="647" spans="1:4">
      <c r="A647" s="230">
        <v>646</v>
      </c>
      <c r="B647" s="430" t="s">
        <v>977</v>
      </c>
      <c r="C647" s="450"/>
      <c r="D647" s="450"/>
    </row>
    <row r="648" spans="1:4">
      <c r="A648" s="230">
        <v>647</v>
      </c>
      <c r="B648" s="430" t="s">
        <v>560</v>
      </c>
      <c r="C648" s="450"/>
      <c r="D648" s="450"/>
    </row>
    <row r="649" spans="1:4">
      <c r="A649" s="230">
        <v>648</v>
      </c>
      <c r="B649" s="430" t="s">
        <v>385</v>
      </c>
      <c r="C649" s="450"/>
      <c r="D649" s="450"/>
    </row>
    <row r="650" spans="1:4">
      <c r="A650" s="230">
        <v>649</v>
      </c>
      <c r="B650" s="430" t="s">
        <v>423</v>
      </c>
      <c r="C650" s="450"/>
      <c r="D650" s="450"/>
    </row>
    <row r="651" spans="1:4">
      <c r="A651" s="230">
        <v>650</v>
      </c>
      <c r="B651" s="430" t="s">
        <v>441</v>
      </c>
      <c r="C651" s="450"/>
      <c r="D651" s="450"/>
    </row>
    <row r="652" spans="1:4">
      <c r="A652" s="230">
        <v>651</v>
      </c>
      <c r="B652" s="430" t="s">
        <v>183</v>
      </c>
      <c r="C652" s="450"/>
      <c r="D652" s="450"/>
    </row>
    <row r="653" spans="1:4">
      <c r="A653" s="230">
        <v>652</v>
      </c>
      <c r="B653" s="430" t="s">
        <v>562</v>
      </c>
      <c r="C653" s="450"/>
      <c r="D653" s="450"/>
    </row>
    <row r="654" spans="1:4">
      <c r="A654" s="230">
        <v>653</v>
      </c>
      <c r="B654" s="430" t="s">
        <v>357</v>
      </c>
      <c r="C654" s="450"/>
      <c r="D654" s="450"/>
    </row>
    <row r="655" spans="1:4">
      <c r="A655" s="230">
        <v>654</v>
      </c>
      <c r="B655" s="430" t="s">
        <v>856</v>
      </c>
      <c r="C655" s="450"/>
      <c r="D655" s="450"/>
    </row>
    <row r="656" spans="1:4">
      <c r="A656" s="230">
        <v>655</v>
      </c>
      <c r="B656" s="430" t="s">
        <v>298</v>
      </c>
      <c r="C656" s="450"/>
      <c r="D656" s="450"/>
    </row>
    <row r="657" spans="1:4">
      <c r="A657" s="230">
        <v>656</v>
      </c>
      <c r="B657" s="430" t="s">
        <v>808</v>
      </c>
      <c r="C657" s="450"/>
      <c r="D657" s="450"/>
    </row>
    <row r="658" spans="1:4">
      <c r="A658" s="230">
        <v>657</v>
      </c>
      <c r="B658" s="430" t="s">
        <v>463</v>
      </c>
      <c r="C658" s="450"/>
      <c r="D658" s="450"/>
    </row>
    <row r="659" spans="1:4">
      <c r="A659" s="230">
        <v>658</v>
      </c>
      <c r="B659" s="430" t="s">
        <v>602</v>
      </c>
      <c r="C659" s="450"/>
      <c r="D659" s="450"/>
    </row>
    <row r="660" spans="1:4">
      <c r="A660" s="230">
        <v>659</v>
      </c>
      <c r="B660" s="430" t="s">
        <v>788</v>
      </c>
      <c r="C660" s="450"/>
      <c r="D660" s="450"/>
    </row>
    <row r="661" spans="1:4">
      <c r="A661" s="230">
        <v>660</v>
      </c>
      <c r="B661" s="436" t="s">
        <v>6</v>
      </c>
      <c r="C661" s="450"/>
      <c r="D661" s="450"/>
    </row>
    <row r="662" spans="1:4">
      <c r="A662" s="230">
        <v>661</v>
      </c>
      <c r="B662" s="430" t="s">
        <v>271</v>
      </c>
      <c r="C662" s="450"/>
      <c r="D662" s="450"/>
    </row>
    <row r="663" spans="1:4">
      <c r="A663" s="230">
        <v>662</v>
      </c>
      <c r="B663" s="430" t="s">
        <v>555</v>
      </c>
      <c r="C663" s="450"/>
      <c r="D663" s="450"/>
    </row>
    <row r="664" spans="1:4">
      <c r="A664" s="230">
        <v>663</v>
      </c>
      <c r="B664" s="430" t="s">
        <v>975</v>
      </c>
      <c r="C664" s="450"/>
      <c r="D664" s="450"/>
    </row>
    <row r="665" spans="1:4">
      <c r="A665" s="230">
        <v>664</v>
      </c>
      <c r="B665" s="430" t="s">
        <v>782</v>
      </c>
      <c r="C665" s="450"/>
      <c r="D665" s="450"/>
    </row>
    <row r="666" spans="1:4">
      <c r="A666" s="230">
        <v>665</v>
      </c>
      <c r="B666" s="430" t="s">
        <v>375</v>
      </c>
      <c r="C666" s="450"/>
      <c r="D666" s="450"/>
    </row>
    <row r="667" spans="1:4">
      <c r="A667" s="230">
        <v>666</v>
      </c>
      <c r="B667" s="430" t="s">
        <v>222</v>
      </c>
      <c r="C667" s="450"/>
      <c r="D667" s="450"/>
    </row>
    <row r="668" spans="1:4">
      <c r="A668" s="230">
        <v>667</v>
      </c>
      <c r="B668" s="430" t="s">
        <v>388</v>
      </c>
      <c r="C668" s="450"/>
      <c r="D668" s="450"/>
    </row>
    <row r="669" spans="1:4">
      <c r="A669" s="230">
        <v>668</v>
      </c>
      <c r="B669" s="430" t="s">
        <v>170</v>
      </c>
      <c r="C669" s="450"/>
      <c r="D669" s="450"/>
    </row>
    <row r="670" spans="1:4">
      <c r="A670" s="230">
        <v>669</v>
      </c>
      <c r="B670" s="430" t="s">
        <v>400</v>
      </c>
      <c r="C670" s="450"/>
      <c r="D670" s="450"/>
    </row>
    <row r="671" spans="1:4">
      <c r="A671" s="230">
        <v>670</v>
      </c>
      <c r="B671" s="430" t="s">
        <v>277</v>
      </c>
      <c r="C671" s="450"/>
      <c r="D671" s="450"/>
    </row>
    <row r="672" spans="1:4">
      <c r="A672" s="230">
        <v>671</v>
      </c>
      <c r="B672" s="430" t="s">
        <v>875</v>
      </c>
      <c r="C672" s="450"/>
      <c r="D672" s="450"/>
    </row>
    <row r="673" spans="1:4">
      <c r="A673" s="230">
        <v>672</v>
      </c>
      <c r="B673" s="430" t="s">
        <v>179</v>
      </c>
      <c r="C673" s="450"/>
      <c r="D673" s="450"/>
    </row>
    <row r="674" spans="1:4">
      <c r="A674" s="230">
        <v>673</v>
      </c>
      <c r="B674" s="430" t="s">
        <v>514</v>
      </c>
      <c r="C674" s="450"/>
      <c r="D674" s="450"/>
    </row>
    <row r="675" spans="1:4">
      <c r="A675" s="230">
        <v>674</v>
      </c>
      <c r="B675" s="430" t="s">
        <v>515</v>
      </c>
      <c r="C675" s="450"/>
      <c r="D675" s="450"/>
    </row>
    <row r="676" spans="1:4">
      <c r="A676" s="230">
        <v>675</v>
      </c>
      <c r="B676" s="430" t="s">
        <v>237</v>
      </c>
      <c r="C676" s="450"/>
      <c r="D676" s="450"/>
    </row>
    <row r="677" spans="1:4">
      <c r="A677" s="230">
        <v>676</v>
      </c>
      <c r="B677" s="430" t="s">
        <v>358</v>
      </c>
      <c r="C677" s="450"/>
      <c r="D677" s="450"/>
    </row>
    <row r="678" spans="1:4">
      <c r="A678" s="230">
        <v>677</v>
      </c>
      <c r="B678" s="430" t="s">
        <v>876</v>
      </c>
      <c r="C678" s="450"/>
      <c r="D678" s="450"/>
    </row>
    <row r="679" spans="1:4">
      <c r="A679" s="230">
        <v>678</v>
      </c>
      <c r="B679" s="430" t="s">
        <v>230</v>
      </c>
      <c r="C679" s="450"/>
      <c r="D679" s="450"/>
    </row>
    <row r="680" spans="1:4">
      <c r="A680" s="230">
        <v>679</v>
      </c>
      <c r="B680" s="430" t="s">
        <v>320</v>
      </c>
      <c r="C680" s="450"/>
      <c r="D680" s="450"/>
    </row>
    <row r="681" spans="1:4">
      <c r="A681" s="230">
        <v>680</v>
      </c>
      <c r="B681" s="430" t="s">
        <v>399</v>
      </c>
      <c r="C681" s="450"/>
      <c r="D681" s="450"/>
    </row>
    <row r="682" spans="1:4">
      <c r="A682" s="230">
        <v>681</v>
      </c>
      <c r="B682" s="430" t="s">
        <v>189</v>
      </c>
      <c r="C682" s="450"/>
      <c r="D682" s="450"/>
    </row>
    <row r="683" spans="1:4">
      <c r="A683" s="230">
        <v>682</v>
      </c>
      <c r="B683" s="430" t="s">
        <v>176</v>
      </c>
      <c r="C683" s="450"/>
      <c r="D683" s="450"/>
    </row>
    <row r="684" spans="1:4">
      <c r="A684" s="230">
        <v>683</v>
      </c>
      <c r="B684" s="430" t="s">
        <v>447</v>
      </c>
      <c r="C684" s="450"/>
      <c r="D684" s="450"/>
    </row>
    <row r="685" spans="1:4">
      <c r="A685" s="230">
        <v>684</v>
      </c>
      <c r="B685" s="430" t="s">
        <v>109</v>
      </c>
      <c r="C685" s="450"/>
      <c r="D685" s="450"/>
    </row>
    <row r="686" spans="1:4">
      <c r="A686" s="230">
        <v>685</v>
      </c>
      <c r="B686" s="430" t="s">
        <v>573</v>
      </c>
      <c r="C686" s="450"/>
      <c r="D686" s="450"/>
    </row>
    <row r="687" spans="1:4">
      <c r="A687" s="230">
        <v>686</v>
      </c>
      <c r="B687" s="430" t="s">
        <v>579</v>
      </c>
      <c r="C687" s="450"/>
      <c r="D687" s="450"/>
    </row>
    <row r="688" spans="1:4">
      <c r="A688" s="230">
        <v>687</v>
      </c>
      <c r="B688" s="430" t="s">
        <v>919</v>
      </c>
      <c r="C688" s="450"/>
      <c r="D688" s="450"/>
    </row>
    <row r="689" spans="1:4">
      <c r="A689" s="230">
        <v>688</v>
      </c>
      <c r="B689" s="430" t="s">
        <v>951</v>
      </c>
      <c r="C689" s="450"/>
      <c r="D689" s="450"/>
    </row>
    <row r="690" spans="1:4">
      <c r="A690" s="230">
        <v>689</v>
      </c>
      <c r="B690" s="430" t="s">
        <v>518</v>
      </c>
      <c r="C690" s="450"/>
      <c r="D690" s="450"/>
    </row>
    <row r="691" spans="1:4">
      <c r="A691" s="230">
        <v>690</v>
      </c>
      <c r="B691" s="430" t="s">
        <v>841</v>
      </c>
      <c r="C691" s="450"/>
      <c r="D691" s="450"/>
    </row>
    <row r="692" spans="1:4">
      <c r="A692" s="230">
        <v>691</v>
      </c>
      <c r="B692" s="430" t="s">
        <v>918</v>
      </c>
      <c r="C692" s="450"/>
      <c r="D692" s="450"/>
    </row>
    <row r="693" spans="1:4">
      <c r="A693" s="230">
        <v>692</v>
      </c>
      <c r="B693" s="430" t="s">
        <v>417</v>
      </c>
      <c r="C693" s="450"/>
      <c r="D693" s="450"/>
    </row>
    <row r="694" spans="1:4">
      <c r="A694" s="230">
        <v>693</v>
      </c>
      <c r="B694" s="430" t="s">
        <v>522</v>
      </c>
      <c r="C694" s="450"/>
      <c r="D694" s="450"/>
    </row>
    <row r="695" spans="1:4">
      <c r="A695" s="230">
        <v>694</v>
      </c>
      <c r="B695" s="430" t="s">
        <v>796</v>
      </c>
      <c r="C695" s="450"/>
      <c r="D695" s="450"/>
    </row>
    <row r="696" spans="1:4">
      <c r="A696" s="230">
        <v>695</v>
      </c>
      <c r="B696" s="430" t="s">
        <v>516</v>
      </c>
      <c r="C696" s="450"/>
      <c r="D696" s="450"/>
    </row>
    <row r="697" spans="1:4">
      <c r="A697" s="230">
        <v>696</v>
      </c>
      <c r="B697" s="430" t="s">
        <v>345</v>
      </c>
      <c r="C697" s="450"/>
      <c r="D697" s="450"/>
    </row>
    <row r="698" spans="1:4">
      <c r="A698" s="230">
        <v>697</v>
      </c>
      <c r="B698" s="430" t="s">
        <v>838</v>
      </c>
      <c r="C698" s="450"/>
      <c r="D698" s="450"/>
    </row>
    <row r="699" spans="1:4">
      <c r="A699" s="230">
        <v>698</v>
      </c>
      <c r="B699" s="430" t="s">
        <v>681</v>
      </c>
      <c r="C699" s="450"/>
      <c r="D699" s="450"/>
    </row>
    <row r="700" spans="1:4">
      <c r="A700" s="230">
        <v>699</v>
      </c>
      <c r="B700" s="430" t="s">
        <v>272</v>
      </c>
      <c r="C700" s="450"/>
      <c r="D700" s="450"/>
    </row>
    <row r="701" spans="1:4">
      <c r="A701" s="230">
        <v>700</v>
      </c>
      <c r="B701" s="430" t="s">
        <v>530</v>
      </c>
      <c r="C701" s="450"/>
      <c r="D701" s="450"/>
    </row>
    <row r="702" spans="1:4">
      <c r="A702" s="230">
        <v>701</v>
      </c>
      <c r="B702" s="430" t="s">
        <v>396</v>
      </c>
      <c r="C702" s="450"/>
      <c r="D702" s="450"/>
    </row>
    <row r="703" spans="1:4">
      <c r="A703" s="230">
        <v>702</v>
      </c>
      <c r="B703" s="430" t="s">
        <v>336</v>
      </c>
      <c r="C703" s="450"/>
      <c r="D703" s="450"/>
    </row>
    <row r="704" spans="1:4">
      <c r="A704" s="230">
        <v>703</v>
      </c>
      <c r="B704" s="430" t="s">
        <v>915</v>
      </c>
      <c r="C704" s="450"/>
      <c r="D704" s="450"/>
    </row>
    <row r="705" spans="1:4">
      <c r="A705" s="230">
        <v>704</v>
      </c>
      <c r="B705" s="430" t="s">
        <v>490</v>
      </c>
      <c r="C705" s="450"/>
      <c r="D705" s="450"/>
    </row>
    <row r="706" spans="1:4">
      <c r="A706" s="230">
        <v>705</v>
      </c>
      <c r="B706" s="430" t="s">
        <v>341</v>
      </c>
      <c r="C706" s="450"/>
      <c r="D706" s="450"/>
    </row>
    <row r="707" spans="1:4">
      <c r="A707" s="230">
        <v>706</v>
      </c>
      <c r="B707" s="430" t="s">
        <v>944</v>
      </c>
      <c r="C707" s="450"/>
      <c r="D707" s="450"/>
    </row>
    <row r="708" spans="1:4">
      <c r="A708" s="230">
        <v>707</v>
      </c>
      <c r="B708" s="430" t="s">
        <v>867</v>
      </c>
      <c r="C708" s="450"/>
      <c r="D708" s="450"/>
    </row>
    <row r="709" spans="1:4">
      <c r="A709" s="230">
        <v>708</v>
      </c>
      <c r="B709" s="430" t="s">
        <v>450</v>
      </c>
      <c r="C709" s="450"/>
      <c r="D709" s="450"/>
    </row>
    <row r="710" spans="1:4">
      <c r="A710" s="230">
        <v>709</v>
      </c>
      <c r="B710" s="430" t="s">
        <v>969</v>
      </c>
      <c r="C710" s="450"/>
      <c r="D710" s="450"/>
    </row>
    <row r="711" spans="1:4">
      <c r="A711" s="230">
        <v>710</v>
      </c>
      <c r="B711" s="430" t="s">
        <v>403</v>
      </c>
      <c r="C711" s="450"/>
      <c r="D711" s="450"/>
    </row>
    <row r="712" spans="1:4">
      <c r="A712" s="230">
        <v>711</v>
      </c>
      <c r="B712" s="430" t="s">
        <v>465</v>
      </c>
      <c r="C712" s="450"/>
      <c r="D712" s="450"/>
    </row>
    <row r="713" spans="1:4">
      <c r="A713" s="230">
        <v>712</v>
      </c>
      <c r="B713" s="430" t="s">
        <v>153</v>
      </c>
      <c r="C713" s="450"/>
      <c r="D713" s="450"/>
    </row>
    <row r="714" spans="1:4">
      <c r="A714" s="230">
        <v>713</v>
      </c>
      <c r="B714" s="430" t="s">
        <v>259</v>
      </c>
      <c r="C714" s="450"/>
      <c r="D714" s="450"/>
    </row>
    <row r="715" spans="1:4">
      <c r="A715" s="230">
        <v>714</v>
      </c>
      <c r="B715" s="430" t="s">
        <v>319</v>
      </c>
      <c r="C715" s="450"/>
      <c r="D715" s="450"/>
    </row>
    <row r="716" spans="1:4">
      <c r="A716" s="230">
        <v>715</v>
      </c>
      <c r="B716" s="430" t="s">
        <v>116</v>
      </c>
      <c r="C716" s="450"/>
      <c r="D716" s="450"/>
    </row>
    <row r="717" spans="1:4">
      <c r="A717" s="230">
        <v>716</v>
      </c>
      <c r="B717" s="430" t="s">
        <v>896</v>
      </c>
      <c r="C717" s="450"/>
      <c r="D717" s="450"/>
    </row>
    <row r="718" spans="1:4">
      <c r="A718" s="230">
        <v>717</v>
      </c>
      <c r="B718" s="430" t="s">
        <v>162</v>
      </c>
      <c r="C718" s="450"/>
      <c r="D718" s="450"/>
    </row>
    <row r="719" spans="1:4">
      <c r="A719" s="230">
        <v>718</v>
      </c>
      <c r="B719" s="430" t="s">
        <v>243</v>
      </c>
      <c r="C719" s="450"/>
      <c r="D719" s="450"/>
    </row>
    <row r="720" spans="1:4">
      <c r="A720" s="230">
        <v>719</v>
      </c>
      <c r="B720" s="430" t="s">
        <v>535</v>
      </c>
      <c r="C720" s="450"/>
      <c r="D720" s="450"/>
    </row>
    <row r="721" spans="1:4">
      <c r="A721" s="230">
        <v>720</v>
      </c>
      <c r="B721" s="430" t="s">
        <v>160</v>
      </c>
      <c r="C721" s="450"/>
      <c r="D721" s="450"/>
    </row>
    <row r="722" spans="1:4">
      <c r="A722" s="230">
        <v>721</v>
      </c>
      <c r="B722" s="430" t="s">
        <v>254</v>
      </c>
      <c r="C722" s="450"/>
      <c r="D722" s="450"/>
    </row>
    <row r="723" spans="1:4">
      <c r="A723" s="230">
        <v>722</v>
      </c>
      <c r="B723" s="430" t="s">
        <v>276</v>
      </c>
      <c r="C723" s="450"/>
      <c r="D723" s="450"/>
    </row>
    <row r="724" spans="1:4">
      <c r="A724" s="230">
        <v>723</v>
      </c>
      <c r="B724" s="430" t="s">
        <v>204</v>
      </c>
      <c r="C724" s="450"/>
      <c r="D724" s="450"/>
    </row>
    <row r="725" spans="1:4">
      <c r="A725" s="230">
        <v>724</v>
      </c>
      <c r="B725" s="430" t="s">
        <v>384</v>
      </c>
      <c r="C725" s="450"/>
      <c r="D725" s="450"/>
    </row>
    <row r="726" spans="1:4">
      <c r="A726" s="230">
        <v>725</v>
      </c>
      <c r="B726" s="430" t="s">
        <v>300</v>
      </c>
      <c r="C726" s="450"/>
      <c r="D726" s="450"/>
    </row>
    <row r="727" spans="1:4">
      <c r="A727" s="230">
        <v>726</v>
      </c>
      <c r="B727" s="430" t="s">
        <v>809</v>
      </c>
      <c r="C727" s="450"/>
      <c r="D727" s="450"/>
    </row>
    <row r="728" spans="1:4">
      <c r="A728" s="230">
        <v>727</v>
      </c>
      <c r="B728" s="430" t="s">
        <v>940</v>
      </c>
      <c r="C728" s="450"/>
      <c r="D728" s="450"/>
    </row>
    <row r="729" spans="1:4">
      <c r="A729" s="230">
        <v>728</v>
      </c>
      <c r="B729" s="430" t="s">
        <v>126</v>
      </c>
      <c r="C729" s="450"/>
      <c r="D729" s="450"/>
    </row>
    <row r="730" spans="1:4">
      <c r="A730" s="230">
        <v>729</v>
      </c>
      <c r="B730" s="430" t="s">
        <v>583</v>
      </c>
      <c r="C730" s="450"/>
      <c r="D730" s="450"/>
    </row>
    <row r="731" spans="1:4">
      <c r="A731" s="230">
        <v>730</v>
      </c>
      <c r="B731" s="430" t="s">
        <v>310</v>
      </c>
      <c r="C731" s="450"/>
      <c r="D731" s="450"/>
    </row>
    <row r="732" spans="1:4">
      <c r="A732" s="230">
        <v>731</v>
      </c>
      <c r="B732" s="430" t="s">
        <v>877</v>
      </c>
      <c r="C732" s="450"/>
      <c r="D732" s="450"/>
    </row>
    <row r="733" spans="1:4">
      <c r="A733" s="230">
        <v>732</v>
      </c>
      <c r="B733" s="430" t="s">
        <v>616</v>
      </c>
      <c r="C733" s="450"/>
      <c r="D733" s="450"/>
    </row>
    <row r="734" spans="1:4">
      <c r="A734" s="230">
        <v>733</v>
      </c>
      <c r="B734" s="430" t="s">
        <v>313</v>
      </c>
      <c r="C734" s="450"/>
      <c r="D734" s="450"/>
    </row>
    <row r="735" spans="1:4">
      <c r="A735" s="230">
        <v>734</v>
      </c>
      <c r="B735" s="430" t="s">
        <v>945</v>
      </c>
      <c r="C735" s="450"/>
      <c r="D735" s="450"/>
    </row>
    <row r="736" spans="1:4">
      <c r="A736" s="230">
        <v>735</v>
      </c>
      <c r="B736" s="430" t="s">
        <v>409</v>
      </c>
      <c r="C736" s="450"/>
      <c r="D736" s="450"/>
    </row>
    <row r="737" spans="1:4">
      <c r="A737" s="230">
        <v>736</v>
      </c>
      <c r="B737" s="430" t="s">
        <v>224</v>
      </c>
      <c r="C737" s="450"/>
      <c r="D737" s="450"/>
    </row>
    <row r="738" spans="1:4">
      <c r="A738" s="230">
        <v>737</v>
      </c>
      <c r="B738" s="430" t="s">
        <v>916</v>
      </c>
      <c r="C738" s="450"/>
      <c r="D738" s="450"/>
    </row>
    <row r="739" spans="1:4">
      <c r="A739" s="230">
        <v>738</v>
      </c>
      <c r="B739" s="430" t="s">
        <v>166</v>
      </c>
      <c r="C739" s="450"/>
      <c r="D739" s="450"/>
    </row>
    <row r="740" spans="1:4">
      <c r="A740" s="230">
        <v>739</v>
      </c>
      <c r="B740" s="430" t="s">
        <v>511</v>
      </c>
      <c r="C740" s="450"/>
      <c r="D740" s="450"/>
    </row>
    <row r="741" spans="1:4">
      <c r="A741" s="230">
        <v>740</v>
      </c>
      <c r="B741" s="430" t="s">
        <v>862</v>
      </c>
      <c r="C741" s="450"/>
      <c r="D741" s="450"/>
    </row>
    <row r="742" spans="1:4">
      <c r="A742" s="230">
        <v>741</v>
      </c>
      <c r="B742" s="430" t="s">
        <v>974</v>
      </c>
      <c r="C742" s="450"/>
      <c r="D742" s="450"/>
    </row>
    <row r="743" spans="1:4">
      <c r="A743" s="230">
        <v>742</v>
      </c>
      <c r="B743" s="430" t="s">
        <v>532</v>
      </c>
      <c r="C743" s="450"/>
      <c r="D743" s="450"/>
    </row>
    <row r="744" spans="1:4">
      <c r="A744" s="230">
        <v>743</v>
      </c>
      <c r="B744" s="430" t="s">
        <v>471</v>
      </c>
      <c r="C744" s="450"/>
      <c r="D744" s="450"/>
    </row>
    <row r="745" spans="1:4">
      <c r="A745" s="230">
        <v>744</v>
      </c>
      <c r="B745" s="430" t="s">
        <v>656</v>
      </c>
      <c r="C745" s="450"/>
      <c r="D745" s="450"/>
    </row>
    <row r="746" spans="1:4">
      <c r="A746" s="230">
        <v>745</v>
      </c>
      <c r="B746" s="430" t="s">
        <v>874</v>
      </c>
      <c r="C746" s="450"/>
      <c r="D746" s="450"/>
    </row>
    <row r="747" spans="1:4">
      <c r="A747" s="230">
        <v>746</v>
      </c>
      <c r="B747" s="430" t="s">
        <v>966</v>
      </c>
      <c r="C747" s="450"/>
      <c r="D747" s="450"/>
    </row>
    <row r="748" spans="1:4">
      <c r="A748" s="230">
        <v>747</v>
      </c>
      <c r="B748" s="430" t="s">
        <v>412</v>
      </c>
      <c r="C748" s="450"/>
      <c r="D748" s="450"/>
    </row>
    <row r="749" spans="1:4">
      <c r="A749" s="230">
        <v>748</v>
      </c>
      <c r="B749" s="430" t="s">
        <v>813</v>
      </c>
      <c r="C749" s="450"/>
      <c r="D749" s="450"/>
    </row>
    <row r="750" spans="1:4">
      <c r="A750" s="230">
        <v>749</v>
      </c>
      <c r="B750" s="430" t="s">
        <v>950</v>
      </c>
      <c r="C750" s="450"/>
      <c r="D750" s="450"/>
    </row>
    <row r="751" spans="1:4">
      <c r="A751" s="230">
        <v>750</v>
      </c>
      <c r="B751" s="430" t="s">
        <v>609</v>
      </c>
      <c r="C751" s="450"/>
      <c r="D751" s="450"/>
    </row>
    <row r="752" spans="1:4">
      <c r="A752" s="230">
        <v>751</v>
      </c>
      <c r="B752" s="430" t="s">
        <v>902</v>
      </c>
      <c r="C752" s="450"/>
      <c r="D752" s="450"/>
    </row>
    <row r="753" spans="1:4">
      <c r="A753" s="230">
        <v>752</v>
      </c>
      <c r="B753" s="430" t="s">
        <v>971</v>
      </c>
      <c r="C753" s="450"/>
      <c r="D753" s="450"/>
    </row>
    <row r="754" spans="1:4">
      <c r="A754" s="230">
        <v>753</v>
      </c>
      <c r="B754" s="430" t="s">
        <v>587</v>
      </c>
      <c r="C754" s="450"/>
      <c r="D754" s="450"/>
    </row>
    <row r="755" spans="1:4">
      <c r="A755" s="230">
        <v>754</v>
      </c>
      <c r="B755" s="430" t="s">
        <v>457</v>
      </c>
      <c r="C755" s="450"/>
      <c r="D755" s="450"/>
    </row>
    <row r="756" spans="1:4">
      <c r="A756" s="230">
        <v>755</v>
      </c>
      <c r="B756" s="430" t="s">
        <v>150</v>
      </c>
      <c r="C756" s="450"/>
      <c r="D756" s="450"/>
    </row>
    <row r="757" spans="1:4">
      <c r="A757" s="230">
        <v>756</v>
      </c>
      <c r="B757" s="430" t="s">
        <v>337</v>
      </c>
      <c r="C757" s="450"/>
      <c r="D757" s="450"/>
    </row>
    <row r="758" spans="1:4">
      <c r="A758" s="230">
        <v>757</v>
      </c>
      <c r="B758" s="430" t="s">
        <v>941</v>
      </c>
      <c r="C758" s="450"/>
      <c r="D758" s="450"/>
    </row>
    <row r="759" spans="1:4">
      <c r="A759" s="230">
        <v>758</v>
      </c>
      <c r="B759" s="430" t="s">
        <v>304</v>
      </c>
      <c r="C759" s="450"/>
      <c r="D759" s="450"/>
    </row>
    <row r="760" spans="1:4">
      <c r="A760" s="230">
        <v>759</v>
      </c>
      <c r="B760" s="430" t="s">
        <v>801</v>
      </c>
      <c r="C760" s="450"/>
      <c r="D760" s="450"/>
    </row>
    <row r="761" spans="1:4">
      <c r="A761" s="230">
        <v>760</v>
      </c>
      <c r="B761" s="430" t="s">
        <v>864</v>
      </c>
      <c r="C761" s="450"/>
      <c r="D761" s="450"/>
    </row>
    <row r="762" spans="1:4">
      <c r="A762" s="230">
        <v>761</v>
      </c>
      <c r="B762" s="430" t="s">
        <v>232</v>
      </c>
      <c r="C762" s="450"/>
      <c r="D762" s="450"/>
    </row>
    <row r="763" spans="1:4">
      <c r="A763" s="230">
        <v>762</v>
      </c>
      <c r="B763" s="430" t="s">
        <v>433</v>
      </c>
      <c r="C763" s="450"/>
      <c r="D763" s="450"/>
    </row>
    <row r="764" spans="1:4">
      <c r="A764" s="230">
        <v>763</v>
      </c>
      <c r="B764" s="430" t="s">
        <v>965</v>
      </c>
      <c r="C764" s="450"/>
      <c r="D764" s="450"/>
    </row>
    <row r="765" spans="1:4">
      <c r="A765" s="230">
        <v>764</v>
      </c>
      <c r="B765" s="430" t="s">
        <v>349</v>
      </c>
      <c r="C765" s="450"/>
      <c r="D765" s="450"/>
    </row>
    <row r="766" spans="1:4">
      <c r="A766" s="230">
        <v>765</v>
      </c>
      <c r="B766" s="436" t="s">
        <v>618</v>
      </c>
      <c r="C766" s="450"/>
      <c r="D766" s="450"/>
    </row>
    <row r="767" spans="1:4">
      <c r="A767" s="230">
        <v>766</v>
      </c>
      <c r="B767" s="430" t="s">
        <v>286</v>
      </c>
      <c r="C767" s="450"/>
      <c r="D767" s="450"/>
    </row>
    <row r="768" spans="1:4">
      <c r="A768" s="230">
        <v>767</v>
      </c>
      <c r="B768" s="430" t="s">
        <v>600</v>
      </c>
      <c r="C768" s="450"/>
      <c r="D768" s="450"/>
    </row>
    <row r="769" spans="1:4">
      <c r="A769" s="230">
        <v>768</v>
      </c>
      <c r="B769" s="430" t="s">
        <v>334</v>
      </c>
      <c r="C769" s="450"/>
      <c r="D769" s="450"/>
    </row>
    <row r="770" spans="1:4">
      <c r="A770" s="230">
        <v>769</v>
      </c>
      <c r="B770" s="430" t="s">
        <v>139</v>
      </c>
      <c r="C770" s="450"/>
      <c r="D770" s="450"/>
    </row>
    <row r="771" spans="1:4">
      <c r="A771" s="230">
        <v>770</v>
      </c>
      <c r="B771" s="430" t="s">
        <v>577</v>
      </c>
      <c r="C771" s="450"/>
      <c r="D771" s="450"/>
    </row>
    <row r="772" spans="1:4">
      <c r="A772" s="230">
        <v>771</v>
      </c>
      <c r="B772" s="430" t="s">
        <v>486</v>
      </c>
      <c r="C772" s="450"/>
      <c r="D772" s="450"/>
    </row>
    <row r="773" spans="1:4">
      <c r="A773" s="230">
        <v>772</v>
      </c>
      <c r="B773" s="430" t="s">
        <v>878</v>
      </c>
      <c r="C773" s="450"/>
      <c r="D773" s="450"/>
    </row>
    <row r="774" spans="1:4">
      <c r="A774" s="230">
        <v>773</v>
      </c>
      <c r="B774" s="430" t="s">
        <v>221</v>
      </c>
      <c r="C774" s="450"/>
      <c r="D774" s="450"/>
    </row>
    <row r="775" spans="1:4">
      <c r="A775" s="230">
        <v>774</v>
      </c>
      <c r="B775" s="430" t="s">
        <v>776</v>
      </c>
      <c r="C775" s="450"/>
      <c r="D775" s="450"/>
    </row>
    <row r="776" spans="1:4">
      <c r="A776" s="230">
        <v>775</v>
      </c>
      <c r="B776" s="430" t="s">
        <v>956</v>
      </c>
      <c r="C776" s="450"/>
      <c r="D776" s="450"/>
    </row>
    <row r="777" spans="1:4">
      <c r="A777" s="230">
        <v>776</v>
      </c>
      <c r="B777" s="430" t="s">
        <v>784</v>
      </c>
      <c r="C777" s="450"/>
      <c r="D777" s="450"/>
    </row>
    <row r="778" spans="1:4">
      <c r="A778" s="230">
        <v>777</v>
      </c>
      <c r="B778" s="430" t="s">
        <v>869</v>
      </c>
      <c r="C778" s="450"/>
      <c r="D778" s="450"/>
    </row>
    <row r="779" spans="1:4">
      <c r="A779" s="230">
        <v>778</v>
      </c>
      <c r="B779" s="430" t="s">
        <v>328</v>
      </c>
      <c r="C779" s="450"/>
      <c r="D779" s="450"/>
    </row>
    <row r="780" spans="1:4">
      <c r="A780" s="230">
        <v>779</v>
      </c>
      <c r="B780" s="430" t="s">
        <v>462</v>
      </c>
      <c r="C780" s="450"/>
      <c r="D780" s="450"/>
    </row>
    <row r="781" spans="1:4">
      <c r="A781" s="230">
        <v>780</v>
      </c>
      <c r="B781" s="430" t="s">
        <v>178</v>
      </c>
      <c r="C781" s="450"/>
      <c r="D781" s="450"/>
    </row>
    <row r="782" spans="1:4">
      <c r="A782" s="230">
        <v>781</v>
      </c>
      <c r="B782" s="430" t="s">
        <v>454</v>
      </c>
      <c r="C782" s="450"/>
      <c r="D782" s="450"/>
    </row>
    <row r="783" spans="1:4">
      <c r="A783" s="230">
        <v>782</v>
      </c>
      <c r="B783" s="430" t="s">
        <v>356</v>
      </c>
      <c r="C783" s="450"/>
      <c r="D783" s="450"/>
    </row>
    <row r="784" spans="1:4">
      <c r="A784" s="230">
        <v>783</v>
      </c>
      <c r="B784" s="430" t="s">
        <v>871</v>
      </c>
      <c r="C784" s="450"/>
      <c r="D784" s="450"/>
    </row>
    <row r="785" spans="1:4">
      <c r="A785" s="230">
        <v>784</v>
      </c>
      <c r="B785" s="430" t="s">
        <v>797</v>
      </c>
      <c r="C785" s="450"/>
      <c r="D785" s="450"/>
    </row>
    <row r="786" spans="1:4">
      <c r="A786" s="230">
        <v>785</v>
      </c>
      <c r="B786" s="430" t="s">
        <v>868</v>
      </c>
      <c r="C786" s="450"/>
      <c r="D786" s="450"/>
    </row>
    <row r="787" spans="1:4">
      <c r="A787" s="230">
        <v>786</v>
      </c>
      <c r="B787" s="430" t="s">
        <v>188</v>
      </c>
      <c r="C787" s="450"/>
      <c r="D787" s="450"/>
    </row>
    <row r="788" spans="1:4">
      <c r="A788" s="230">
        <v>787</v>
      </c>
      <c r="B788" s="430" t="s">
        <v>811</v>
      </c>
      <c r="C788" s="450"/>
      <c r="D788" s="450"/>
    </row>
    <row r="789" spans="1:4">
      <c r="A789" s="230">
        <v>788</v>
      </c>
      <c r="B789" s="430" t="s">
        <v>275</v>
      </c>
      <c r="C789" s="450"/>
      <c r="D789" s="450"/>
    </row>
    <row r="790" spans="1:4">
      <c r="A790" s="230">
        <v>789</v>
      </c>
      <c r="B790" s="430" t="s">
        <v>168</v>
      </c>
      <c r="C790" s="450"/>
      <c r="D790" s="450"/>
    </row>
    <row r="791" spans="1:4">
      <c r="A791" s="230">
        <v>790</v>
      </c>
      <c r="B791" s="430" t="s">
        <v>927</v>
      </c>
      <c r="C791" s="450"/>
      <c r="D791" s="450"/>
    </row>
    <row r="792" spans="1:4">
      <c r="A792" s="230">
        <v>791</v>
      </c>
      <c r="B792" s="430" t="s">
        <v>585</v>
      </c>
      <c r="C792" s="450"/>
      <c r="D792" s="450"/>
    </row>
    <row r="793" spans="1:4">
      <c r="A793" s="230">
        <v>792</v>
      </c>
      <c r="B793" s="430" t="s">
        <v>861</v>
      </c>
      <c r="C793" s="450"/>
      <c r="D793" s="450"/>
    </row>
    <row r="794" spans="1:4">
      <c r="A794" s="230">
        <v>793</v>
      </c>
      <c r="B794" s="430" t="s">
        <v>377</v>
      </c>
      <c r="C794" s="450"/>
      <c r="D794" s="450"/>
    </row>
    <row r="795" spans="1:4">
      <c r="A795" s="230">
        <v>794</v>
      </c>
      <c r="B795" s="430" t="s">
        <v>380</v>
      </c>
      <c r="C795" s="450"/>
      <c r="D795" s="450"/>
    </row>
    <row r="796" spans="1:4">
      <c r="A796" s="230">
        <v>795</v>
      </c>
      <c r="B796" s="430" t="s">
        <v>605</v>
      </c>
      <c r="C796" s="450"/>
      <c r="D796" s="450"/>
    </row>
    <row r="797" spans="1:4">
      <c r="A797" s="230">
        <v>796</v>
      </c>
      <c r="B797" s="430" t="s">
        <v>354</v>
      </c>
      <c r="C797" s="450"/>
      <c r="D797" s="450"/>
    </row>
    <row r="798" spans="1:4">
      <c r="A798" s="230">
        <v>797</v>
      </c>
      <c r="B798" s="430" t="s">
        <v>484</v>
      </c>
      <c r="C798" s="450"/>
      <c r="D798" s="450"/>
    </row>
    <row r="799" spans="1:4">
      <c r="A799" s="230">
        <v>798</v>
      </c>
      <c r="B799" s="430" t="s">
        <v>847</v>
      </c>
      <c r="C799" s="450"/>
      <c r="D799" s="450"/>
    </row>
    <row r="800" spans="1:4">
      <c r="A800" s="230">
        <v>799</v>
      </c>
      <c r="B800" s="430" t="s">
        <v>524</v>
      </c>
      <c r="C800" s="450"/>
      <c r="D800" s="450"/>
    </row>
    <row r="801" spans="1:4">
      <c r="A801" s="230">
        <v>800</v>
      </c>
      <c r="B801" s="430" t="s">
        <v>190</v>
      </c>
      <c r="C801" s="450"/>
      <c r="D801" s="450"/>
    </row>
    <row r="802" spans="1:4">
      <c r="A802" s="230">
        <v>801</v>
      </c>
      <c r="B802" s="436" t="s">
        <v>4</v>
      </c>
      <c r="C802" s="450"/>
      <c r="D802" s="450"/>
    </row>
    <row r="803" spans="1:4">
      <c r="A803" s="230">
        <v>802</v>
      </c>
      <c r="B803" s="430" t="s">
        <v>917</v>
      </c>
      <c r="C803" s="450"/>
      <c r="D803" s="450"/>
    </row>
    <row r="804" spans="1:4">
      <c r="A804" s="230">
        <v>803</v>
      </c>
      <c r="B804" s="430" t="s">
        <v>175</v>
      </c>
      <c r="C804" s="450"/>
      <c r="D804" s="450"/>
    </row>
    <row r="805" spans="1:4">
      <c r="A805" s="230">
        <v>804</v>
      </c>
      <c r="B805" s="430" t="s">
        <v>949</v>
      </c>
      <c r="C805" s="450"/>
      <c r="D805" s="450"/>
    </row>
    <row r="806" spans="1:4">
      <c r="A806" s="230">
        <v>805</v>
      </c>
      <c r="B806" s="430" t="s">
        <v>819</v>
      </c>
      <c r="C806" s="450"/>
      <c r="D806" s="450"/>
    </row>
    <row r="807" spans="1:4">
      <c r="A807" s="230">
        <v>806</v>
      </c>
      <c r="B807" s="430" t="s">
        <v>244</v>
      </c>
      <c r="C807" s="450"/>
      <c r="D807" s="450"/>
    </row>
    <row r="808" spans="1:4">
      <c r="A808" s="230">
        <v>807</v>
      </c>
      <c r="B808" s="430" t="s">
        <v>118</v>
      </c>
      <c r="C808" s="450"/>
      <c r="D808" s="450"/>
    </row>
    <row r="809" spans="1:4">
      <c r="A809" s="230">
        <v>808</v>
      </c>
      <c r="B809" s="430" t="s">
        <v>658</v>
      </c>
      <c r="C809" s="450"/>
      <c r="D809" s="450"/>
    </row>
    <row r="810" spans="1:4">
      <c r="A810" s="230">
        <v>809</v>
      </c>
      <c r="B810" s="430" t="s">
        <v>426</v>
      </c>
      <c r="C810" s="450"/>
      <c r="D810" s="450"/>
    </row>
    <row r="811" spans="1:4">
      <c r="A811" s="230">
        <v>810</v>
      </c>
      <c r="B811" s="430" t="s">
        <v>566</v>
      </c>
      <c r="C811" s="450"/>
      <c r="D811" s="450"/>
    </row>
    <row r="812" spans="1:4">
      <c r="A812" s="230">
        <v>811</v>
      </c>
      <c r="B812" s="430" t="s">
        <v>173</v>
      </c>
      <c r="C812" s="450"/>
      <c r="D812" s="450"/>
    </row>
    <row r="813" spans="1:4">
      <c r="A813" s="230">
        <v>812</v>
      </c>
      <c r="B813" s="430" t="s">
        <v>360</v>
      </c>
      <c r="C813" s="450"/>
      <c r="D813" s="450"/>
    </row>
    <row r="814" spans="1:4">
      <c r="A814" s="230">
        <v>813</v>
      </c>
      <c r="B814" s="430" t="s">
        <v>216</v>
      </c>
      <c r="C814" s="450"/>
      <c r="D814" s="450"/>
    </row>
    <row r="815" spans="1:4">
      <c r="A815" s="230">
        <v>814</v>
      </c>
      <c r="B815" s="430" t="s">
        <v>622</v>
      </c>
      <c r="C815" s="450"/>
      <c r="D815" s="450"/>
    </row>
    <row r="816" spans="1:4">
      <c r="A816" s="230">
        <v>815</v>
      </c>
      <c r="B816" s="430" t="s">
        <v>182</v>
      </c>
      <c r="C816" s="450"/>
      <c r="D816" s="450"/>
    </row>
    <row r="817" spans="1:4">
      <c r="A817" s="230">
        <v>816</v>
      </c>
      <c r="B817" s="430" t="s">
        <v>427</v>
      </c>
      <c r="C817" s="450"/>
      <c r="D817" s="450"/>
    </row>
    <row r="818" spans="1:4">
      <c r="A818" s="230">
        <v>817</v>
      </c>
      <c r="B818" s="430" t="s">
        <v>296</v>
      </c>
      <c r="C818" s="450"/>
      <c r="D818" s="450"/>
    </row>
    <row r="819" spans="1:4">
      <c r="A819" s="230">
        <v>818</v>
      </c>
      <c r="B819" s="430" t="s">
        <v>815</v>
      </c>
      <c r="C819" s="450"/>
      <c r="D819" s="450"/>
    </row>
    <row r="820" spans="1:4">
      <c r="A820" s="230">
        <v>819</v>
      </c>
      <c r="B820" s="430" t="s">
        <v>289</v>
      </c>
      <c r="C820" s="450"/>
      <c r="D820" s="450"/>
    </row>
    <row r="821" spans="1:4">
      <c r="A821" s="230">
        <v>820</v>
      </c>
      <c r="B821" s="430" t="s">
        <v>827</v>
      </c>
      <c r="C821" s="450"/>
      <c r="D821" s="450"/>
    </row>
    <row r="822" spans="1:4">
      <c r="A822" s="230">
        <v>821</v>
      </c>
      <c r="B822" s="430" t="s">
        <v>901</v>
      </c>
      <c r="C822" s="450"/>
      <c r="D822" s="450"/>
    </row>
    <row r="823" spans="1:4">
      <c r="A823" s="230">
        <v>822</v>
      </c>
      <c r="B823" s="430" t="s">
        <v>258</v>
      </c>
      <c r="C823" s="450"/>
      <c r="D823" s="450"/>
    </row>
    <row r="824" spans="1:4">
      <c r="A824" s="230">
        <v>823</v>
      </c>
      <c r="B824" s="430" t="s">
        <v>954</v>
      </c>
      <c r="C824" s="450"/>
      <c r="D824" s="450"/>
    </row>
    <row r="825" spans="1:4">
      <c r="A825" s="230">
        <v>824</v>
      </c>
      <c r="B825" s="436" t="s">
        <v>402</v>
      </c>
      <c r="C825" s="450"/>
      <c r="D825" s="450"/>
    </row>
    <row r="826" spans="1:4">
      <c r="A826" s="230">
        <v>825</v>
      </c>
      <c r="B826" s="430" t="s">
        <v>299</v>
      </c>
      <c r="C826" s="450"/>
      <c r="D826" s="450"/>
    </row>
    <row r="827" spans="1:4">
      <c r="A827" s="230">
        <v>826</v>
      </c>
      <c r="B827" s="430" t="s">
        <v>932</v>
      </c>
      <c r="C827" s="450"/>
      <c r="D827" s="450"/>
    </row>
    <row r="828" spans="1:4">
      <c r="A828" s="230">
        <v>827</v>
      </c>
      <c r="B828" s="430" t="s">
        <v>373</v>
      </c>
      <c r="C828" s="450"/>
      <c r="D828" s="450"/>
    </row>
    <row r="829" spans="1:4">
      <c r="A829" s="230">
        <v>828</v>
      </c>
      <c r="B829" s="430" t="s">
        <v>152</v>
      </c>
      <c r="C829" s="450"/>
      <c r="D829" s="450"/>
    </row>
    <row r="830" spans="1:4">
      <c r="A830" s="230">
        <v>829</v>
      </c>
      <c r="B830" s="430" t="s">
        <v>946</v>
      </c>
      <c r="C830" s="450"/>
      <c r="D830" s="450"/>
    </row>
    <row r="831" spans="1:4">
      <c r="A831" s="230">
        <v>830</v>
      </c>
      <c r="B831" s="430" t="s">
        <v>143</v>
      </c>
      <c r="C831" s="450"/>
      <c r="D831" s="450"/>
    </row>
    <row r="832" spans="1:4">
      <c r="A832" s="230">
        <v>831</v>
      </c>
      <c r="B832" s="430" t="s">
        <v>859</v>
      </c>
      <c r="C832" s="450"/>
      <c r="D832" s="450"/>
    </row>
    <row r="833" spans="1:4">
      <c r="A833" s="230">
        <v>832</v>
      </c>
      <c r="B833" s="430" t="s">
        <v>284</v>
      </c>
      <c r="C833" s="450"/>
      <c r="D833" s="450"/>
    </row>
    <row r="834" spans="1:4">
      <c r="A834" s="230">
        <v>833</v>
      </c>
      <c r="B834" s="430" t="s">
        <v>268</v>
      </c>
      <c r="C834" s="450"/>
      <c r="D834" s="450"/>
    </row>
    <row r="835" spans="1:4">
      <c r="A835" s="230">
        <v>834</v>
      </c>
      <c r="B835" s="430" t="s">
        <v>569</v>
      </c>
      <c r="C835" s="450"/>
      <c r="D835" s="450"/>
    </row>
    <row r="836" spans="1:4">
      <c r="A836" s="230">
        <v>835</v>
      </c>
      <c r="B836" s="430" t="s">
        <v>338</v>
      </c>
      <c r="C836" s="450"/>
      <c r="D836" s="450"/>
    </row>
    <row r="837" spans="1:4">
      <c r="A837" s="230">
        <v>836</v>
      </c>
      <c r="B837" s="430" t="s">
        <v>445</v>
      </c>
      <c r="C837" s="450"/>
      <c r="D837" s="450"/>
    </row>
    <row r="838" spans="1:4">
      <c r="A838" s="230">
        <v>837</v>
      </c>
      <c r="B838" s="430" t="s">
        <v>106</v>
      </c>
      <c r="C838" s="450"/>
      <c r="D838" s="450"/>
    </row>
    <row r="839" spans="1:4">
      <c r="A839" s="230">
        <v>838</v>
      </c>
      <c r="B839" s="430" t="s">
        <v>371</v>
      </c>
      <c r="C839" s="450"/>
      <c r="D839" s="450"/>
    </row>
    <row r="840" spans="1:4">
      <c r="A840" s="230">
        <v>839</v>
      </c>
      <c r="B840" s="430" t="s">
        <v>421</v>
      </c>
      <c r="C840" s="450"/>
      <c r="D840" s="450"/>
    </row>
    <row r="841" spans="1:4">
      <c r="A841" s="230">
        <v>840</v>
      </c>
      <c r="B841" s="430" t="s">
        <v>288</v>
      </c>
      <c r="C841" s="450"/>
      <c r="D841" s="450"/>
    </row>
    <row r="842" spans="1:4">
      <c r="A842" s="230">
        <v>841</v>
      </c>
      <c r="B842" s="430" t="s">
        <v>903</v>
      </c>
      <c r="C842" s="450"/>
      <c r="D842" s="450"/>
    </row>
    <row r="843" spans="1:4">
      <c r="A843" s="230">
        <v>842</v>
      </c>
      <c r="B843" s="430" t="s">
        <v>553</v>
      </c>
      <c r="C843" s="450"/>
      <c r="D843" s="450"/>
    </row>
    <row r="844" spans="1:4">
      <c r="A844" s="230">
        <v>843</v>
      </c>
      <c r="B844" s="430" t="s">
        <v>568</v>
      </c>
      <c r="C844" s="450"/>
      <c r="D844" s="450"/>
    </row>
    <row r="845" spans="1:4">
      <c r="A845" s="230">
        <v>844</v>
      </c>
      <c r="B845" s="430" t="s">
        <v>968</v>
      </c>
      <c r="C845" s="450"/>
      <c r="D845" s="450"/>
    </row>
    <row r="846" spans="1:4">
      <c r="A846" s="230">
        <v>845</v>
      </c>
      <c r="B846" s="430" t="s">
        <v>164</v>
      </c>
      <c r="C846" s="450"/>
      <c r="D846" s="450"/>
    </row>
    <row r="847" spans="1:4">
      <c r="A847" s="230">
        <v>846</v>
      </c>
      <c r="B847" s="430" t="s">
        <v>163</v>
      </c>
      <c r="C847" s="450"/>
      <c r="D847" s="450"/>
    </row>
    <row r="848" spans="1:4">
      <c r="A848" s="230">
        <v>847</v>
      </c>
      <c r="B848" s="430" t="s">
        <v>158</v>
      </c>
      <c r="C848" s="450"/>
      <c r="D848" s="450"/>
    </row>
    <row r="849" spans="1:4">
      <c r="A849" s="230">
        <v>848</v>
      </c>
      <c r="B849" s="430" t="s">
        <v>527</v>
      </c>
      <c r="C849" s="450"/>
      <c r="D849" s="450"/>
    </row>
    <row r="850" spans="1:4">
      <c r="A850" s="230">
        <v>849</v>
      </c>
      <c r="B850" s="430" t="s">
        <v>943</v>
      </c>
      <c r="C850" s="450"/>
      <c r="D850" s="450"/>
    </row>
    <row r="851" spans="1:4">
      <c r="A851" s="230">
        <v>850</v>
      </c>
      <c r="B851" s="430" t="s">
        <v>9</v>
      </c>
      <c r="C851" s="450"/>
      <c r="D851" s="450"/>
    </row>
    <row r="852" spans="1:4">
      <c r="A852" s="230">
        <v>851</v>
      </c>
      <c r="B852" s="430" t="s">
        <v>663</v>
      </c>
      <c r="C852" s="450"/>
      <c r="D852" s="450"/>
    </row>
    <row r="853" spans="1:4">
      <c r="A853" s="230">
        <v>852</v>
      </c>
      <c r="B853" s="430" t="s">
        <v>386</v>
      </c>
      <c r="C853" s="450"/>
      <c r="D853" s="450"/>
    </row>
    <row r="854" spans="1:4">
      <c r="A854" s="230">
        <v>853</v>
      </c>
      <c r="B854" s="430" t="s">
        <v>191</v>
      </c>
      <c r="C854" s="450"/>
      <c r="D854" s="450"/>
    </row>
    <row r="855" spans="1:4">
      <c r="A855" s="230">
        <v>854</v>
      </c>
      <c r="B855" s="430" t="s">
        <v>346</v>
      </c>
      <c r="C855" s="450"/>
      <c r="D855" s="450"/>
    </row>
    <row r="856" spans="1:4">
      <c r="A856" s="230">
        <v>855</v>
      </c>
      <c r="B856" s="430" t="s">
        <v>567</v>
      </c>
      <c r="C856" s="450"/>
      <c r="D856" s="450"/>
    </row>
    <row r="857" spans="1:4">
      <c r="A857" s="230">
        <v>856</v>
      </c>
      <c r="B857" s="430" t="s">
        <v>783</v>
      </c>
      <c r="C857" s="450"/>
      <c r="D857" s="450"/>
    </row>
    <row r="858" spans="1:4">
      <c r="A858" s="230">
        <v>857</v>
      </c>
      <c r="B858" s="430" t="s">
        <v>814</v>
      </c>
      <c r="C858" s="450"/>
      <c r="D858" s="450"/>
    </row>
    <row r="859" spans="1:4">
      <c r="A859" s="230">
        <v>858</v>
      </c>
      <c r="B859" s="430" t="s">
        <v>779</v>
      </c>
      <c r="C859" s="450"/>
      <c r="D859" s="450"/>
    </row>
    <row r="860" spans="1:4">
      <c r="A860" s="230">
        <v>859</v>
      </c>
      <c r="B860" s="430" t="s">
        <v>437</v>
      </c>
      <c r="C860" s="450"/>
      <c r="D860" s="450"/>
    </row>
    <row r="861" spans="1:4">
      <c r="A861" s="230">
        <v>860</v>
      </c>
      <c r="B861" s="430" t="s">
        <v>804</v>
      </c>
      <c r="C861" s="450"/>
      <c r="D861" s="450"/>
    </row>
    <row r="862" spans="1:4">
      <c r="A862" s="230">
        <v>861</v>
      </c>
      <c r="B862" s="430" t="s">
        <v>180</v>
      </c>
      <c r="C862" s="450"/>
      <c r="D862" s="450"/>
    </row>
    <row r="863" spans="1:4">
      <c r="A863" s="230">
        <v>862</v>
      </c>
      <c r="B863" s="430" t="s">
        <v>904</v>
      </c>
      <c r="C863" s="450"/>
      <c r="D863" s="450"/>
    </row>
    <row r="864" spans="1:4">
      <c r="A864" s="230">
        <v>863</v>
      </c>
      <c r="B864" s="430" t="s">
        <v>199</v>
      </c>
      <c r="C864" s="450"/>
      <c r="D864" s="450"/>
    </row>
    <row r="865" spans="1:4">
      <c r="A865" s="230">
        <v>864</v>
      </c>
      <c r="B865" s="430" t="s">
        <v>914</v>
      </c>
      <c r="C865" s="450"/>
      <c r="D865" s="450"/>
    </row>
    <row r="866" spans="1:4">
      <c r="A866" s="230">
        <v>865</v>
      </c>
      <c r="B866" s="430" t="s">
        <v>961</v>
      </c>
      <c r="C866" s="450"/>
      <c r="D866" s="450"/>
    </row>
    <row r="867" spans="1:4">
      <c r="A867" s="230">
        <v>866</v>
      </c>
      <c r="B867" s="430" t="s">
        <v>799</v>
      </c>
      <c r="C867" s="450"/>
      <c r="D867" s="450"/>
    </row>
    <row r="868" spans="1:4">
      <c r="A868" s="230">
        <v>867</v>
      </c>
      <c r="B868" s="430" t="s">
        <v>325</v>
      </c>
      <c r="C868" s="450"/>
      <c r="D868" s="450"/>
    </row>
    <row r="869" spans="1:4">
      <c r="A869" s="230">
        <v>868</v>
      </c>
      <c r="B869" s="430" t="s">
        <v>544</v>
      </c>
      <c r="C869" s="450"/>
      <c r="D869" s="450"/>
    </row>
    <row r="870" spans="1:4">
      <c r="A870" s="230">
        <v>869</v>
      </c>
      <c r="B870" s="430" t="s">
        <v>252</v>
      </c>
      <c r="C870" s="450"/>
      <c r="D870" s="450"/>
    </row>
    <row r="871" spans="1:4">
      <c r="A871" s="230">
        <v>870</v>
      </c>
      <c r="B871" s="430" t="s">
        <v>895</v>
      </c>
      <c r="C871" s="450"/>
      <c r="D871" s="450"/>
    </row>
    <row r="872" spans="1:4">
      <c r="A872" s="230">
        <v>871</v>
      </c>
      <c r="B872" s="430" t="s">
        <v>193</v>
      </c>
      <c r="C872" s="450"/>
      <c r="D872" s="450"/>
    </row>
    <row r="873" spans="1:4">
      <c r="A873" s="230">
        <v>872</v>
      </c>
      <c r="B873" s="430" t="s">
        <v>467</v>
      </c>
      <c r="C873" s="450"/>
      <c r="D873" s="450"/>
    </row>
    <row r="874" spans="1:4">
      <c r="A874" s="230">
        <v>873</v>
      </c>
      <c r="B874" s="430" t="s">
        <v>592</v>
      </c>
      <c r="C874" s="450"/>
      <c r="D874" s="450"/>
    </row>
    <row r="875" spans="1:4">
      <c r="A875" s="230">
        <v>874</v>
      </c>
      <c r="B875" s="430" t="s">
        <v>246</v>
      </c>
      <c r="C875" s="450"/>
      <c r="D875" s="450"/>
    </row>
    <row r="876" spans="1:4">
      <c r="A876" s="230">
        <v>875</v>
      </c>
      <c r="B876" s="430" t="s">
        <v>812</v>
      </c>
      <c r="C876" s="450"/>
      <c r="D876" s="450"/>
    </row>
    <row r="877" spans="1:4">
      <c r="A877" s="230">
        <v>876</v>
      </c>
      <c r="B877" s="430" t="s">
        <v>142</v>
      </c>
      <c r="C877" s="450"/>
      <c r="D877" s="450"/>
    </row>
    <row r="878" spans="1:4">
      <c r="A878" s="230">
        <v>877</v>
      </c>
      <c r="B878" s="430" t="s">
        <v>432</v>
      </c>
      <c r="C878" s="450"/>
      <c r="D878" s="450"/>
    </row>
    <row r="879" spans="1:4">
      <c r="A879" s="230">
        <v>878</v>
      </c>
      <c r="B879" s="430" t="s">
        <v>768</v>
      </c>
      <c r="C879" s="450"/>
      <c r="D879" s="450"/>
    </row>
    <row r="880" spans="1:4">
      <c r="A880" s="230">
        <v>879</v>
      </c>
      <c r="B880" s="430" t="s">
        <v>603</v>
      </c>
      <c r="C880" s="450"/>
      <c r="D880" s="450"/>
    </row>
    <row r="881" spans="1:4">
      <c r="A881" s="230">
        <v>880</v>
      </c>
      <c r="B881" s="430" t="s">
        <v>273</v>
      </c>
      <c r="C881" s="450"/>
      <c r="D881" s="450"/>
    </row>
    <row r="882" spans="1:4">
      <c r="A882" s="230">
        <v>881</v>
      </c>
      <c r="B882" s="430" t="s">
        <v>184</v>
      </c>
      <c r="C882" s="450"/>
      <c r="D882" s="450"/>
    </row>
    <row r="883" spans="1:4">
      <c r="A883" s="230">
        <v>882</v>
      </c>
      <c r="B883" s="430" t="s">
        <v>957</v>
      </c>
      <c r="C883" s="450"/>
      <c r="D883" s="450"/>
    </row>
    <row r="884" spans="1:4">
      <c r="A884" s="230">
        <v>883</v>
      </c>
      <c r="B884" s="430" t="s">
        <v>488</v>
      </c>
      <c r="C884" s="450"/>
      <c r="D884" s="450"/>
    </row>
    <row r="885" spans="1:4">
      <c r="A885" s="230">
        <v>884</v>
      </c>
      <c r="B885" s="430" t="s">
        <v>340</v>
      </c>
      <c r="C885" s="450"/>
      <c r="D885" s="450"/>
    </row>
    <row r="886" spans="1:4">
      <c r="A886" s="230">
        <v>885</v>
      </c>
      <c r="B886" s="430" t="s">
        <v>500</v>
      </c>
      <c r="C886" s="450"/>
      <c r="D886" s="450"/>
    </row>
    <row r="887" spans="1:4">
      <c r="A887" s="230">
        <v>886</v>
      </c>
      <c r="B887" s="430" t="s">
        <v>266</v>
      </c>
      <c r="C887" s="450"/>
      <c r="D887" s="450"/>
    </row>
    <row r="888" spans="1:4">
      <c r="A888" s="230">
        <v>887</v>
      </c>
      <c r="B888" s="430" t="s">
        <v>580</v>
      </c>
      <c r="C888" s="450"/>
      <c r="D888" s="450"/>
    </row>
    <row r="889" spans="1:4">
      <c r="A889" s="230">
        <v>888</v>
      </c>
      <c r="B889" s="430" t="s">
        <v>536</v>
      </c>
      <c r="C889" s="450"/>
      <c r="D889" s="450"/>
    </row>
    <row r="890" spans="1:4">
      <c r="A890" s="230">
        <v>889</v>
      </c>
      <c r="B890" s="430" t="s">
        <v>430</v>
      </c>
      <c r="C890" s="450"/>
      <c r="D890" s="450"/>
    </row>
    <row r="891" spans="1:4">
      <c r="A891" s="230">
        <v>890</v>
      </c>
      <c r="B891" s="430" t="s">
        <v>888</v>
      </c>
      <c r="C891" s="450"/>
      <c r="D891" s="450"/>
    </row>
    <row r="892" spans="1:4">
      <c r="A892" s="230">
        <v>891</v>
      </c>
      <c r="B892" s="430" t="s">
        <v>758</v>
      </c>
      <c r="C892" s="450"/>
      <c r="D892" s="450"/>
    </row>
    <row r="893" spans="1:4">
      <c r="A893" s="230">
        <v>892</v>
      </c>
      <c r="B893" s="430" t="s">
        <v>489</v>
      </c>
      <c r="C893" s="450"/>
      <c r="D893" s="450"/>
    </row>
    <row r="894" spans="1:4">
      <c r="A894" s="230">
        <v>893</v>
      </c>
      <c r="B894" s="430" t="s">
        <v>383</v>
      </c>
      <c r="C894" s="450"/>
      <c r="D894" s="450"/>
    </row>
    <row r="895" spans="1:4">
      <c r="A895" s="230">
        <v>894</v>
      </c>
      <c r="B895" s="430" t="s">
        <v>976</v>
      </c>
      <c r="C895" s="450"/>
      <c r="D895" s="450"/>
    </row>
    <row r="896" spans="1:4">
      <c r="A896" s="230">
        <v>895</v>
      </c>
      <c r="B896" s="430" t="s">
        <v>305</v>
      </c>
      <c r="C896" s="450"/>
      <c r="D896" s="450"/>
    </row>
    <row r="897" spans="1:4">
      <c r="A897" s="230">
        <v>896</v>
      </c>
      <c r="B897" s="430" t="s">
        <v>557</v>
      </c>
      <c r="C897" s="450"/>
      <c r="D897" s="450"/>
    </row>
    <row r="898" spans="1:4">
      <c r="A898" s="230">
        <v>897</v>
      </c>
      <c r="B898" s="430" t="s">
        <v>501</v>
      </c>
      <c r="C898" s="450"/>
      <c r="D898" s="450"/>
    </row>
    <row r="899" spans="1:4">
      <c r="A899" s="230">
        <v>898</v>
      </c>
      <c r="B899" s="430" t="s">
        <v>483</v>
      </c>
      <c r="C899" s="450"/>
      <c r="D899" s="450"/>
    </row>
    <row r="900" spans="1:4">
      <c r="A900" s="230">
        <v>899</v>
      </c>
      <c r="B900" s="430" t="s">
        <v>830</v>
      </c>
      <c r="C900" s="450"/>
      <c r="D900" s="450"/>
    </row>
    <row r="901" spans="1:4">
      <c r="A901" s="230">
        <v>900</v>
      </c>
      <c r="B901" s="430" t="s">
        <v>851</v>
      </c>
      <c r="C901" s="450"/>
      <c r="D901" s="450"/>
    </row>
    <row r="902" spans="1:4">
      <c r="A902" s="230">
        <v>901</v>
      </c>
      <c r="B902" s="430" t="s">
        <v>531</v>
      </c>
      <c r="C902" s="450"/>
      <c r="D902" s="450"/>
    </row>
    <row r="903" spans="1:4">
      <c r="A903" s="230">
        <v>902</v>
      </c>
      <c r="B903" s="430" t="s">
        <v>369</v>
      </c>
      <c r="C903" s="450"/>
      <c r="D903" s="450"/>
    </row>
    <row r="904" spans="1:4">
      <c r="A904" s="230">
        <v>903</v>
      </c>
      <c r="B904" s="430" t="s">
        <v>344</v>
      </c>
      <c r="C904" s="450"/>
      <c r="D904" s="450"/>
    </row>
    <row r="905" spans="1:4">
      <c r="A905" s="230">
        <v>904</v>
      </c>
      <c r="B905" s="430" t="s">
        <v>517</v>
      </c>
      <c r="C905" s="450"/>
      <c r="D905" s="450"/>
    </row>
    <row r="906" spans="1:4">
      <c r="A906" s="230">
        <v>905</v>
      </c>
      <c r="B906" s="430" t="s">
        <v>161</v>
      </c>
      <c r="C906" s="450"/>
      <c r="D906" s="450"/>
    </row>
    <row r="907" spans="1:4">
      <c r="A907" s="230">
        <v>906</v>
      </c>
      <c r="B907" s="430" t="s">
        <v>967</v>
      </c>
      <c r="C907" s="450"/>
      <c r="D907" s="450"/>
    </row>
    <row r="908" spans="1:4">
      <c r="A908" s="230">
        <v>907</v>
      </c>
      <c r="B908" s="430" t="s">
        <v>780</v>
      </c>
      <c r="C908" s="450"/>
      <c r="D908" s="450"/>
    </row>
    <row r="909" spans="1:4">
      <c r="A909" s="230">
        <v>908</v>
      </c>
      <c r="B909" s="430" t="s">
        <v>128</v>
      </c>
      <c r="C909" s="450"/>
      <c r="D909" s="450"/>
    </row>
    <row r="910" spans="1:4">
      <c r="A910" s="230">
        <v>909</v>
      </c>
      <c r="B910" s="430" t="s">
        <v>929</v>
      </c>
      <c r="C910" s="450"/>
      <c r="D910" s="450"/>
    </row>
    <row r="911" spans="1:4">
      <c r="A911" s="230">
        <v>910</v>
      </c>
      <c r="B911" s="430" t="s">
        <v>419</v>
      </c>
      <c r="C911" s="450"/>
      <c r="D911" s="450"/>
    </row>
    <row r="912" spans="1:4">
      <c r="A912" s="230">
        <v>911</v>
      </c>
      <c r="B912" s="430" t="s">
        <v>449</v>
      </c>
      <c r="C912" s="450"/>
      <c r="D912" s="450"/>
    </row>
    <row r="913" spans="1:4">
      <c r="A913" s="230">
        <v>912</v>
      </c>
      <c r="B913" s="430" t="s">
        <v>475</v>
      </c>
      <c r="C913" s="450"/>
      <c r="D913" s="450"/>
    </row>
    <row r="914" spans="1:4">
      <c r="A914" s="230">
        <v>913</v>
      </c>
      <c r="B914" s="430" t="s">
        <v>960</v>
      </c>
      <c r="C914" s="450"/>
      <c r="D914" s="450"/>
    </row>
    <row r="915" spans="1:4">
      <c r="A915" s="230">
        <v>914</v>
      </c>
      <c r="B915" s="430" t="s">
        <v>619</v>
      </c>
      <c r="C915" s="450"/>
      <c r="D915" s="450"/>
    </row>
    <row r="916" spans="1:4">
      <c r="A916" s="230">
        <v>915</v>
      </c>
      <c r="B916" s="430" t="s">
        <v>159</v>
      </c>
      <c r="C916" s="450"/>
      <c r="D916" s="450"/>
    </row>
    <row r="917" spans="1:4">
      <c r="A917" s="230">
        <v>916</v>
      </c>
      <c r="B917" s="430" t="s">
        <v>578</v>
      </c>
      <c r="C917" s="450"/>
      <c r="D917" s="450"/>
    </row>
    <row r="918" spans="1:4">
      <c r="A918" s="230">
        <v>917</v>
      </c>
      <c r="B918" s="430" t="s">
        <v>543</v>
      </c>
      <c r="C918" s="450"/>
      <c r="D918" s="450"/>
    </row>
    <row r="919" spans="1:4">
      <c r="A919" s="230">
        <v>918</v>
      </c>
      <c r="B919" s="430" t="s">
        <v>910</v>
      </c>
      <c r="C919" s="450"/>
      <c r="D919" s="450"/>
    </row>
    <row r="920" spans="1:4">
      <c r="A920" s="230">
        <v>919</v>
      </c>
      <c r="B920" s="430" t="s">
        <v>829</v>
      </c>
      <c r="C920" s="450"/>
      <c r="D920" s="450"/>
    </row>
    <row r="921" spans="1:4">
      <c r="A921" s="230">
        <v>920</v>
      </c>
      <c r="B921" s="430" t="s">
        <v>264</v>
      </c>
      <c r="C921" s="450"/>
      <c r="D921" s="450"/>
    </row>
    <row r="922" spans="1:4">
      <c r="A922" s="230">
        <v>921</v>
      </c>
      <c r="B922" s="430" t="s">
        <v>205</v>
      </c>
      <c r="C922" s="450"/>
      <c r="D922" s="450"/>
    </row>
    <row r="923" spans="1:4">
      <c r="A923" s="230">
        <v>922</v>
      </c>
      <c r="B923" s="430" t="s">
        <v>551</v>
      </c>
      <c r="C923" s="450"/>
      <c r="D923" s="450"/>
    </row>
    <row r="924" spans="1:4">
      <c r="A924" s="230">
        <v>923</v>
      </c>
      <c r="B924" s="430" t="s">
        <v>265</v>
      </c>
      <c r="C924" s="450"/>
      <c r="D924" s="450"/>
    </row>
    <row r="925" spans="1:4">
      <c r="A925" s="230">
        <v>924</v>
      </c>
      <c r="B925" s="430" t="s">
        <v>11</v>
      </c>
      <c r="C925" s="450"/>
      <c r="D925" s="450"/>
    </row>
    <row r="926" spans="1:4">
      <c r="A926" s="230">
        <v>925</v>
      </c>
      <c r="B926" s="430" t="s">
        <v>422</v>
      </c>
      <c r="C926" s="450"/>
      <c r="D926" s="450"/>
    </row>
    <row r="927" spans="1:4">
      <c r="A927" s="230">
        <v>926</v>
      </c>
      <c r="B927" s="430" t="s">
        <v>282</v>
      </c>
      <c r="C927" s="450"/>
      <c r="D927" s="450"/>
    </row>
    <row r="928" spans="1:4">
      <c r="A928" s="230">
        <v>927</v>
      </c>
      <c r="B928" s="430" t="s">
        <v>519</v>
      </c>
      <c r="C928" s="450"/>
      <c r="D928" s="450"/>
    </row>
    <row r="929" spans="1:4">
      <c r="A929" s="230">
        <v>928</v>
      </c>
      <c r="B929" s="430" t="s">
        <v>302</v>
      </c>
      <c r="C929" s="450"/>
      <c r="D929" s="450"/>
    </row>
    <row r="930" spans="1:4">
      <c r="A930" s="230">
        <v>929</v>
      </c>
      <c r="B930" s="430" t="s">
        <v>773</v>
      </c>
      <c r="C930" s="450"/>
      <c r="D930" s="450"/>
    </row>
    <row r="931" spans="1:4">
      <c r="A931" s="230">
        <v>930</v>
      </c>
      <c r="B931" s="430" t="s">
        <v>491</v>
      </c>
      <c r="C931" s="450"/>
      <c r="D931" s="450"/>
    </row>
    <row r="932" spans="1:4">
      <c r="A932" s="230">
        <v>931</v>
      </c>
      <c r="B932" s="430" t="s">
        <v>939</v>
      </c>
      <c r="C932" s="450"/>
      <c r="D932" s="450"/>
    </row>
    <row r="933" spans="1:4">
      <c r="A933" s="230">
        <v>932</v>
      </c>
      <c r="B933" s="430" t="s">
        <v>464</v>
      </c>
      <c r="C933" s="450"/>
      <c r="D933" s="450"/>
    </row>
    <row r="934" spans="1:4">
      <c r="A934" s="230">
        <v>933</v>
      </c>
      <c r="B934" s="430" t="s">
        <v>263</v>
      </c>
      <c r="C934" s="450"/>
      <c r="D934" s="450"/>
    </row>
    <row r="935" spans="1:4">
      <c r="A935" s="230">
        <v>934</v>
      </c>
      <c r="B935" s="430" t="s">
        <v>849</v>
      </c>
      <c r="C935" s="450"/>
      <c r="D935" s="450"/>
    </row>
    <row r="936" spans="1:4">
      <c r="A936" s="230">
        <v>935</v>
      </c>
      <c r="B936" s="430" t="s">
        <v>948</v>
      </c>
      <c r="C936" s="450"/>
      <c r="D936" s="450"/>
    </row>
    <row r="937" spans="1:4">
      <c r="A937" s="230">
        <v>936</v>
      </c>
      <c r="B937" s="430" t="s">
        <v>460</v>
      </c>
      <c r="C937" s="450"/>
      <c r="D937" s="450"/>
    </row>
    <row r="938" spans="1:4">
      <c r="A938" s="230">
        <v>937</v>
      </c>
      <c r="B938" s="430" t="s">
        <v>200</v>
      </c>
      <c r="C938" s="450"/>
      <c r="D938" s="450"/>
    </row>
    <row r="939" spans="1:4">
      <c r="A939" s="230">
        <v>938</v>
      </c>
      <c r="B939" s="430" t="s">
        <v>114</v>
      </c>
      <c r="C939" s="450"/>
      <c r="D939" s="450"/>
    </row>
    <row r="940" spans="1:4">
      <c r="A940" s="230">
        <v>939</v>
      </c>
      <c r="B940" s="430" t="s">
        <v>832</v>
      </c>
      <c r="C940" s="450"/>
      <c r="D940" s="450"/>
    </row>
    <row r="941" spans="1:4">
      <c r="A941" s="230">
        <v>940</v>
      </c>
      <c r="B941" s="430" t="s">
        <v>775</v>
      </c>
      <c r="C941" s="450"/>
      <c r="D941" s="450"/>
    </row>
    <row r="942" spans="1:4">
      <c r="A942" s="230">
        <v>941</v>
      </c>
      <c r="B942" s="430" t="s">
        <v>883</v>
      </c>
      <c r="C942" s="450"/>
      <c r="D942" s="450"/>
    </row>
    <row r="943" spans="1:4">
      <c r="A943" s="230">
        <v>942</v>
      </c>
      <c r="B943" s="430" t="s">
        <v>155</v>
      </c>
      <c r="C943" s="450"/>
      <c r="D943" s="450"/>
    </row>
    <row r="944" spans="1:4">
      <c r="A944" s="230">
        <v>943</v>
      </c>
      <c r="B944" s="430" t="s">
        <v>810</v>
      </c>
      <c r="C944" s="450"/>
      <c r="D944" s="450"/>
    </row>
    <row r="945" spans="1:4">
      <c r="A945" s="230">
        <v>944</v>
      </c>
      <c r="B945" s="430" t="s">
        <v>886</v>
      </c>
      <c r="C945" s="450"/>
      <c r="D945" s="450"/>
    </row>
    <row r="946" spans="1:4">
      <c r="A946" s="230">
        <v>945</v>
      </c>
      <c r="B946" s="430" t="s">
        <v>606</v>
      </c>
      <c r="C946" s="450"/>
      <c r="D946" s="450"/>
    </row>
    <row r="947" spans="1:4">
      <c r="A947" s="230">
        <v>946</v>
      </c>
      <c r="B947" s="430" t="s">
        <v>824</v>
      </c>
      <c r="C947" s="450"/>
      <c r="D947" s="450"/>
    </row>
    <row r="948" spans="1:4">
      <c r="A948" s="230">
        <v>947</v>
      </c>
      <c r="B948" s="430" t="s">
        <v>448</v>
      </c>
      <c r="C948" s="450"/>
      <c r="D948" s="450"/>
    </row>
    <row r="949" spans="1:4">
      <c r="A949" s="230">
        <v>948</v>
      </c>
      <c r="B949" s="430" t="s">
        <v>231</v>
      </c>
      <c r="C949" s="450"/>
      <c r="D949" s="450"/>
    </row>
    <row r="950" spans="1:4">
      <c r="A950" s="230">
        <v>949</v>
      </c>
      <c r="B950" s="430" t="s">
        <v>418</v>
      </c>
      <c r="C950" s="450"/>
      <c r="D950" s="450"/>
    </row>
    <row r="951" spans="1:4">
      <c r="A951" s="230">
        <v>950</v>
      </c>
      <c r="B951" s="430" t="s">
        <v>846</v>
      </c>
      <c r="C951" s="450"/>
      <c r="D951" s="450"/>
    </row>
    <row r="952" spans="1:4">
      <c r="A952" s="230">
        <v>951</v>
      </c>
      <c r="B952" s="430" t="s">
        <v>936</v>
      </c>
      <c r="C952" s="450"/>
      <c r="D952" s="450"/>
    </row>
    <row r="953" spans="1:4">
      <c r="A953" s="230">
        <v>952</v>
      </c>
      <c r="B953" s="430" t="s">
        <v>405</v>
      </c>
      <c r="C953" s="450"/>
      <c r="D953" s="450"/>
    </row>
    <row r="954" spans="1:4">
      <c r="A954" s="230">
        <v>953</v>
      </c>
      <c r="B954" s="430" t="s">
        <v>202</v>
      </c>
      <c r="C954" s="450"/>
      <c r="D954" s="450"/>
    </row>
    <row r="955" spans="1:4">
      <c r="A955" s="230">
        <v>954</v>
      </c>
      <c r="B955" s="430" t="s">
        <v>795</v>
      </c>
      <c r="C955" s="450"/>
      <c r="D955" s="450"/>
    </row>
    <row r="956" spans="1:4">
      <c r="A956" s="230">
        <v>955</v>
      </c>
      <c r="B956" s="430" t="s">
        <v>479</v>
      </c>
      <c r="C956" s="450"/>
      <c r="D956" s="450"/>
    </row>
    <row r="957" spans="1:4">
      <c r="A957" s="230">
        <v>956</v>
      </c>
      <c r="B957" s="430" t="s">
        <v>379</v>
      </c>
      <c r="C957" s="450"/>
      <c r="D957" s="450"/>
    </row>
    <row r="958" spans="1:4">
      <c r="A958" s="230">
        <v>957</v>
      </c>
      <c r="B958" s="430" t="s">
        <v>550</v>
      </c>
      <c r="C958" s="450"/>
      <c r="D958" s="450"/>
    </row>
    <row r="959" spans="1:4">
      <c r="A959" s="230">
        <v>958</v>
      </c>
      <c r="B959" s="430" t="s">
        <v>538</v>
      </c>
      <c r="C959" s="450"/>
      <c r="D959" s="450"/>
    </row>
    <row r="960" spans="1:4">
      <c r="A960" s="230">
        <v>959</v>
      </c>
      <c r="B960" s="430" t="s">
        <v>933</v>
      </c>
      <c r="C960" s="450"/>
      <c r="D960" s="450"/>
    </row>
    <row r="961" spans="1:4">
      <c r="A961" s="230">
        <v>960</v>
      </c>
      <c r="B961" s="430" t="s">
        <v>138</v>
      </c>
      <c r="C961" s="450"/>
      <c r="D961" s="450"/>
    </row>
    <row r="962" spans="1:4">
      <c r="A962" s="230">
        <v>961</v>
      </c>
      <c r="B962" s="430" t="s">
        <v>311</v>
      </c>
      <c r="C962" s="450"/>
      <c r="D962" s="450"/>
    </row>
    <row r="963" spans="1:4">
      <c r="A963" s="230">
        <v>962</v>
      </c>
      <c r="B963" s="430" t="s">
        <v>251</v>
      </c>
      <c r="C963" s="450"/>
      <c r="D963" s="450"/>
    </row>
    <row r="964" spans="1:4">
      <c r="A964" s="230">
        <v>963</v>
      </c>
      <c r="B964" s="430" t="s">
        <v>611</v>
      </c>
      <c r="C964" s="450"/>
      <c r="D964" s="450"/>
    </row>
    <row r="965" spans="1:4">
      <c r="A965" s="230">
        <v>964</v>
      </c>
      <c r="B965" s="430" t="s">
        <v>792</v>
      </c>
      <c r="C965" s="450"/>
      <c r="D965" s="450"/>
    </row>
    <row r="966" spans="1:4">
      <c r="A966" s="230">
        <v>965</v>
      </c>
      <c r="B966" s="430" t="s">
        <v>470</v>
      </c>
      <c r="C966" s="450"/>
      <c r="D966" s="450"/>
    </row>
    <row r="967" spans="1:4">
      <c r="A967" s="230">
        <v>966</v>
      </c>
      <c r="B967" s="430" t="s">
        <v>459</v>
      </c>
      <c r="C967" s="450"/>
      <c r="D967" s="450"/>
    </row>
    <row r="968" spans="1:4">
      <c r="A968" s="230">
        <v>967</v>
      </c>
      <c r="B968" s="430" t="s">
        <v>144</v>
      </c>
      <c r="C968" s="450"/>
      <c r="D968" s="450"/>
    </row>
    <row r="969" spans="1:4">
      <c r="A969" s="230">
        <v>968</v>
      </c>
      <c r="B969" s="430" t="s">
        <v>333</v>
      </c>
      <c r="C969" s="450"/>
      <c r="D969" s="450"/>
    </row>
    <row r="970" spans="1:4">
      <c r="A970" s="230">
        <v>969</v>
      </c>
      <c r="B970" s="430" t="s">
        <v>908</v>
      </c>
      <c r="C970" s="450"/>
      <c r="D970" s="450"/>
    </row>
    <row r="971" spans="1:4">
      <c r="A971" s="230">
        <v>970</v>
      </c>
      <c r="B971" s="430" t="s">
        <v>790</v>
      </c>
      <c r="C971" s="450"/>
      <c r="D971" s="450"/>
    </row>
    <row r="972" spans="1:4">
      <c r="A972" s="230">
        <v>971</v>
      </c>
      <c r="B972" s="430" t="s">
        <v>545</v>
      </c>
      <c r="C972" s="450"/>
      <c r="D972" s="450"/>
    </row>
    <row r="973" spans="1:4">
      <c r="A973" s="230">
        <v>972</v>
      </c>
      <c r="B973" s="430" t="s">
        <v>458</v>
      </c>
      <c r="C973" s="450"/>
      <c r="D973" s="450"/>
    </row>
    <row r="974" spans="1:4">
      <c r="A974" s="230">
        <v>973</v>
      </c>
      <c r="B974" s="430" t="s">
        <v>122</v>
      </c>
      <c r="C974" s="450"/>
      <c r="D974" s="450"/>
    </row>
    <row r="975" spans="1:4">
      <c r="A975" s="230">
        <v>974</v>
      </c>
      <c r="B975" s="430" t="s">
        <v>181</v>
      </c>
      <c r="C975" s="450"/>
      <c r="D975" s="450"/>
    </row>
    <row r="976" spans="1:4">
      <c r="A976" s="230">
        <v>975</v>
      </c>
      <c r="B976" s="430" t="s">
        <v>436</v>
      </c>
      <c r="C976" s="450"/>
      <c r="D976" s="450"/>
    </row>
    <row r="977" spans="1:4">
      <c r="A977" s="230">
        <v>976</v>
      </c>
      <c r="B977" s="430" t="s">
        <v>823</v>
      </c>
      <c r="C977" s="450"/>
      <c r="D977" s="450"/>
    </row>
    <row r="978" spans="1:4">
      <c r="A978" s="230">
        <v>977</v>
      </c>
      <c r="B978" s="430" t="s">
        <v>247</v>
      </c>
      <c r="C978" s="450"/>
      <c r="D978" s="450"/>
    </row>
    <row r="979" spans="1:4">
      <c r="A979" s="230">
        <v>978</v>
      </c>
      <c r="B979" s="430" t="s">
        <v>673</v>
      </c>
      <c r="C979" s="450"/>
      <c r="D979" s="450"/>
    </row>
    <row r="980" spans="1:4">
      <c r="A980" s="230">
        <v>979</v>
      </c>
      <c r="B980" s="430" t="s">
        <v>612</v>
      </c>
      <c r="C980" s="450"/>
      <c r="D980" s="450"/>
    </row>
    <row r="981" spans="1:4">
      <c r="A981" s="230">
        <v>980</v>
      </c>
      <c r="B981" s="430" t="s">
        <v>772</v>
      </c>
      <c r="C981" s="450"/>
      <c r="D981" s="450"/>
    </row>
    <row r="982" spans="1:4">
      <c r="A982" s="230">
        <v>981</v>
      </c>
      <c r="B982" s="430" t="s">
        <v>958</v>
      </c>
      <c r="C982" s="450"/>
      <c r="D982" s="450"/>
    </row>
    <row r="983" spans="1:4">
      <c r="A983" s="230">
        <v>982</v>
      </c>
      <c r="B983" s="430" t="s">
        <v>372</v>
      </c>
      <c r="C983" s="450"/>
      <c r="D983" s="450"/>
    </row>
    <row r="984" spans="1:4">
      <c r="A984" s="230">
        <v>983</v>
      </c>
      <c r="B984" s="430" t="s">
        <v>651</v>
      </c>
      <c r="C984" s="450"/>
      <c r="D984" s="450"/>
    </row>
    <row r="985" spans="1:4">
      <c r="A985" s="230">
        <v>984</v>
      </c>
      <c r="B985" s="430" t="s">
        <v>881</v>
      </c>
      <c r="C985" s="450"/>
      <c r="D985" s="450"/>
    </row>
    <row r="986" spans="1:4">
      <c r="A986" s="230">
        <v>985</v>
      </c>
      <c r="B986" s="430" t="s">
        <v>834</v>
      </c>
      <c r="C986" s="450"/>
      <c r="D986" s="450"/>
    </row>
    <row r="987" spans="1:4">
      <c r="A987" s="230">
        <v>986</v>
      </c>
      <c r="B987" s="430" t="s">
        <v>326</v>
      </c>
      <c r="C987" s="450"/>
      <c r="D987" s="450"/>
    </row>
    <row r="988" spans="1:4">
      <c r="A988" s="230">
        <v>987</v>
      </c>
      <c r="B988" s="430" t="s">
        <v>294</v>
      </c>
      <c r="C988" s="450"/>
      <c r="D988" s="450"/>
    </row>
    <row r="989" spans="1:4">
      <c r="A989" s="230">
        <v>988</v>
      </c>
      <c r="B989" s="436" t="s">
        <v>8</v>
      </c>
      <c r="C989" s="450"/>
      <c r="D989" s="450"/>
    </row>
    <row r="990" spans="1:4">
      <c r="A990" s="230">
        <v>989</v>
      </c>
      <c r="B990" s="430" t="s">
        <v>469</v>
      </c>
      <c r="C990" s="450"/>
      <c r="D990" s="450"/>
    </row>
    <row r="991" spans="1:4">
      <c r="A991" s="230">
        <v>990</v>
      </c>
      <c r="B991" s="430" t="s">
        <v>495</v>
      </c>
      <c r="C991" s="450"/>
      <c r="D991" s="450"/>
    </row>
    <row r="992" spans="1:4">
      <c r="A992" s="230">
        <v>991</v>
      </c>
      <c r="B992" s="430" t="s">
        <v>453</v>
      </c>
      <c r="C992" s="450"/>
      <c r="D992" s="450"/>
    </row>
    <row r="993" spans="1:4">
      <c r="A993" s="230">
        <v>992</v>
      </c>
      <c r="B993" s="430" t="s">
        <v>589</v>
      </c>
      <c r="C993" s="450"/>
      <c r="D993" s="450"/>
    </row>
    <row r="994" spans="1:4">
      <c r="A994" s="230">
        <v>993</v>
      </c>
      <c r="B994" s="430" t="s">
        <v>335</v>
      </c>
      <c r="C994" s="450"/>
      <c r="D994" s="450"/>
    </row>
    <row r="995" spans="1:4">
      <c r="A995" s="230">
        <v>994</v>
      </c>
      <c r="B995" s="430" t="s">
        <v>778</v>
      </c>
      <c r="C995" s="450"/>
      <c r="D995" s="450"/>
    </row>
    <row r="996" spans="1:4">
      <c r="A996" s="230">
        <v>995</v>
      </c>
      <c r="B996" s="430" t="s">
        <v>452</v>
      </c>
      <c r="C996" s="450"/>
      <c r="D996" s="450"/>
    </row>
    <row r="997" spans="1:4">
      <c r="A997" s="230">
        <v>996</v>
      </c>
      <c r="B997" s="430" t="s">
        <v>317</v>
      </c>
      <c r="C997" s="450"/>
      <c r="D997" s="450"/>
    </row>
    <row r="998" spans="1:4">
      <c r="A998" s="230">
        <v>997</v>
      </c>
      <c r="B998" s="430" t="s">
        <v>565</v>
      </c>
      <c r="C998" s="450"/>
      <c r="D998" s="450"/>
    </row>
    <row r="999" spans="1:4">
      <c r="A999" s="230">
        <v>998</v>
      </c>
      <c r="B999" s="430" t="s">
        <v>899</v>
      </c>
      <c r="C999" s="450"/>
      <c r="D999" s="450"/>
    </row>
    <row r="1000" spans="1:4">
      <c r="A1000" s="230">
        <v>999</v>
      </c>
      <c r="B1000" s="430" t="s">
        <v>496</v>
      </c>
      <c r="C1000" s="450"/>
      <c r="D1000" s="450"/>
    </row>
    <row r="1001" spans="1:4">
      <c r="A1001" s="230">
        <v>1000</v>
      </c>
      <c r="B1001" s="430" t="s">
        <v>431</v>
      </c>
      <c r="C1001" s="450"/>
      <c r="D1001" s="450"/>
    </row>
    <row r="1002" spans="1:4">
      <c r="A1002" s="230">
        <v>1001</v>
      </c>
      <c r="B1002" s="430" t="s">
        <v>146</v>
      </c>
      <c r="C1002" s="450"/>
      <c r="D1002" s="450"/>
    </row>
    <row r="1003" spans="1:4">
      <c r="A1003" s="230">
        <v>1002</v>
      </c>
      <c r="B1003" s="430" t="s">
        <v>534</v>
      </c>
      <c r="C1003" s="450"/>
      <c r="D1003" s="450"/>
    </row>
    <row r="1004" spans="1:4">
      <c r="A1004" s="230">
        <v>1003</v>
      </c>
      <c r="B1004" s="430" t="s">
        <v>312</v>
      </c>
      <c r="C1004" s="450"/>
      <c r="D1004" s="450"/>
    </row>
    <row r="1005" spans="1:4">
      <c r="A1005" s="230">
        <v>1004</v>
      </c>
      <c r="B1005" s="430" t="s">
        <v>477</v>
      </c>
      <c r="C1005" s="450"/>
      <c r="D1005" s="450"/>
    </row>
    <row r="1006" spans="1:4">
      <c r="A1006" s="230">
        <v>1005</v>
      </c>
      <c r="B1006" s="430" t="s">
        <v>860</v>
      </c>
      <c r="C1006" s="450"/>
      <c r="D1006" s="450"/>
    </row>
    <row r="1007" spans="1:4">
      <c r="A1007" s="230">
        <v>1006</v>
      </c>
      <c r="B1007" s="430" t="s">
        <v>889</v>
      </c>
      <c r="C1007" s="450"/>
      <c r="D1007" s="450"/>
    </row>
    <row r="1008" spans="1:4">
      <c r="A1008" s="230">
        <v>1007</v>
      </c>
      <c r="B1008" s="430" t="s">
        <v>428</v>
      </c>
      <c r="C1008" s="450"/>
      <c r="D1008" s="450"/>
    </row>
    <row r="1009" spans="1:4">
      <c r="A1009" s="230">
        <v>1008</v>
      </c>
      <c r="B1009" s="430" t="s">
        <v>238</v>
      </c>
      <c r="C1009" s="450"/>
      <c r="D1009" s="450"/>
    </row>
    <row r="1010" spans="1:4">
      <c r="A1010" s="230">
        <v>1009</v>
      </c>
      <c r="B1010" s="430" t="s">
        <v>591</v>
      </c>
      <c r="C1010" s="450"/>
      <c r="D1010" s="450"/>
    </row>
    <row r="1011" spans="1:4">
      <c r="A1011" s="230">
        <v>1010</v>
      </c>
      <c r="B1011" s="430" t="s">
        <v>641</v>
      </c>
      <c r="C1011" s="450"/>
      <c r="D1011" s="450"/>
    </row>
    <row r="1012" spans="1:4">
      <c r="A1012" s="230">
        <v>1011</v>
      </c>
      <c r="B1012" s="430" t="s">
        <v>786</v>
      </c>
      <c r="C1012" s="450"/>
      <c r="D1012" s="450"/>
    </row>
    <row r="1013" spans="1:4">
      <c r="A1013" s="230">
        <v>1012</v>
      </c>
      <c r="B1013" s="430" t="s">
        <v>301</v>
      </c>
      <c r="C1013" s="450"/>
      <c r="D1013" s="450"/>
    </row>
    <row r="1014" spans="1:4">
      <c r="A1014" s="230">
        <v>1013</v>
      </c>
      <c r="B1014" s="430" t="s">
        <v>840</v>
      </c>
      <c r="C1014" s="450"/>
      <c r="D1014" s="450"/>
    </row>
    <row r="1015" spans="1:4">
      <c r="A1015" s="230">
        <v>1014</v>
      </c>
      <c r="B1015" s="430" t="s">
        <v>12</v>
      </c>
      <c r="C1015" s="450"/>
      <c r="D1015" s="450"/>
    </row>
    <row r="1016" spans="1:4">
      <c r="A1016" s="230">
        <v>1015</v>
      </c>
      <c r="B1016" s="430" t="s">
        <v>855</v>
      </c>
      <c r="C1016" s="450"/>
      <c r="D1016" s="450"/>
    </row>
    <row r="1017" spans="1:4">
      <c r="A1017" s="230">
        <v>1016</v>
      </c>
      <c r="B1017" s="430" t="s">
        <v>127</v>
      </c>
      <c r="C1017" s="450"/>
      <c r="D1017" s="450"/>
    </row>
    <row r="1018" spans="1:4">
      <c r="A1018" s="230">
        <v>1017</v>
      </c>
      <c r="B1018" s="430" t="s">
        <v>839</v>
      </c>
      <c r="C1018" s="450"/>
      <c r="D1018" s="450"/>
    </row>
    <row r="1019" spans="1:4">
      <c r="A1019" s="230">
        <v>1018</v>
      </c>
      <c r="B1019" s="430" t="s">
        <v>494</v>
      </c>
      <c r="C1019" s="450"/>
      <c r="D1019" s="450"/>
    </row>
    <row r="1020" spans="1:4">
      <c r="A1020" s="230">
        <v>1019</v>
      </c>
      <c r="B1020" s="430" t="s">
        <v>306</v>
      </c>
      <c r="C1020" s="450"/>
      <c r="D1020" s="450"/>
    </row>
    <row r="1021" spans="1:4">
      <c r="A1021" s="230">
        <v>1020</v>
      </c>
      <c r="B1021" s="430" t="s">
        <v>547</v>
      </c>
      <c r="C1021" s="450"/>
      <c r="D1021" s="450"/>
    </row>
    <row r="1022" spans="1:4">
      <c r="A1022" s="230">
        <v>1021</v>
      </c>
      <c r="B1022" s="430" t="s">
        <v>803</v>
      </c>
      <c r="C1022" s="450"/>
      <c r="D1022" s="450"/>
    </row>
    <row r="1023" spans="1:4">
      <c r="A1023" s="230">
        <v>1022</v>
      </c>
      <c r="B1023" s="430" t="s">
        <v>364</v>
      </c>
      <c r="C1023" s="450"/>
      <c r="D1023" s="450"/>
    </row>
    <row r="1024" spans="1:4">
      <c r="A1024" s="230">
        <v>1023</v>
      </c>
      <c r="B1024" s="430" t="s">
        <v>582</v>
      </c>
      <c r="C1024" s="450"/>
      <c r="D1024" s="450"/>
    </row>
    <row r="1025" spans="1:4">
      <c r="A1025" s="230">
        <v>1024</v>
      </c>
      <c r="B1025" s="430" t="s">
        <v>646</v>
      </c>
      <c r="C1025" s="450"/>
      <c r="D1025" s="450"/>
    </row>
    <row r="1026" spans="1:4">
      <c r="A1026" s="230">
        <v>1025</v>
      </c>
      <c r="B1026" s="430" t="s">
        <v>472</v>
      </c>
      <c r="C1026" s="450"/>
      <c r="D1026" s="450"/>
    </row>
    <row r="1027" spans="1:4">
      <c r="A1027" s="230">
        <v>1026</v>
      </c>
      <c r="B1027" s="430" t="s">
        <v>817</v>
      </c>
      <c r="C1027" s="450"/>
      <c r="D1027" s="450"/>
    </row>
    <row r="1028" spans="1:4">
      <c r="A1028" s="230">
        <v>1027</v>
      </c>
      <c r="B1028" s="430" t="s">
        <v>911</v>
      </c>
      <c r="C1028" s="450"/>
      <c r="D1028" s="450"/>
    </row>
    <row r="1029" spans="1:4">
      <c r="A1029" s="230">
        <v>1028</v>
      </c>
      <c r="B1029" s="430" t="s">
        <v>767</v>
      </c>
      <c r="C1029" s="450"/>
      <c r="D1029" s="450"/>
    </row>
    <row r="1030" spans="1:4">
      <c r="A1030" s="230">
        <v>1029</v>
      </c>
      <c r="B1030" s="430" t="s">
        <v>962</v>
      </c>
      <c r="C1030" s="450"/>
      <c r="D1030" s="450"/>
    </row>
    <row r="1031" spans="1:4">
      <c r="A1031" s="230">
        <v>1030</v>
      </c>
      <c r="B1031" s="430" t="s">
        <v>348</v>
      </c>
      <c r="C1031" s="450"/>
      <c r="D1031" s="450"/>
    </row>
    <row r="1032" spans="1:4">
      <c r="A1032" s="230">
        <v>1031</v>
      </c>
      <c r="B1032" s="430" t="s">
        <v>314</v>
      </c>
      <c r="C1032" s="450"/>
      <c r="D1032" s="450"/>
    </row>
    <row r="1033" spans="1:4">
      <c r="A1033" s="230">
        <v>1032</v>
      </c>
      <c r="B1033" s="430" t="s">
        <v>955</v>
      </c>
      <c r="C1033" s="450"/>
      <c r="D1033" s="450"/>
    </row>
    <row r="1034" spans="1:4">
      <c r="A1034" s="230">
        <v>1033</v>
      </c>
      <c r="B1034" s="430" t="s">
        <v>198</v>
      </c>
      <c r="C1034" s="450"/>
      <c r="D1034" s="450"/>
    </row>
    <row r="1035" spans="1:4">
      <c r="A1035" s="230">
        <v>1034</v>
      </c>
      <c r="B1035" s="430" t="s">
        <v>197</v>
      </c>
      <c r="C1035" s="450"/>
      <c r="D1035" s="450"/>
    </row>
    <row r="1036" spans="1:4">
      <c r="A1036" s="230">
        <v>1035</v>
      </c>
      <c r="B1036" s="430" t="s">
        <v>934</v>
      </c>
      <c r="C1036" s="450"/>
      <c r="D1036" s="450"/>
    </row>
    <row r="1037" spans="1:4">
      <c r="A1037" s="230">
        <v>1036</v>
      </c>
      <c r="B1037" s="430" t="s">
        <v>261</v>
      </c>
      <c r="C1037" s="450"/>
      <c r="D1037" s="450"/>
    </row>
    <row r="1038" spans="1:4">
      <c r="A1038" s="230">
        <v>1037</v>
      </c>
      <c r="B1038" s="430" t="s">
        <v>523</v>
      </c>
      <c r="C1038" s="450"/>
      <c r="D1038" s="450"/>
    </row>
    <row r="1039" spans="1:4">
      <c r="A1039" s="230">
        <v>1038</v>
      </c>
      <c r="B1039" s="430" t="s">
        <v>541</v>
      </c>
      <c r="C1039" s="450"/>
      <c r="D1039" s="450"/>
    </row>
    <row r="1040" spans="1:4">
      <c r="A1040" s="230">
        <v>1039</v>
      </c>
      <c r="B1040" s="430" t="s">
        <v>253</v>
      </c>
      <c r="C1040" s="450"/>
      <c r="D1040" s="450"/>
    </row>
    <row r="1041" spans="1:4">
      <c r="A1041" s="230">
        <v>1040</v>
      </c>
      <c r="B1041" s="430" t="s">
        <v>680</v>
      </c>
      <c r="C1041" s="450"/>
      <c r="D1041" s="450"/>
    </row>
    <row r="1042" spans="1:4">
      <c r="A1042" s="230">
        <v>1041</v>
      </c>
      <c r="B1042" s="430" t="s">
        <v>362</v>
      </c>
      <c r="C1042" s="450"/>
      <c r="D1042" s="450"/>
    </row>
    <row r="1043" spans="1:4">
      <c r="A1043" s="230">
        <v>1042</v>
      </c>
      <c r="B1043" s="430" t="s">
        <v>370</v>
      </c>
      <c r="C1043" s="450"/>
      <c r="D1043" s="450"/>
    </row>
    <row r="1044" spans="1:4">
      <c r="A1044" s="230">
        <v>1043</v>
      </c>
      <c r="B1044" s="430" t="s">
        <v>800</v>
      </c>
      <c r="C1044" s="450"/>
      <c r="D1044" s="450"/>
    </row>
    <row r="1045" spans="1:4">
      <c r="A1045" s="230">
        <v>1044</v>
      </c>
      <c r="B1045" s="430" t="s">
        <v>493</v>
      </c>
      <c r="C1045" s="450"/>
      <c r="D1045" s="450"/>
    </row>
    <row r="1046" spans="1:4">
      <c r="A1046" s="230">
        <v>1045</v>
      </c>
      <c r="B1046" s="430" t="s">
        <v>959</v>
      </c>
      <c r="C1046" s="450"/>
      <c r="D1046" s="450"/>
    </row>
    <row r="1047" spans="1:4">
      <c r="A1047" s="230">
        <v>1046</v>
      </c>
      <c r="B1047" s="430" t="s">
        <v>594</v>
      </c>
      <c r="C1047" s="450"/>
      <c r="D1047" s="450"/>
    </row>
    <row r="1048" spans="1:4">
      <c r="A1048" s="230">
        <v>1047</v>
      </c>
      <c r="B1048" s="430" t="s">
        <v>597</v>
      </c>
      <c r="C1048" s="450"/>
      <c r="D1048" s="450"/>
    </row>
    <row r="1049" spans="1:4">
      <c r="A1049" s="230">
        <v>1048</v>
      </c>
      <c r="B1049" s="430" t="s">
        <v>942</v>
      </c>
      <c r="C1049" s="450"/>
      <c r="D1049" s="450"/>
    </row>
    <row r="1050" spans="1:4">
      <c r="A1050" s="230">
        <v>1049</v>
      </c>
      <c r="B1050" s="430" t="s">
        <v>293</v>
      </c>
      <c r="C1050" s="450"/>
      <c r="D1050" s="450"/>
    </row>
    <row r="1051" spans="1:4">
      <c r="A1051" s="230">
        <v>1050</v>
      </c>
      <c r="B1051" s="430" t="s">
        <v>510</v>
      </c>
      <c r="C1051" s="450"/>
      <c r="D1051" s="450"/>
    </row>
    <row r="1052" spans="1:4">
      <c r="A1052" s="230">
        <v>1051</v>
      </c>
      <c r="B1052" s="430" t="s">
        <v>424</v>
      </c>
      <c r="C1052" s="450"/>
      <c r="D1052" s="450"/>
    </row>
    <row r="1053" spans="1:4">
      <c r="A1053" s="230">
        <v>1052</v>
      </c>
      <c r="B1053" s="430" t="s">
        <v>210</v>
      </c>
      <c r="C1053" s="450"/>
      <c r="D1053" s="450"/>
    </row>
    <row r="1054" spans="1:4">
      <c r="A1054" s="230">
        <v>1053</v>
      </c>
      <c r="B1054" s="430" t="s">
        <v>187</v>
      </c>
      <c r="C1054" s="450"/>
      <c r="D1054" s="450"/>
    </row>
    <row r="1055" spans="1:4">
      <c r="A1055" s="230">
        <v>1054</v>
      </c>
      <c r="B1055" s="430" t="s">
        <v>363</v>
      </c>
      <c r="C1055" s="450"/>
      <c r="D1055" s="450"/>
    </row>
    <row r="1056" spans="1:4">
      <c r="A1056" s="230">
        <v>1055</v>
      </c>
      <c r="B1056" s="430" t="s">
        <v>947</v>
      </c>
      <c r="C1056" s="450"/>
      <c r="D1056" s="450"/>
    </row>
    <row r="1057" spans="1:4">
      <c r="A1057" s="230">
        <v>1056</v>
      </c>
      <c r="B1057" s="430" t="s">
        <v>584</v>
      </c>
      <c r="C1057" s="450"/>
      <c r="D1057" s="450"/>
    </row>
    <row r="1058" spans="1:4">
      <c r="A1058" s="230">
        <v>1057</v>
      </c>
      <c r="B1058" s="430" t="s">
        <v>134</v>
      </c>
      <c r="C1058" s="450"/>
      <c r="D1058" s="450"/>
    </row>
    <row r="1059" spans="1:4">
      <c r="A1059" s="230">
        <v>1058</v>
      </c>
      <c r="B1059" s="430" t="s">
        <v>165</v>
      </c>
      <c r="C1059" s="450"/>
      <c r="D1059" s="450"/>
    </row>
    <row r="1060" spans="1:4">
      <c r="A1060" s="230">
        <v>1059</v>
      </c>
      <c r="B1060" s="430" t="s">
        <v>248</v>
      </c>
      <c r="C1060" s="450"/>
      <c r="D1060" s="450"/>
    </row>
    <row r="1061" spans="1:4">
      <c r="A1061" s="230">
        <v>1060</v>
      </c>
      <c r="B1061" s="430" t="s">
        <v>411</v>
      </c>
      <c r="C1061" s="450"/>
      <c r="D1061" s="450"/>
    </row>
    <row r="1062" spans="1:4">
      <c r="A1062" s="230">
        <v>1061</v>
      </c>
      <c r="B1062" s="430" t="s">
        <v>596</v>
      </c>
      <c r="C1062" s="450"/>
      <c r="D1062" s="450"/>
    </row>
    <row r="1063" spans="1:4">
      <c r="A1063" s="230">
        <v>1062</v>
      </c>
      <c r="B1063" s="430" t="s">
        <v>236</v>
      </c>
      <c r="C1063" s="450"/>
      <c r="D1063" s="450"/>
    </row>
    <row r="1064" spans="1:4">
      <c r="A1064" s="230">
        <v>1063</v>
      </c>
      <c r="B1064" s="430" t="s">
        <v>563</v>
      </c>
      <c r="C1064" s="450"/>
      <c r="D1064" s="450"/>
    </row>
    <row r="1065" spans="1:4">
      <c r="A1065" s="230">
        <v>1064</v>
      </c>
      <c r="B1065" s="430" t="s">
        <v>378</v>
      </c>
      <c r="C1065" s="450"/>
      <c r="D1065" s="450"/>
    </row>
    <row r="1066" spans="1:4">
      <c r="A1066" s="230">
        <v>1065</v>
      </c>
      <c r="B1066" s="430" t="s">
        <v>342</v>
      </c>
      <c r="C1066" s="450"/>
      <c r="D1066" s="450"/>
    </row>
    <row r="1067" spans="1:4">
      <c r="A1067" s="230">
        <v>1066</v>
      </c>
      <c r="B1067" s="430" t="s">
        <v>414</v>
      </c>
      <c r="C1067" s="450"/>
      <c r="D1067" s="450"/>
    </row>
    <row r="1068" spans="1:4">
      <c r="A1068" s="230">
        <v>1067</v>
      </c>
      <c r="B1068" s="430" t="s">
        <v>425</v>
      </c>
      <c r="C1068" s="450"/>
      <c r="D1068" s="450"/>
    </row>
    <row r="1069" spans="1:4">
      <c r="A1069" s="230">
        <v>1068</v>
      </c>
      <c r="B1069" s="430" t="s">
        <v>112</v>
      </c>
      <c r="C1069" s="450"/>
      <c r="D1069" s="450"/>
    </row>
    <row r="1070" spans="1:4">
      <c r="A1070" s="230">
        <v>1069</v>
      </c>
      <c r="B1070" s="430" t="s">
        <v>608</v>
      </c>
      <c r="C1070" s="450"/>
      <c r="D1070" s="450"/>
    </row>
    <row r="1071" spans="1:4">
      <c r="A1071" s="230">
        <v>1070</v>
      </c>
      <c r="B1071" s="430" t="s">
        <v>807</v>
      </c>
      <c r="C1071" s="450"/>
      <c r="D1071" s="450"/>
    </row>
    <row r="1072" spans="1:4">
      <c r="A1072" s="230">
        <v>1071</v>
      </c>
      <c r="B1072" s="430" t="s">
        <v>185</v>
      </c>
      <c r="C1072" s="450"/>
      <c r="D1072" s="450"/>
    </row>
    <row r="1073" spans="1:4">
      <c r="A1073" s="230">
        <v>1072</v>
      </c>
      <c r="B1073" s="430" t="s">
        <v>575</v>
      </c>
      <c r="C1073" s="450"/>
      <c r="D1073" s="450"/>
    </row>
    <row r="1074" spans="1:4">
      <c r="A1074" s="230">
        <v>1073</v>
      </c>
      <c r="B1074" s="430" t="s">
        <v>468</v>
      </c>
      <c r="C1074" s="450"/>
      <c r="D1074" s="450"/>
    </row>
    <row r="1075" spans="1:4">
      <c r="A1075" s="230">
        <v>1074</v>
      </c>
      <c r="B1075" s="430" t="s">
        <v>487</v>
      </c>
      <c r="C1075" s="450"/>
      <c r="D1075" s="450"/>
    </row>
    <row r="1076" spans="1:4">
      <c r="A1076" s="230">
        <v>1075</v>
      </c>
      <c r="B1076" s="430" t="s">
        <v>866</v>
      </c>
      <c r="C1076" s="450"/>
      <c r="D1076" s="450"/>
    </row>
    <row r="1077" spans="1:4">
      <c r="A1077" s="230">
        <v>1076</v>
      </c>
      <c r="B1077" s="430" t="s">
        <v>318</v>
      </c>
      <c r="C1077" s="450"/>
      <c r="D1077" s="450"/>
    </row>
    <row r="1078" spans="1:4">
      <c r="A1078" s="230">
        <v>1077</v>
      </c>
      <c r="B1078" s="430" t="s">
        <v>397</v>
      </c>
      <c r="C1078" s="450"/>
      <c r="D1078" s="450"/>
    </row>
    <row r="1079" spans="1:4">
      <c r="A1079" s="230">
        <v>1078</v>
      </c>
      <c r="B1079" s="430" t="s">
        <v>794</v>
      </c>
      <c r="C1079" s="450"/>
      <c r="D1079" s="450"/>
    </row>
    <row r="1080" spans="1:4">
      <c r="A1080" s="230">
        <v>1079</v>
      </c>
      <c r="B1080" s="430" t="s">
        <v>924</v>
      </c>
      <c r="C1080" s="450"/>
      <c r="D1080" s="450"/>
    </row>
    <row r="1081" spans="1:4">
      <c r="A1081" s="230">
        <v>1080</v>
      </c>
      <c r="B1081" s="430" t="s">
        <v>172</v>
      </c>
      <c r="C1081" s="450"/>
      <c r="D1081" s="450"/>
    </row>
    <row r="1082" spans="1:4">
      <c r="A1082" s="230">
        <v>1081</v>
      </c>
      <c r="B1082" s="430" t="s">
        <v>502</v>
      </c>
      <c r="C1082" s="450"/>
      <c r="D1082" s="450"/>
    </row>
    <row r="1083" spans="1:4">
      <c r="A1083" s="230">
        <v>1082</v>
      </c>
      <c r="B1083" s="430" t="s">
        <v>136</v>
      </c>
      <c r="C1083" s="450"/>
      <c r="D1083" s="450"/>
    </row>
    <row r="1084" spans="1:4">
      <c r="A1084" s="230">
        <v>1083</v>
      </c>
      <c r="B1084" s="430" t="s">
        <v>533</v>
      </c>
      <c r="C1084" s="450"/>
      <c r="D1084" s="450"/>
    </row>
    <row r="1085" spans="1:4">
      <c r="A1085" s="230">
        <v>1084</v>
      </c>
      <c r="B1085" s="430" t="s">
        <v>556</v>
      </c>
      <c r="C1085" s="450"/>
      <c r="D1085" s="450"/>
    </row>
    <row r="1086" spans="1:4">
      <c r="A1086" s="230">
        <v>1085</v>
      </c>
      <c r="B1086" s="430" t="s">
        <v>446</v>
      </c>
      <c r="C1086" s="450"/>
      <c r="D1086" s="450"/>
    </row>
    <row r="1087" spans="1:4">
      <c r="A1087" s="230">
        <v>1086</v>
      </c>
      <c r="B1087" s="430" t="s">
        <v>429</v>
      </c>
      <c r="C1087" s="450"/>
      <c r="D1087" s="450"/>
    </row>
    <row r="1088" spans="1:4">
      <c r="A1088" s="230">
        <v>1087</v>
      </c>
      <c r="B1088" s="430" t="s">
        <v>571</v>
      </c>
      <c r="C1088" s="450"/>
      <c r="D1088" s="450"/>
    </row>
    <row r="1089" spans="1:4">
      <c r="A1089" s="230">
        <v>1088</v>
      </c>
      <c r="B1089" s="430" t="s">
        <v>228</v>
      </c>
      <c r="C1089" s="450"/>
      <c r="D1089" s="450"/>
    </row>
    <row r="1090" spans="1:4">
      <c r="A1090" s="230">
        <v>1089</v>
      </c>
      <c r="B1090" s="430" t="s">
        <v>798</v>
      </c>
      <c r="C1090" s="450"/>
      <c r="D1090" s="450"/>
    </row>
    <row r="1091" spans="1:4">
      <c r="A1091" s="230">
        <v>1090</v>
      </c>
      <c r="B1091" s="436" t="s">
        <v>546</v>
      </c>
      <c r="C1091" s="450"/>
      <c r="D1091" s="450"/>
    </row>
    <row r="1092" spans="1:4">
      <c r="A1092" s="230">
        <v>1091</v>
      </c>
      <c r="B1092" s="430" t="s">
        <v>666</v>
      </c>
      <c r="C1092" s="450"/>
      <c r="D1092" s="450"/>
    </row>
    <row r="1093" spans="1:4">
      <c r="A1093" s="230">
        <v>1092</v>
      </c>
      <c r="B1093" s="430" t="s">
        <v>213</v>
      </c>
      <c r="C1093" s="450"/>
      <c r="D1093" s="450"/>
    </row>
    <row r="1094" spans="1:4">
      <c r="A1094" s="230">
        <v>1093</v>
      </c>
      <c r="B1094" s="430" t="s">
        <v>760</v>
      </c>
      <c r="C1094" s="450"/>
      <c r="D1094" s="450"/>
    </row>
    <row r="1095" spans="1:4">
      <c r="A1095" s="230">
        <v>1094</v>
      </c>
      <c r="B1095" s="430" t="s">
        <v>186</v>
      </c>
      <c r="C1095" s="450"/>
      <c r="D1095" s="450"/>
    </row>
    <row r="1096" spans="1:4">
      <c r="A1096" s="230">
        <v>1095</v>
      </c>
      <c r="B1096" s="430" t="s">
        <v>590</v>
      </c>
      <c r="C1096" s="450"/>
      <c r="D1096" s="450"/>
    </row>
    <row r="1097" spans="1:4">
      <c r="A1097" s="230">
        <v>1096</v>
      </c>
      <c r="B1097" s="430" t="s">
        <v>381</v>
      </c>
      <c r="C1097" s="450"/>
      <c r="D1097" s="450"/>
    </row>
    <row r="1098" spans="1:4">
      <c r="A1098" s="230">
        <v>1097</v>
      </c>
      <c r="B1098" s="430" t="s">
        <v>398</v>
      </c>
      <c r="C1098" s="450"/>
      <c r="D1098" s="450"/>
    </row>
    <row r="1099" spans="1:4">
      <c r="A1099" s="230">
        <v>1098</v>
      </c>
      <c r="B1099" s="430" t="s">
        <v>921</v>
      </c>
      <c r="C1099" s="450"/>
      <c r="D1099" s="450"/>
    </row>
    <row r="1100" spans="1:4">
      <c r="A1100" s="230">
        <v>1099</v>
      </c>
      <c r="B1100" s="430" t="s">
        <v>614</v>
      </c>
      <c r="C1100" s="450"/>
      <c r="D1100" s="450"/>
    </row>
    <row r="1101" spans="1:4">
      <c r="A1101" s="230">
        <v>1100</v>
      </c>
      <c r="B1101" s="430" t="s">
        <v>129</v>
      </c>
      <c r="C1101" s="450"/>
      <c r="D1101" s="450"/>
    </row>
    <row r="1102" spans="1:4">
      <c r="A1102" s="230">
        <v>1101</v>
      </c>
      <c r="B1102" s="430" t="s">
        <v>330</v>
      </c>
      <c r="C1102" s="450"/>
      <c r="D1102" s="450"/>
    </row>
    <row r="1103" spans="1:4">
      <c r="A1103" s="230">
        <v>1102</v>
      </c>
      <c r="B1103" s="430" t="s">
        <v>542</v>
      </c>
      <c r="C1103" s="450"/>
      <c r="D1103" s="450"/>
    </row>
    <row r="1104" spans="1:4">
      <c r="A1104" s="230">
        <v>1103</v>
      </c>
      <c r="B1104" s="430" t="s">
        <v>548</v>
      </c>
      <c r="C1104" s="450"/>
      <c r="D1104" s="450"/>
    </row>
    <row r="1105" spans="1:4">
      <c r="A1105" s="230">
        <v>1104</v>
      </c>
      <c r="B1105" s="430" t="s">
        <v>226</v>
      </c>
      <c r="C1105" s="450"/>
      <c r="D1105" s="450"/>
    </row>
    <row r="1106" spans="1:4">
      <c r="A1106" s="230">
        <v>1105</v>
      </c>
      <c r="B1106" s="430" t="s">
        <v>774</v>
      </c>
      <c r="C1106" s="450"/>
      <c r="D1106" s="450"/>
    </row>
    <row r="1107" spans="1:4">
      <c r="A1107" s="230">
        <v>1106</v>
      </c>
      <c r="B1107" s="430" t="s">
        <v>504</v>
      </c>
      <c r="C1107" s="450"/>
      <c r="D1107" s="450"/>
    </row>
    <row r="1108" spans="1:4">
      <c r="A1108" s="230">
        <v>1107</v>
      </c>
      <c r="B1108" s="430" t="s">
        <v>223</v>
      </c>
      <c r="C1108" s="450"/>
      <c r="D1108" s="450"/>
    </row>
    <row r="1109" spans="1:4">
      <c r="A1109" s="230">
        <v>1108</v>
      </c>
      <c r="B1109" s="430" t="s">
        <v>865</v>
      </c>
      <c r="C1109" s="450"/>
      <c r="D1109" s="450"/>
    </row>
    <row r="1110" spans="1:4">
      <c r="A1110" s="230">
        <v>1109</v>
      </c>
      <c r="B1110" s="430" t="s">
        <v>781</v>
      </c>
      <c r="C1110" s="450"/>
      <c r="D1110" s="450"/>
    </row>
    <row r="1111" spans="1:4">
      <c r="A1111" s="230">
        <v>1110</v>
      </c>
      <c r="B1111" s="430" t="s">
        <v>539</v>
      </c>
      <c r="C1111" s="450"/>
      <c r="D1111" s="450"/>
    </row>
    <row r="1112" spans="1:4">
      <c r="A1112" s="230">
        <v>1111</v>
      </c>
      <c r="B1112" s="430" t="s">
        <v>174</v>
      </c>
      <c r="C1112" s="450"/>
      <c r="D1112" s="450"/>
    </row>
    <row r="1113" spans="1:4">
      <c r="A1113" s="230">
        <v>1112</v>
      </c>
      <c r="B1113" s="430" t="s">
        <v>456</v>
      </c>
      <c r="C1113" s="450"/>
      <c r="D1113" s="450"/>
    </row>
    <row r="1114" spans="1:4">
      <c r="A1114" s="230">
        <v>1113</v>
      </c>
      <c r="B1114" s="430" t="s">
        <v>764</v>
      </c>
      <c r="C1114" s="450"/>
      <c r="D1114" s="450"/>
    </row>
    <row r="1115" spans="1:4">
      <c r="A1115" s="230">
        <v>1114</v>
      </c>
      <c r="B1115" s="430" t="s">
        <v>442</v>
      </c>
      <c r="C1115" s="450"/>
      <c r="D1115" s="450"/>
    </row>
    <row r="1116" spans="1:4">
      <c r="A1116" s="230">
        <v>1115</v>
      </c>
      <c r="B1116" s="430" t="s">
        <v>279</v>
      </c>
      <c r="C1116" s="450"/>
      <c r="D1116" s="450"/>
    </row>
    <row r="1117" spans="1:4">
      <c r="A1117" s="230">
        <v>1116</v>
      </c>
      <c r="B1117" s="430" t="s">
        <v>234</v>
      </c>
      <c r="C1117" s="450"/>
      <c r="D1117" s="450"/>
    </row>
    <row r="1118" spans="1:4">
      <c r="A1118" s="230">
        <v>1117</v>
      </c>
      <c r="B1118" s="430" t="s">
        <v>120</v>
      </c>
      <c r="C1118" s="450"/>
      <c r="D1118" s="450"/>
    </row>
    <row r="1119" spans="1:4">
      <c r="A1119" s="230">
        <v>1118</v>
      </c>
      <c r="B1119" s="430" t="s">
        <v>761</v>
      </c>
      <c r="C1119" s="450"/>
      <c r="D1119" s="450"/>
    </row>
    <row r="1120" spans="1:4">
      <c r="A1120" s="230">
        <v>1119</v>
      </c>
      <c r="B1120" s="430" t="s">
        <v>852</v>
      </c>
      <c r="C1120" s="450"/>
      <c r="D1120" s="450"/>
    </row>
    <row r="1121" spans="1:4">
      <c r="A1121" s="230">
        <v>1120</v>
      </c>
      <c r="B1121" s="430" t="s">
        <v>374</v>
      </c>
      <c r="C1121" s="450"/>
      <c r="D1121" s="450"/>
    </row>
    <row r="1122" spans="1:4">
      <c r="A1122" s="230">
        <v>1121</v>
      </c>
      <c r="B1122" s="430" t="s">
        <v>280</v>
      </c>
      <c r="C1122" s="450"/>
      <c r="D1122" s="450"/>
    </row>
    <row r="1123" spans="1:4">
      <c r="A1123" s="230">
        <v>1122</v>
      </c>
      <c r="B1123" s="430" t="s">
        <v>525</v>
      </c>
      <c r="C1123" s="450"/>
      <c r="D1123" s="450"/>
    </row>
    <row r="1124" spans="1:4">
      <c r="A1124" s="230">
        <v>1123</v>
      </c>
      <c r="B1124" s="430" t="s">
        <v>214</v>
      </c>
      <c r="C1124" s="450"/>
      <c r="D1124" s="450"/>
    </row>
    <row r="1125" spans="1:4">
      <c r="A1125" s="230">
        <v>1124</v>
      </c>
      <c r="B1125" s="430" t="s">
        <v>303</v>
      </c>
      <c r="C1125" s="450"/>
      <c r="D1125" s="450"/>
    </row>
    <row r="1126" spans="1:4">
      <c r="A1126" s="230">
        <v>1125</v>
      </c>
      <c r="B1126" s="430" t="s">
        <v>233</v>
      </c>
      <c r="C1126" s="450"/>
      <c r="D1126" s="450"/>
    </row>
    <row r="1127" spans="1:4">
      <c r="A1127" s="230">
        <v>1126</v>
      </c>
      <c r="B1127" s="430" t="s">
        <v>837</v>
      </c>
      <c r="C1127" s="450"/>
      <c r="D1127" s="450"/>
    </row>
    <row r="1128" spans="1:4">
      <c r="A1128" s="230">
        <v>1127</v>
      </c>
      <c r="B1128" s="430" t="s">
        <v>912</v>
      </c>
      <c r="C1128" s="450"/>
      <c r="D1128" s="450"/>
    </row>
    <row r="1129" spans="1:4">
      <c r="A1129" s="230">
        <v>1128</v>
      </c>
      <c r="B1129" s="430" t="s">
        <v>818</v>
      </c>
      <c r="C1129" s="450"/>
      <c r="D1129" s="450"/>
    </row>
    <row r="1130" spans="1:4">
      <c r="A1130" s="230">
        <v>1129</v>
      </c>
      <c r="B1130" s="430" t="s">
        <v>439</v>
      </c>
      <c r="C1130" s="450"/>
      <c r="D1130" s="450"/>
    </row>
  </sheetData>
  <customSheetViews>
    <customSheetView guid="{2AFC4EE7-B7E3-4CBF-97F7-920151E9360E}">
      <selection activeCell="E6" sqref="E6"/>
      <pageMargins left="0.7" right="0.7" top="0.75" bottom="0.75" header="0.3" footer="0.3"/>
    </customSheetView>
  </customSheetViews>
  <pageMargins left="0.7" right="0.7" top="0.75" bottom="0.75" header="0.3" footer="0.3"/>
  <pageSetup orientation="portrait" horizontalDpi="300" verticalDpi="300"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2060"/>
  </sheetPr>
  <dimension ref="A1:E289"/>
  <sheetViews>
    <sheetView showGridLines="0" workbookViewId="0">
      <selection activeCell="D3" sqref="D3"/>
    </sheetView>
  </sheetViews>
  <sheetFormatPr defaultRowHeight="15"/>
  <cols>
    <col min="1" max="1" width="20.140625" bestFit="1" customWidth="1"/>
    <col min="2" max="2" width="21.7109375" bestFit="1" customWidth="1"/>
    <col min="3" max="3" width="11.7109375" bestFit="1" customWidth="1"/>
    <col min="4" max="4" width="24.5703125" bestFit="1" customWidth="1"/>
  </cols>
  <sheetData>
    <row r="1" spans="1:5" ht="20.25">
      <c r="A1" s="486" t="s">
        <v>1813</v>
      </c>
      <c r="B1" s="486" t="s">
        <v>1814</v>
      </c>
      <c r="C1" s="486" t="s">
        <v>1815</v>
      </c>
      <c r="D1" s="486" t="s">
        <v>1823</v>
      </c>
    </row>
    <row r="2" spans="1:5" ht="20.25">
      <c r="A2" s="484" t="s">
        <v>21</v>
      </c>
      <c r="B2" s="484" t="s">
        <v>22</v>
      </c>
      <c r="C2" s="484" t="s">
        <v>1067</v>
      </c>
      <c r="D2" s="485" t="s">
        <v>2104</v>
      </c>
    </row>
    <row r="3" spans="1:5" ht="20.25">
      <c r="A3" s="484" t="s">
        <v>23</v>
      </c>
      <c r="B3" s="484" t="s">
        <v>24</v>
      </c>
      <c r="C3" s="484" t="s">
        <v>1068</v>
      </c>
      <c r="D3" s="485" t="s">
        <v>2105</v>
      </c>
    </row>
    <row r="4" spans="1:5" ht="20.25">
      <c r="A4" s="484" t="s">
        <v>25</v>
      </c>
      <c r="B4" s="484" t="s">
        <v>26</v>
      </c>
      <c r="C4" s="484" t="s">
        <v>1067</v>
      </c>
      <c r="D4" s="485" t="s">
        <v>2106</v>
      </c>
    </row>
    <row r="5" spans="1:5" ht="20.25">
      <c r="A5" s="484" t="s">
        <v>21</v>
      </c>
      <c r="B5" s="484" t="s">
        <v>27</v>
      </c>
      <c r="C5" s="484" t="s">
        <v>1069</v>
      </c>
      <c r="D5" s="485" t="s">
        <v>2107</v>
      </c>
    </row>
    <row r="6" spans="1:5" ht="20.25">
      <c r="A6" s="484" t="s">
        <v>28</v>
      </c>
      <c r="B6" s="484" t="s">
        <v>29</v>
      </c>
      <c r="C6" s="484" t="s">
        <v>1070</v>
      </c>
      <c r="D6" s="485" t="s">
        <v>2108</v>
      </c>
    </row>
    <row r="7" spans="1:5" ht="20.25">
      <c r="A7" s="484" t="s">
        <v>30</v>
      </c>
      <c r="B7" s="484" t="s">
        <v>31</v>
      </c>
      <c r="C7" s="484" t="s">
        <v>1071</v>
      </c>
      <c r="D7" s="485" t="s">
        <v>2109</v>
      </c>
    </row>
    <row r="8" spans="1:5" ht="20.25">
      <c r="A8" s="484" t="s">
        <v>32</v>
      </c>
      <c r="B8" s="484" t="s">
        <v>33</v>
      </c>
      <c r="C8" s="484" t="s">
        <v>1069</v>
      </c>
      <c r="D8" s="485" t="s">
        <v>2110</v>
      </c>
    </row>
    <row r="9" spans="1:5" ht="20.25">
      <c r="A9" s="484" t="s">
        <v>34</v>
      </c>
      <c r="B9" s="484" t="s">
        <v>35</v>
      </c>
      <c r="C9" s="484" t="s">
        <v>1072</v>
      </c>
      <c r="D9" s="485" t="s">
        <v>2111</v>
      </c>
    </row>
    <row r="10" spans="1:5" ht="20.25">
      <c r="A10" s="484" t="s">
        <v>36</v>
      </c>
      <c r="B10" s="484" t="s">
        <v>37</v>
      </c>
      <c r="C10" s="484" t="s">
        <v>1073</v>
      </c>
      <c r="D10" s="485" t="s">
        <v>2112</v>
      </c>
    </row>
    <row r="11" spans="1:5" ht="20.25">
      <c r="A11" s="484" t="s">
        <v>38</v>
      </c>
      <c r="B11" s="484" t="s">
        <v>39</v>
      </c>
      <c r="C11" s="484" t="s">
        <v>1074</v>
      </c>
      <c r="D11" s="485" t="s">
        <v>2113</v>
      </c>
    </row>
    <row r="12" spans="1:5" ht="20.25">
      <c r="A12" s="484" t="s">
        <v>40</v>
      </c>
      <c r="B12" s="484" t="s">
        <v>41</v>
      </c>
      <c r="C12" s="484" t="s">
        <v>1071</v>
      </c>
      <c r="D12" s="485" t="s">
        <v>2114</v>
      </c>
    </row>
    <row r="13" spans="1:5" ht="20.25">
      <c r="A13" s="484" t="s">
        <v>42</v>
      </c>
      <c r="B13" s="484" t="s">
        <v>43</v>
      </c>
      <c r="C13" s="484" t="s">
        <v>1070</v>
      </c>
      <c r="D13" s="485" t="s">
        <v>2115</v>
      </c>
    </row>
    <row r="14" spans="1:5" ht="20.25">
      <c r="A14" s="484" t="s">
        <v>44</v>
      </c>
      <c r="B14" s="484" t="s">
        <v>45</v>
      </c>
      <c r="C14" s="484" t="s">
        <v>1075</v>
      </c>
      <c r="D14" s="485" t="s">
        <v>2116</v>
      </c>
    </row>
    <row r="15" spans="1:5" ht="20.25">
      <c r="A15" s="484" t="s">
        <v>46</v>
      </c>
      <c r="B15" s="484" t="s">
        <v>47</v>
      </c>
      <c r="C15" s="484" t="s">
        <v>1074</v>
      </c>
      <c r="D15" s="485" t="s">
        <v>2117</v>
      </c>
    </row>
    <row r="16" spans="1:5" ht="20.25">
      <c r="A16" s="484" t="s">
        <v>48</v>
      </c>
      <c r="B16" s="484" t="s">
        <v>49</v>
      </c>
      <c r="C16" s="484" t="s">
        <v>1076</v>
      </c>
      <c r="D16" s="485" t="s">
        <v>2118</v>
      </c>
    </row>
    <row r="17" spans="1:4" ht="20.25">
      <c r="A17" s="484" t="s">
        <v>50</v>
      </c>
      <c r="B17" s="484" t="s">
        <v>51</v>
      </c>
      <c r="C17" s="484" t="s">
        <v>1069</v>
      </c>
      <c r="D17" s="485" t="s">
        <v>2119</v>
      </c>
    </row>
    <row r="18" spans="1:4" ht="20.25">
      <c r="A18" s="484" t="s">
        <v>52</v>
      </c>
      <c r="B18" s="484" t="s">
        <v>53</v>
      </c>
      <c r="C18" s="484" t="s">
        <v>1076</v>
      </c>
      <c r="D18" s="485" t="s">
        <v>2120</v>
      </c>
    </row>
    <row r="19" spans="1:4" ht="20.25">
      <c r="A19" s="484" t="s">
        <v>54</v>
      </c>
      <c r="B19" s="484" t="s">
        <v>55</v>
      </c>
      <c r="C19" s="484" t="s">
        <v>1077</v>
      </c>
      <c r="D19" s="485" t="s">
        <v>2121</v>
      </c>
    </row>
    <row r="20" spans="1:4">
      <c r="C20" s="92"/>
    </row>
    <row r="21" spans="1:4">
      <c r="C21" s="92"/>
    </row>
    <row r="22" spans="1:4">
      <c r="C22" s="92"/>
    </row>
    <row r="23" spans="1:4">
      <c r="C23" s="92"/>
    </row>
    <row r="24" spans="1:4">
      <c r="C24" s="92"/>
    </row>
    <row r="25" spans="1:4" ht="20.25">
      <c r="A25" s="146" t="str">
        <f>'Cell Reference'!$D$15&amp;'Cell Reference'!C15</f>
        <v>2348082021516</v>
      </c>
      <c r="B25" s="199"/>
      <c r="C25" s="92"/>
    </row>
    <row r="26" spans="1:4" ht="20.25">
      <c r="A26" s="146" t="str">
        <f>'Cell Reference'!$D$15&amp;'Cell Reference'!C16</f>
        <v>2348082115521</v>
      </c>
      <c r="B26" s="199"/>
      <c r="C26" s="92"/>
    </row>
    <row r="27" spans="1:4" ht="20.25">
      <c r="A27" s="146" t="str">
        <f>'Cell Reference'!$D$15&amp;'Cell Reference'!C17</f>
        <v>2348081656693</v>
      </c>
      <c r="B27" s="199"/>
      <c r="C27" s="92"/>
    </row>
    <row r="28" spans="1:4" ht="20.25">
      <c r="A28" s="146" t="str">
        <f>'Cell Reference'!$D$15&amp;'Cell Reference'!C18</f>
        <v>2348081756261</v>
      </c>
      <c r="B28" s="199"/>
      <c r="C28" s="92"/>
    </row>
    <row r="29" spans="1:4" ht="20.25">
      <c r="A29" s="146" t="str">
        <f>'Cell Reference'!$D$15&amp;'Cell Reference'!C19</f>
        <v>2348081289124</v>
      </c>
      <c r="B29" s="199"/>
      <c r="C29" s="92"/>
    </row>
    <row r="30" spans="1:4" ht="20.25">
      <c r="A30" s="146" t="str">
        <f>'Cell Reference'!$D$15&amp;'Cell Reference'!C20</f>
        <v>2348081391228</v>
      </c>
      <c r="B30" s="199"/>
      <c r="C30" s="92"/>
    </row>
    <row r="31" spans="1:4" ht="20.25">
      <c r="A31" s="146" t="str">
        <f>'Cell Reference'!$D$15&amp;'Cell Reference'!C21</f>
        <v>2348081546975</v>
      </c>
      <c r="B31" s="199"/>
      <c r="C31" s="92"/>
    </row>
    <row r="32" spans="1:4" ht="20.25">
      <c r="A32" s="146" t="str">
        <f>'Cell Reference'!$D$15&amp;'Cell Reference'!C22</f>
        <v>2348081637968</v>
      </c>
      <c r="B32" s="199"/>
      <c r="C32" s="92"/>
    </row>
    <row r="33" spans="1:3" ht="20.25">
      <c r="A33" s="146" t="str">
        <f>'Cell Reference'!$D$15&amp;'Cell Reference'!C23</f>
        <v>2348081371584</v>
      </c>
      <c r="B33" s="199"/>
      <c r="C33" s="92"/>
    </row>
    <row r="34" spans="1:3" ht="20.25">
      <c r="A34" s="146" t="str">
        <f>'Cell Reference'!$D$15&amp;'Cell Reference'!C24</f>
        <v>2348081373127</v>
      </c>
      <c r="B34" s="199"/>
      <c r="C34" s="92"/>
    </row>
    <row r="35" spans="1:3" ht="20.25">
      <c r="A35" s="146" t="str">
        <f>'Cell Reference'!$D$15&amp;'Cell Reference'!C25</f>
        <v>2348081269164</v>
      </c>
      <c r="B35" s="199"/>
      <c r="C35" s="92"/>
    </row>
    <row r="36" spans="1:3" ht="20.25">
      <c r="A36" s="146" t="str">
        <f>'Cell Reference'!$D$15&amp;'Cell Reference'!C26</f>
        <v>2348082062449</v>
      </c>
      <c r="B36" s="199"/>
      <c r="C36" s="92"/>
    </row>
    <row r="37" spans="1:3" ht="20.25">
      <c r="A37" s="146" t="str">
        <f>'Cell Reference'!$D$15&amp;'Cell Reference'!C27</f>
        <v>2348081757428</v>
      </c>
      <c r="B37" s="199"/>
      <c r="C37" s="92"/>
    </row>
    <row r="38" spans="1:3" ht="20.25">
      <c r="A38" s="146" t="str">
        <f>'Cell Reference'!$D$15&amp;'Cell Reference'!C28</f>
        <v>2348082126475</v>
      </c>
      <c r="B38" s="199"/>
      <c r="C38" s="92"/>
    </row>
    <row r="39" spans="1:3" ht="20.25">
      <c r="A39" s="146" t="str">
        <f>'Cell Reference'!$D$15&amp;'Cell Reference'!C29</f>
        <v>2348081679982</v>
      </c>
      <c r="B39" s="199"/>
      <c r="C39" s="92"/>
    </row>
    <row r="40" spans="1:3" ht="20.25">
      <c r="A40" s="146" t="str">
        <f>'Cell Reference'!$D$15&amp;'Cell Reference'!C30</f>
        <v>2348081418222</v>
      </c>
      <c r="B40" s="199"/>
      <c r="C40" s="92"/>
    </row>
    <row r="41" spans="1:3" ht="20.25">
      <c r="A41" s="146" t="str">
        <f>'Cell Reference'!$D$15&amp;'Cell Reference'!C31</f>
        <v>2348081794851</v>
      </c>
      <c r="B41" s="199"/>
      <c r="C41" s="92"/>
    </row>
    <row r="42" spans="1:3" ht="20.25">
      <c r="A42" s="146" t="str">
        <f>'Cell Reference'!$D$15&amp;'Cell Reference'!C32</f>
        <v>2348081589546</v>
      </c>
      <c r="B42" s="199"/>
      <c r="C42" s="92"/>
    </row>
    <row r="43" spans="1:3" ht="20.25">
      <c r="A43" s="146"/>
      <c r="C43" s="92"/>
    </row>
    <row r="44" spans="1:3">
      <c r="C44" s="92"/>
    </row>
    <row r="45" spans="1:3">
      <c r="C45" s="92"/>
    </row>
    <row r="46" spans="1:3">
      <c r="C46" s="92"/>
    </row>
    <row r="47" spans="1:3">
      <c r="C47" s="92"/>
    </row>
    <row r="48" spans="1:3">
      <c r="C48" s="92"/>
    </row>
    <row r="49" spans="3:3">
      <c r="C49" s="92"/>
    </row>
    <row r="50" spans="3:3">
      <c r="C50" s="92"/>
    </row>
    <row r="51" spans="3:3">
      <c r="C51" s="92"/>
    </row>
    <row r="52" spans="3:3">
      <c r="C52" s="92"/>
    </row>
    <row r="53" spans="3:3">
      <c r="C53" s="92"/>
    </row>
    <row r="54" spans="3:3">
      <c r="C54" s="92"/>
    </row>
    <row r="55" spans="3:3">
      <c r="C55" s="92"/>
    </row>
    <row r="56" spans="3:3">
      <c r="C56" s="92"/>
    </row>
    <row r="57" spans="3:3">
      <c r="C57" s="92"/>
    </row>
    <row r="58" spans="3:3">
      <c r="C58" s="92"/>
    </row>
    <row r="59" spans="3:3">
      <c r="C59" s="92"/>
    </row>
    <row r="60" spans="3:3">
      <c r="C60" s="92"/>
    </row>
    <row r="61" spans="3:3">
      <c r="C61" s="92"/>
    </row>
    <row r="62" spans="3:3">
      <c r="C62" s="92"/>
    </row>
    <row r="63" spans="3:3">
      <c r="C63" s="92"/>
    </row>
    <row r="64" spans="3:3">
      <c r="C64" s="92"/>
    </row>
    <row r="65" spans="3:3">
      <c r="C65" s="92"/>
    </row>
    <row r="66" spans="3:3">
      <c r="C66" s="92"/>
    </row>
    <row r="67" spans="3:3">
      <c r="C67" s="92"/>
    </row>
    <row r="68" spans="3:3">
      <c r="C68" s="92"/>
    </row>
    <row r="69" spans="3:3">
      <c r="C69" s="92"/>
    </row>
    <row r="70" spans="3:3">
      <c r="C70" s="92"/>
    </row>
    <row r="71" spans="3:3">
      <c r="C71" s="92"/>
    </row>
    <row r="72" spans="3:3">
      <c r="C72" s="92"/>
    </row>
    <row r="73" spans="3:3">
      <c r="C73" s="92"/>
    </row>
    <row r="74" spans="3:3">
      <c r="C74" s="92"/>
    </row>
    <row r="75" spans="3:3">
      <c r="C75" s="92"/>
    </row>
    <row r="76" spans="3:3">
      <c r="C76" s="92"/>
    </row>
    <row r="77" spans="3:3">
      <c r="C77" s="92"/>
    </row>
    <row r="78" spans="3:3">
      <c r="C78" s="92"/>
    </row>
    <row r="79" spans="3:3">
      <c r="C79" s="92"/>
    </row>
    <row r="80" spans="3:3">
      <c r="C80" s="92"/>
    </row>
    <row r="81" spans="3:3">
      <c r="C81" s="92"/>
    </row>
    <row r="82" spans="3:3">
      <c r="C82" s="92"/>
    </row>
    <row r="83" spans="3:3">
      <c r="C83" s="92"/>
    </row>
    <row r="84" spans="3:3">
      <c r="C84" s="92"/>
    </row>
    <row r="85" spans="3:3">
      <c r="C85" s="92"/>
    </row>
    <row r="86" spans="3:3">
      <c r="C86" s="92"/>
    </row>
    <row r="87" spans="3:3">
      <c r="C87" s="92"/>
    </row>
    <row r="88" spans="3:3">
      <c r="C88" s="92"/>
    </row>
    <row r="89" spans="3:3">
      <c r="C89" s="92"/>
    </row>
    <row r="90" spans="3:3">
      <c r="C90" s="92"/>
    </row>
    <row r="91" spans="3:3">
      <c r="C91" s="92"/>
    </row>
    <row r="92" spans="3:3">
      <c r="C92" s="92"/>
    </row>
    <row r="93" spans="3:3">
      <c r="C93" s="92"/>
    </row>
    <row r="94" spans="3:3">
      <c r="C94" s="92"/>
    </row>
    <row r="95" spans="3:3">
      <c r="C95" s="92"/>
    </row>
    <row r="96" spans="3:3">
      <c r="C96" s="92"/>
    </row>
    <row r="97" spans="3:3">
      <c r="C97" s="92"/>
    </row>
    <row r="98" spans="3:3">
      <c r="C98" s="92"/>
    </row>
    <row r="99" spans="3:3">
      <c r="C99" s="92"/>
    </row>
    <row r="100" spans="3:3">
      <c r="C100" s="92"/>
    </row>
    <row r="101" spans="3:3">
      <c r="C101" s="92"/>
    </row>
    <row r="102" spans="3:3">
      <c r="C102" s="92"/>
    </row>
    <row r="103" spans="3:3">
      <c r="C103" s="92"/>
    </row>
    <row r="104" spans="3:3">
      <c r="C104" s="92"/>
    </row>
    <row r="105" spans="3:3">
      <c r="C105" s="92"/>
    </row>
    <row r="106" spans="3:3">
      <c r="C106" s="92"/>
    </row>
    <row r="107" spans="3:3">
      <c r="C107" s="92"/>
    </row>
    <row r="108" spans="3:3">
      <c r="C108" s="92"/>
    </row>
    <row r="109" spans="3:3">
      <c r="C109" s="92"/>
    </row>
    <row r="110" spans="3:3">
      <c r="C110" s="92"/>
    </row>
    <row r="111" spans="3:3">
      <c r="C111" s="92"/>
    </row>
    <row r="112" spans="3:3">
      <c r="C112" s="92"/>
    </row>
    <row r="113" spans="3:3">
      <c r="C113" s="92"/>
    </row>
    <row r="114" spans="3:3">
      <c r="C114" s="92"/>
    </row>
    <row r="115" spans="3:3">
      <c r="C115" s="92"/>
    </row>
    <row r="116" spans="3:3">
      <c r="C116" s="92"/>
    </row>
    <row r="117" spans="3:3">
      <c r="C117" s="92"/>
    </row>
    <row r="118" spans="3:3">
      <c r="C118" s="92"/>
    </row>
    <row r="119" spans="3:3">
      <c r="C119" s="92"/>
    </row>
    <row r="120" spans="3:3">
      <c r="C120" s="92"/>
    </row>
    <row r="121" spans="3:3">
      <c r="C121" s="92"/>
    </row>
    <row r="122" spans="3:3">
      <c r="C122" s="92"/>
    </row>
    <row r="123" spans="3:3">
      <c r="C123" s="92"/>
    </row>
    <row r="124" spans="3:3">
      <c r="C124" s="92"/>
    </row>
    <row r="125" spans="3:3">
      <c r="C125" s="92"/>
    </row>
    <row r="126" spans="3:3">
      <c r="C126" s="92"/>
    </row>
    <row r="127" spans="3:3">
      <c r="C127" s="92"/>
    </row>
    <row r="128" spans="3:3">
      <c r="C128" s="92"/>
    </row>
    <row r="129" spans="3:3">
      <c r="C129" s="92"/>
    </row>
    <row r="130" spans="3:3">
      <c r="C130" s="92"/>
    </row>
    <row r="131" spans="3:3">
      <c r="C131" s="92"/>
    </row>
    <row r="132" spans="3:3">
      <c r="C132" s="92"/>
    </row>
    <row r="133" spans="3:3">
      <c r="C133" s="92"/>
    </row>
    <row r="134" spans="3:3">
      <c r="C134" s="92"/>
    </row>
    <row r="135" spans="3:3">
      <c r="C135" s="92"/>
    </row>
    <row r="136" spans="3:3">
      <c r="C136" s="92"/>
    </row>
    <row r="137" spans="3:3">
      <c r="C137" s="92"/>
    </row>
    <row r="138" spans="3:3">
      <c r="C138" s="92"/>
    </row>
    <row r="139" spans="3:3">
      <c r="C139" s="92"/>
    </row>
    <row r="140" spans="3:3">
      <c r="C140" s="92"/>
    </row>
    <row r="141" spans="3:3">
      <c r="C141" s="92"/>
    </row>
    <row r="142" spans="3:3">
      <c r="C142" s="92"/>
    </row>
    <row r="143" spans="3:3">
      <c r="C143" s="92"/>
    </row>
    <row r="144" spans="3:3">
      <c r="C144" s="92"/>
    </row>
    <row r="145" spans="3:3">
      <c r="C145" s="92"/>
    </row>
    <row r="146" spans="3:3">
      <c r="C146" s="92"/>
    </row>
    <row r="147" spans="3:3">
      <c r="C147" s="92"/>
    </row>
    <row r="148" spans="3:3">
      <c r="C148" s="92"/>
    </row>
    <row r="149" spans="3:3">
      <c r="C149" s="92"/>
    </row>
    <row r="150" spans="3:3">
      <c r="C150" s="92"/>
    </row>
    <row r="151" spans="3:3">
      <c r="C151" s="92"/>
    </row>
    <row r="152" spans="3:3">
      <c r="C152" s="92"/>
    </row>
    <row r="153" spans="3:3">
      <c r="C153" s="92"/>
    </row>
    <row r="154" spans="3:3">
      <c r="C154" s="92"/>
    </row>
    <row r="155" spans="3:3">
      <c r="C155" s="92"/>
    </row>
    <row r="156" spans="3:3">
      <c r="C156" s="92"/>
    </row>
    <row r="157" spans="3:3">
      <c r="C157" s="92"/>
    </row>
    <row r="158" spans="3:3">
      <c r="C158" s="92"/>
    </row>
    <row r="159" spans="3:3">
      <c r="C159" s="92"/>
    </row>
    <row r="160" spans="3:3">
      <c r="C160" s="92"/>
    </row>
    <row r="161" spans="3:3">
      <c r="C161" s="92"/>
    </row>
    <row r="162" spans="3:3">
      <c r="C162" s="92"/>
    </row>
    <row r="163" spans="3:3">
      <c r="C163" s="92"/>
    </row>
    <row r="164" spans="3:3">
      <c r="C164" s="92"/>
    </row>
    <row r="165" spans="3:3">
      <c r="C165" s="92"/>
    </row>
    <row r="166" spans="3:3">
      <c r="C166" s="92"/>
    </row>
    <row r="167" spans="3:3">
      <c r="C167" s="92"/>
    </row>
    <row r="168" spans="3:3">
      <c r="C168" s="92"/>
    </row>
    <row r="169" spans="3:3">
      <c r="C169" s="92"/>
    </row>
    <row r="170" spans="3:3">
      <c r="C170" s="92"/>
    </row>
    <row r="171" spans="3:3">
      <c r="C171" s="92"/>
    </row>
    <row r="172" spans="3:3">
      <c r="C172" s="92"/>
    </row>
    <row r="173" spans="3:3">
      <c r="C173" s="92"/>
    </row>
    <row r="174" spans="3:3">
      <c r="C174" s="92"/>
    </row>
    <row r="175" spans="3:3">
      <c r="C175" s="92"/>
    </row>
    <row r="176" spans="3:3">
      <c r="C176" s="92"/>
    </row>
    <row r="177" spans="3:3">
      <c r="C177" s="92"/>
    </row>
    <row r="178" spans="3:3">
      <c r="C178" s="92"/>
    </row>
    <row r="179" spans="3:3">
      <c r="C179" s="92"/>
    </row>
    <row r="180" spans="3:3">
      <c r="C180" s="92"/>
    </row>
    <row r="181" spans="3:3">
      <c r="C181" s="92"/>
    </row>
    <row r="182" spans="3:3">
      <c r="C182" s="92"/>
    </row>
    <row r="183" spans="3:3">
      <c r="C183" s="92"/>
    </row>
    <row r="184" spans="3:3">
      <c r="C184" s="92"/>
    </row>
    <row r="185" spans="3:3">
      <c r="C185" s="92"/>
    </row>
    <row r="186" spans="3:3">
      <c r="C186" s="92"/>
    </row>
    <row r="187" spans="3:3">
      <c r="C187" s="92"/>
    </row>
    <row r="188" spans="3:3">
      <c r="C188" s="92"/>
    </row>
    <row r="189" spans="3:3">
      <c r="C189" s="92"/>
    </row>
    <row r="190" spans="3:3">
      <c r="C190" s="92"/>
    </row>
    <row r="191" spans="3:3">
      <c r="C191" s="92"/>
    </row>
    <row r="192" spans="3:3">
      <c r="C192" s="92"/>
    </row>
    <row r="193" spans="3:3">
      <c r="C193" s="92"/>
    </row>
    <row r="194" spans="3:3">
      <c r="C194" s="92"/>
    </row>
    <row r="195" spans="3:3">
      <c r="C195" s="92"/>
    </row>
    <row r="196" spans="3:3">
      <c r="C196" s="92"/>
    </row>
    <row r="197" spans="3:3">
      <c r="C197" s="92"/>
    </row>
    <row r="198" spans="3:3">
      <c r="C198" s="92"/>
    </row>
    <row r="199" spans="3:3">
      <c r="C199" s="92"/>
    </row>
    <row r="200" spans="3:3">
      <c r="C200" s="92"/>
    </row>
    <row r="201" spans="3:3">
      <c r="C201" s="92"/>
    </row>
    <row r="202" spans="3:3">
      <c r="C202" s="92"/>
    </row>
    <row r="203" spans="3:3">
      <c r="C203" s="92"/>
    </row>
    <row r="204" spans="3:3">
      <c r="C204" s="92"/>
    </row>
    <row r="205" spans="3:3">
      <c r="C205" s="92"/>
    </row>
    <row r="206" spans="3:3">
      <c r="C206" s="92"/>
    </row>
    <row r="207" spans="3:3">
      <c r="C207" s="92"/>
    </row>
    <row r="208" spans="3:3">
      <c r="C208" s="92"/>
    </row>
    <row r="209" spans="3:3">
      <c r="C209" s="92"/>
    </row>
    <row r="210" spans="3:3">
      <c r="C210" s="92"/>
    </row>
    <row r="211" spans="3:3">
      <c r="C211" s="92"/>
    </row>
    <row r="212" spans="3:3">
      <c r="C212" s="92"/>
    </row>
    <row r="213" spans="3:3">
      <c r="C213" s="92"/>
    </row>
    <row r="214" spans="3:3">
      <c r="C214" s="92"/>
    </row>
    <row r="215" spans="3:3">
      <c r="C215" s="92"/>
    </row>
    <row r="216" spans="3:3">
      <c r="C216" s="92"/>
    </row>
    <row r="217" spans="3:3">
      <c r="C217" s="92"/>
    </row>
    <row r="218" spans="3:3">
      <c r="C218" s="92"/>
    </row>
    <row r="219" spans="3:3">
      <c r="C219" s="92"/>
    </row>
    <row r="220" spans="3:3">
      <c r="C220" s="92"/>
    </row>
    <row r="221" spans="3:3">
      <c r="C221" s="92"/>
    </row>
    <row r="222" spans="3:3">
      <c r="C222" s="92"/>
    </row>
    <row r="223" spans="3:3">
      <c r="C223" s="92"/>
    </row>
    <row r="224" spans="3:3">
      <c r="C224" s="92"/>
    </row>
    <row r="225" spans="3:3">
      <c r="C225" s="92"/>
    </row>
    <row r="226" spans="3:3">
      <c r="C226" s="92"/>
    </row>
    <row r="227" spans="3:3">
      <c r="C227" s="92"/>
    </row>
    <row r="228" spans="3:3">
      <c r="C228" s="92"/>
    </row>
    <row r="229" spans="3:3">
      <c r="C229" s="92"/>
    </row>
    <row r="230" spans="3:3">
      <c r="C230" s="92"/>
    </row>
    <row r="231" spans="3:3">
      <c r="C231" s="92"/>
    </row>
    <row r="232" spans="3:3">
      <c r="C232" s="92"/>
    </row>
    <row r="233" spans="3:3">
      <c r="C233" s="92"/>
    </row>
    <row r="234" spans="3:3">
      <c r="C234" s="92"/>
    </row>
    <row r="235" spans="3:3">
      <c r="C235" s="92"/>
    </row>
    <row r="236" spans="3:3">
      <c r="C236" s="92"/>
    </row>
    <row r="237" spans="3:3">
      <c r="C237" s="92"/>
    </row>
    <row r="238" spans="3:3">
      <c r="C238" s="92"/>
    </row>
    <row r="239" spans="3:3">
      <c r="C239" s="92"/>
    </row>
    <row r="240" spans="3:3">
      <c r="C240" s="92"/>
    </row>
    <row r="241" spans="3:3">
      <c r="C241" s="92"/>
    </row>
    <row r="242" spans="3:3">
      <c r="C242" s="92"/>
    </row>
    <row r="243" spans="3:3">
      <c r="C243" s="92"/>
    </row>
    <row r="244" spans="3:3">
      <c r="C244" s="92"/>
    </row>
    <row r="245" spans="3:3">
      <c r="C245" s="92"/>
    </row>
    <row r="246" spans="3:3">
      <c r="C246" s="92"/>
    </row>
    <row r="247" spans="3:3">
      <c r="C247" s="92"/>
    </row>
    <row r="248" spans="3:3">
      <c r="C248" s="92"/>
    </row>
    <row r="249" spans="3:3">
      <c r="C249" s="92"/>
    </row>
    <row r="250" spans="3:3">
      <c r="C250" s="92"/>
    </row>
    <row r="251" spans="3:3">
      <c r="C251" s="92"/>
    </row>
    <row r="252" spans="3:3">
      <c r="C252" s="92"/>
    </row>
    <row r="253" spans="3:3">
      <c r="C253" s="92"/>
    </row>
    <row r="254" spans="3:3">
      <c r="C254" s="92"/>
    </row>
    <row r="255" spans="3:3">
      <c r="C255" s="92"/>
    </row>
    <row r="256" spans="3:3">
      <c r="C256" s="92"/>
    </row>
    <row r="257" spans="3:3">
      <c r="C257" s="92"/>
    </row>
    <row r="258" spans="3:3">
      <c r="C258" s="92"/>
    </row>
    <row r="259" spans="3:3">
      <c r="C259" s="92"/>
    </row>
    <row r="260" spans="3:3">
      <c r="C260" s="92"/>
    </row>
    <row r="261" spans="3:3">
      <c r="C261" s="92"/>
    </row>
    <row r="262" spans="3:3">
      <c r="C262" s="92"/>
    </row>
    <row r="263" spans="3:3">
      <c r="C263" s="92"/>
    </row>
    <row r="264" spans="3:3">
      <c r="C264" s="92"/>
    </row>
    <row r="265" spans="3:3">
      <c r="C265" s="92"/>
    </row>
    <row r="266" spans="3:3">
      <c r="C266" s="92"/>
    </row>
    <row r="267" spans="3:3">
      <c r="C267" s="92"/>
    </row>
    <row r="268" spans="3:3">
      <c r="C268" s="92"/>
    </row>
    <row r="269" spans="3:3">
      <c r="C269" s="92"/>
    </row>
    <row r="270" spans="3:3">
      <c r="C270" s="92"/>
    </row>
    <row r="271" spans="3:3">
      <c r="C271" s="92"/>
    </row>
    <row r="272" spans="3:3">
      <c r="C272" s="92"/>
    </row>
    <row r="273" spans="3:3">
      <c r="C273" s="92"/>
    </row>
    <row r="274" spans="3:3">
      <c r="C274" s="92"/>
    </row>
    <row r="275" spans="3:3">
      <c r="C275" s="92"/>
    </row>
    <row r="276" spans="3:3">
      <c r="C276" s="92"/>
    </row>
    <row r="277" spans="3:3">
      <c r="C277" s="92"/>
    </row>
    <row r="278" spans="3:3">
      <c r="C278" s="92"/>
    </row>
    <row r="279" spans="3:3">
      <c r="C279" s="92"/>
    </row>
    <row r="280" spans="3:3">
      <c r="C280" s="92"/>
    </row>
    <row r="281" spans="3:3">
      <c r="C281" s="92"/>
    </row>
    <row r="282" spans="3:3">
      <c r="C282" s="92"/>
    </row>
    <row r="283" spans="3:3">
      <c r="C283" s="92"/>
    </row>
    <row r="284" spans="3:3">
      <c r="C284" s="92"/>
    </row>
    <row r="285" spans="3:3">
      <c r="C285" s="92"/>
    </row>
    <row r="286" spans="3:3">
      <c r="C286" s="92"/>
    </row>
    <row r="287" spans="3:3">
      <c r="C287" s="92"/>
    </row>
    <row r="288" spans="3:3">
      <c r="C288" s="92"/>
    </row>
    <row r="289" spans="3:3">
      <c r="C289" s="92"/>
    </row>
  </sheetData>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tint="-0.499984740745262"/>
  </sheetPr>
  <dimension ref="A1:K27"/>
  <sheetViews>
    <sheetView topLeftCell="A17" workbookViewId="0">
      <selection activeCell="A30" sqref="A30"/>
    </sheetView>
  </sheetViews>
  <sheetFormatPr defaultColWidth="9.140625" defaultRowHeight="23.25"/>
  <cols>
    <col min="1" max="1" width="12.7109375" style="65" customWidth="1"/>
    <col min="2" max="2" width="14.28515625" style="65" customWidth="1"/>
    <col min="3" max="3" width="18.5703125" style="65" customWidth="1"/>
    <col min="4" max="4" width="21.28515625" style="65" customWidth="1"/>
    <col min="5" max="5" width="24" style="65" customWidth="1"/>
    <col min="6" max="6" width="9.140625" style="65"/>
    <col min="7" max="8" width="22.42578125" style="65" customWidth="1"/>
    <col min="9" max="9" width="19.28515625" style="65" customWidth="1"/>
    <col min="10" max="10" width="9.140625" style="65"/>
    <col min="11" max="11" width="22.42578125" style="65" bestFit="1" customWidth="1"/>
    <col min="12" max="16384" width="9.140625" style="65"/>
  </cols>
  <sheetData>
    <row r="1" spans="1:11" ht="24" thickBot="1">
      <c r="A1" s="64"/>
    </row>
    <row r="2" spans="1:11">
      <c r="B2" s="66" t="s">
        <v>742</v>
      </c>
      <c r="C2" s="67" t="s">
        <v>743</v>
      </c>
      <c r="D2" s="115" t="s">
        <v>744</v>
      </c>
      <c r="E2" s="68" t="s">
        <v>744</v>
      </c>
      <c r="G2" s="66" t="s">
        <v>671</v>
      </c>
      <c r="H2" s="67" t="s">
        <v>692</v>
      </c>
      <c r="I2" s="68" t="s">
        <v>980</v>
      </c>
      <c r="J2" s="65" t="s">
        <v>981</v>
      </c>
    </row>
    <row r="3" spans="1:11">
      <c r="B3" s="69">
        <v>123456</v>
      </c>
      <c r="C3" s="70" t="s">
        <v>745</v>
      </c>
      <c r="D3" s="70" t="str">
        <f>IF(B3&gt;120,"Accept","Reject")</f>
        <v>Accept</v>
      </c>
      <c r="E3" s="71" t="str">
        <f>IF(C3&gt;120,"1000","500")</f>
        <v>1000</v>
      </c>
      <c r="G3" s="72" t="s">
        <v>746</v>
      </c>
      <c r="H3" s="72" t="s">
        <v>747</v>
      </c>
      <c r="I3" s="122"/>
    </row>
    <row r="4" spans="1:11">
      <c r="B4" s="69">
        <v>12345</v>
      </c>
      <c r="C4" s="70" t="s">
        <v>748</v>
      </c>
      <c r="D4" s="70" t="str">
        <f t="shared" ref="D4:D9" si="0">IF(B4&gt;120,"Accept","Reject")</f>
        <v>Accept</v>
      </c>
      <c r="E4" s="71" t="str">
        <f t="shared" ref="E4:E9" si="1">IF(C4&gt;120,"1000","500")</f>
        <v>1000</v>
      </c>
      <c r="G4" s="7"/>
      <c r="H4" s="116"/>
      <c r="I4"/>
    </row>
    <row r="5" spans="1:11">
      <c r="B5" s="69">
        <v>1234</v>
      </c>
      <c r="C5" s="70" t="s">
        <v>749</v>
      </c>
      <c r="D5" s="70" t="str">
        <f t="shared" si="0"/>
        <v>Accept</v>
      </c>
      <c r="E5" s="71" t="str">
        <f t="shared" si="1"/>
        <v>1000</v>
      </c>
      <c r="G5" s="73"/>
      <c r="H5" s="121"/>
      <c r="I5" s="74"/>
    </row>
    <row r="6" spans="1:11">
      <c r="B6" s="69">
        <v>123</v>
      </c>
      <c r="C6" s="70" t="s">
        <v>750</v>
      </c>
      <c r="D6" s="70" t="str">
        <f t="shared" si="0"/>
        <v>Accept</v>
      </c>
      <c r="E6" s="71" t="str">
        <f t="shared" si="1"/>
        <v>1000</v>
      </c>
      <c r="G6" s="114"/>
      <c r="H6" s="121"/>
      <c r="I6" s="75"/>
    </row>
    <row r="7" spans="1:11">
      <c r="B7" s="69">
        <v>12</v>
      </c>
      <c r="C7" s="70"/>
      <c r="D7" s="70" t="str">
        <f t="shared" si="0"/>
        <v>Reject</v>
      </c>
      <c r="E7" s="71" t="str">
        <f t="shared" si="1"/>
        <v>500</v>
      </c>
      <c r="G7" s="73" t="s">
        <v>981</v>
      </c>
      <c r="H7" s="121"/>
      <c r="I7" s="75"/>
    </row>
    <row r="8" spans="1:11">
      <c r="B8" s="69">
        <v>1</v>
      </c>
      <c r="C8" s="70"/>
      <c r="D8" s="70" t="str">
        <f t="shared" si="0"/>
        <v>Reject</v>
      </c>
      <c r="E8" s="71" t="str">
        <f t="shared" si="1"/>
        <v>500</v>
      </c>
      <c r="G8"/>
      <c r="H8" s="121"/>
      <c r="I8" s="75"/>
    </row>
    <row r="9" spans="1:11" ht="24" thickBot="1">
      <c r="B9" s="76">
        <v>0</v>
      </c>
      <c r="C9" s="77"/>
      <c r="D9" s="77" t="str">
        <f t="shared" si="0"/>
        <v>Reject</v>
      </c>
      <c r="E9" s="78" t="str">
        <f t="shared" si="1"/>
        <v>500</v>
      </c>
      <c r="G9" s="76"/>
      <c r="H9" s="123"/>
      <c r="I9" s="79"/>
    </row>
    <row r="11" spans="1:11">
      <c r="E11"/>
      <c r="G11" s="65" t="s">
        <v>1066</v>
      </c>
      <c r="H11" s="80">
        <f ca="1">TODAY()</f>
        <v>45032</v>
      </c>
      <c r="J11"/>
      <c r="K11"/>
    </row>
    <row r="12" spans="1:11">
      <c r="E12"/>
      <c r="G12" s="149" t="s">
        <v>1063</v>
      </c>
      <c r="H12" s="149">
        <f ca="1">DAY(TODAY())</f>
        <v>16</v>
      </c>
      <c r="J12"/>
      <c r="K12"/>
    </row>
    <row r="13" spans="1:11" ht="24" thickBot="1">
      <c r="B13" s="65" t="s">
        <v>751</v>
      </c>
      <c r="G13" s="150" t="s">
        <v>1064</v>
      </c>
      <c r="H13" s="150">
        <f ca="1">MONTH(TODAY())</f>
        <v>4</v>
      </c>
      <c r="I13" s="150"/>
      <c r="J13"/>
      <c r="K13"/>
    </row>
    <row r="14" spans="1:11">
      <c r="B14" s="81" t="s">
        <v>752</v>
      </c>
      <c r="C14" s="82" t="s">
        <v>752</v>
      </c>
      <c r="D14" s="82" t="s">
        <v>752</v>
      </c>
      <c r="E14" s="83" t="s">
        <v>752</v>
      </c>
      <c r="G14" s="65" t="s">
        <v>1065</v>
      </c>
      <c r="H14" s="65">
        <f ca="1">YEAR(TODAY())</f>
        <v>2023</v>
      </c>
      <c r="J14"/>
      <c r="K14"/>
    </row>
    <row r="15" spans="1:11">
      <c r="B15" s="69" t="s">
        <v>752</v>
      </c>
      <c r="C15" s="70" t="s">
        <v>752</v>
      </c>
      <c r="D15" s="70" t="s">
        <v>752</v>
      </c>
      <c r="E15" s="75" t="s">
        <v>752</v>
      </c>
      <c r="J15"/>
      <c r="K15"/>
    </row>
    <row r="16" spans="1:11">
      <c r="B16" s="69" t="s">
        <v>752</v>
      </c>
      <c r="C16" s="70" t="s">
        <v>752</v>
      </c>
      <c r="D16" s="70" t="s">
        <v>752</v>
      </c>
      <c r="E16" s="75" t="s">
        <v>752</v>
      </c>
      <c r="J16"/>
      <c r="K16"/>
    </row>
    <row r="17" spans="2:11">
      <c r="B17" s="69" t="s">
        <v>752</v>
      </c>
      <c r="C17" s="70" t="s">
        <v>752</v>
      </c>
      <c r="D17" s="70" t="s">
        <v>752</v>
      </c>
      <c r="E17" s="75" t="s">
        <v>752</v>
      </c>
      <c r="J17"/>
      <c r="K17"/>
    </row>
    <row r="18" spans="2:11" ht="24" thickBot="1">
      <c r="B18" s="76" t="s">
        <v>752</v>
      </c>
      <c r="C18" s="77" t="s">
        <v>752</v>
      </c>
      <c r="D18" s="77" t="s">
        <v>752</v>
      </c>
      <c r="E18" s="79" t="s">
        <v>752</v>
      </c>
      <c r="J18"/>
      <c r="K18"/>
    </row>
    <row r="19" spans="2:11">
      <c r="G19"/>
      <c r="H19"/>
      <c r="I19"/>
      <c r="J19"/>
      <c r="K19"/>
    </row>
    <row r="20" spans="2:11">
      <c r="C20" s="65" t="s">
        <v>1079</v>
      </c>
      <c r="D20" s="65" t="s">
        <v>1079</v>
      </c>
      <c r="E20" s="65" t="s">
        <v>1079</v>
      </c>
      <c r="G20"/>
      <c r="H20"/>
      <c r="I20"/>
      <c r="J20"/>
      <c r="K20"/>
    </row>
    <row r="21" spans="2:11">
      <c r="C21" s="65" t="s">
        <v>1079</v>
      </c>
      <c r="D21" s="65" t="s">
        <v>1079</v>
      </c>
      <c r="E21" s="65" t="s">
        <v>1079</v>
      </c>
      <c r="G21"/>
      <c r="H21"/>
      <c r="I21"/>
      <c r="J21"/>
      <c r="K21"/>
    </row>
    <row r="22" spans="2:11">
      <c r="C22" s="65" t="s">
        <v>1079</v>
      </c>
      <c r="D22" s="65" t="s">
        <v>1079</v>
      </c>
      <c r="E22" s="65" t="s">
        <v>1079</v>
      </c>
      <c r="G22"/>
      <c r="H22"/>
      <c r="I22"/>
      <c r="J22"/>
      <c r="K22"/>
    </row>
    <row r="23" spans="2:11">
      <c r="C23" s="65" t="s">
        <v>1079</v>
      </c>
      <c r="D23" s="65" t="s">
        <v>1079</v>
      </c>
      <c r="E23" s="65" t="s">
        <v>1079</v>
      </c>
      <c r="G23"/>
      <c r="H23"/>
      <c r="I23"/>
      <c r="J23"/>
      <c r="K23"/>
    </row>
    <row r="24" spans="2:11">
      <c r="C24" s="65" t="s">
        <v>1079</v>
      </c>
      <c r="D24" s="65" t="s">
        <v>1079</v>
      </c>
      <c r="E24" s="65" t="s">
        <v>1079</v>
      </c>
      <c r="J24"/>
      <c r="K24"/>
    </row>
    <row r="25" spans="2:11">
      <c r="C25" s="65" t="s">
        <v>1079</v>
      </c>
      <c r="D25" s="65" t="s">
        <v>1079</v>
      </c>
      <c r="E25" s="65" t="s">
        <v>1079</v>
      </c>
    </row>
    <row r="26" spans="2:11">
      <c r="G26" s="65" t="s">
        <v>1079</v>
      </c>
    </row>
    <row r="27" spans="2:11">
      <c r="J27" s="65" t="s">
        <v>1079</v>
      </c>
    </row>
  </sheetData>
  <customSheetViews>
    <customSheetView guid="{2AFC4EE7-B7E3-4CBF-97F7-920151E9360E}">
      <selection activeCell="E6" sqref="E6"/>
      <pageMargins left="0.7" right="0.7" top="0.75" bottom="0.75" header="0.3" footer="0.3"/>
      <pageSetup orientation="portrait" horizontalDpi="4294967293" verticalDpi="4294967293" r:id="rId1"/>
    </customSheetView>
  </customSheetViews>
  <pageMargins left="0.7" right="0.7" top="0.75" bottom="0.75" header="0.3" footer="0.3"/>
  <pageSetup orientation="portrait" horizontalDpi="4294967293" verticalDpi="4294967293"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3">
    <tabColor rgb="FF00B050"/>
  </sheetPr>
  <dimension ref="A3:M91"/>
  <sheetViews>
    <sheetView showGridLines="0" workbookViewId="0">
      <selection activeCell="D6" sqref="D6"/>
    </sheetView>
  </sheetViews>
  <sheetFormatPr defaultColWidth="9.140625" defaultRowHeight="15"/>
  <cols>
    <col min="1" max="1" width="11" style="144" customWidth="1"/>
    <col min="2" max="2" width="42" style="144" customWidth="1"/>
    <col min="3" max="3" width="35.42578125" style="144" bestFit="1" customWidth="1"/>
    <col min="4" max="4" width="30.7109375" style="144" customWidth="1"/>
    <col min="5" max="5" width="25.28515625" style="144" customWidth="1"/>
    <col min="6" max="6" width="9.140625" style="144"/>
    <col min="7" max="7" width="15.7109375" style="144" customWidth="1"/>
    <col min="8" max="8" width="14.140625" style="144" customWidth="1"/>
    <col min="9" max="9" width="33.28515625" style="144" customWidth="1"/>
    <col min="10" max="10" width="9.140625" style="144"/>
    <col min="11" max="11" width="17.140625" style="144" customWidth="1"/>
    <col min="12" max="12" width="14" style="144" bestFit="1" customWidth="1"/>
    <col min="13" max="13" width="15.7109375" style="144" bestFit="1" customWidth="1"/>
    <col min="14" max="16384" width="9.140625" style="144"/>
  </cols>
  <sheetData>
    <row r="3" spans="1:13" ht="20.25">
      <c r="A3" s="142"/>
      <c r="B3" s="143" t="s">
        <v>14</v>
      </c>
      <c r="C3" s="142"/>
      <c r="D3" s="142"/>
      <c r="E3" s="142"/>
      <c r="F3" s="142"/>
      <c r="G3" s="142"/>
      <c r="H3" s="142"/>
      <c r="I3" s="142"/>
      <c r="J3" s="142"/>
      <c r="K3" s="142"/>
      <c r="L3" s="142"/>
    </row>
    <row r="4" spans="1:13" ht="20.25">
      <c r="A4" s="487" t="s">
        <v>15</v>
      </c>
      <c r="B4" s="487" t="s">
        <v>16</v>
      </c>
      <c r="C4" s="488" t="s">
        <v>57</v>
      </c>
      <c r="D4" s="488" t="s">
        <v>18</v>
      </c>
      <c r="E4" s="489"/>
      <c r="F4" s="490"/>
      <c r="J4" s="145"/>
      <c r="K4" s="145"/>
      <c r="L4" s="145"/>
    </row>
    <row r="5" spans="1:13" ht="20.25">
      <c r="A5" s="484" t="s">
        <v>21</v>
      </c>
      <c r="B5" s="484" t="s">
        <v>22</v>
      </c>
      <c r="C5" s="491" t="str">
        <f>A5&amp;" "&amp;B5</f>
        <v>Mark Baker</v>
      </c>
      <c r="D5" s="492" t="str">
        <f>CONCATENATE(A5," ",B5)</f>
        <v>Mark Baker</v>
      </c>
      <c r="E5" s="463"/>
      <c r="F5" s="460"/>
      <c r="J5" s="147"/>
      <c r="K5" s="148"/>
      <c r="L5" s="147"/>
    </row>
    <row r="6" spans="1:13" ht="20.25">
      <c r="A6" s="484" t="s">
        <v>23</v>
      </c>
      <c r="B6" s="484" t="s">
        <v>24</v>
      </c>
      <c r="C6" s="491" t="str">
        <f t="shared" ref="C6:C22" si="0">A6&amp;" "&amp;B6</f>
        <v>Sheila Hansen</v>
      </c>
      <c r="D6" s="492"/>
      <c r="E6" s="463"/>
      <c r="F6" s="460"/>
      <c r="J6" s="147"/>
      <c r="K6" s="147"/>
      <c r="L6" s="147"/>
    </row>
    <row r="7" spans="1:13" ht="20.25">
      <c r="A7" s="493" t="s">
        <v>2012</v>
      </c>
      <c r="B7" s="484" t="s">
        <v>26</v>
      </c>
      <c r="C7" s="491" t="str">
        <f t="shared" si="0"/>
        <v>James Fier</v>
      </c>
      <c r="D7" s="492"/>
      <c r="E7" s="463"/>
      <c r="F7" s="460"/>
      <c r="J7" s="147"/>
      <c r="K7" s="5"/>
      <c r="M7" s="26"/>
    </row>
    <row r="8" spans="1:13" ht="20.25">
      <c r="A8" s="484" t="s">
        <v>21</v>
      </c>
      <c r="B8" s="484" t="s">
        <v>27</v>
      </c>
      <c r="C8" s="491" t="str">
        <f t="shared" si="0"/>
        <v>Mark Morris</v>
      </c>
      <c r="D8" s="492"/>
      <c r="E8" s="463"/>
      <c r="F8" s="460"/>
      <c r="J8" s="147"/>
      <c r="K8" s="5"/>
      <c r="L8" s="147"/>
    </row>
    <row r="9" spans="1:13" ht="20.25">
      <c r="A9" s="484" t="s">
        <v>28</v>
      </c>
      <c r="B9" s="484" t="s">
        <v>29</v>
      </c>
      <c r="C9" s="491" t="str">
        <f t="shared" si="0"/>
        <v>Jussi Björling</v>
      </c>
      <c r="D9" s="492"/>
      <c r="E9" s="463"/>
      <c r="F9" s="460"/>
      <c r="J9" s="147"/>
      <c r="K9" s="147"/>
      <c r="L9" s="147"/>
      <c r="M9" s="147"/>
    </row>
    <row r="10" spans="1:13" ht="20.25">
      <c r="A10" s="484" t="s">
        <v>30</v>
      </c>
      <c r="B10" s="484" t="s">
        <v>31</v>
      </c>
      <c r="C10" s="491" t="str">
        <f t="shared" si="0"/>
        <v>Ryan Long</v>
      </c>
      <c r="D10" s="492"/>
      <c r="E10" s="463"/>
      <c r="F10" s="460"/>
      <c r="J10" s="147"/>
      <c r="K10" s="5"/>
      <c r="L10" s="5"/>
      <c r="M10" s="147"/>
    </row>
    <row r="11" spans="1:13" ht="20.25">
      <c r="A11" s="484" t="s">
        <v>32</v>
      </c>
      <c r="B11" s="484" t="s">
        <v>33</v>
      </c>
      <c r="C11" s="491" t="str">
        <f t="shared" si="0"/>
        <v>Jackie Fitzgerald</v>
      </c>
      <c r="D11" s="492"/>
      <c r="E11" s="463"/>
      <c r="F11" s="460"/>
      <c r="J11" s="147"/>
      <c r="K11" s="5"/>
      <c r="L11" s="5"/>
      <c r="M11" s="147"/>
    </row>
    <row r="12" spans="1:13" ht="20.25">
      <c r="A12" s="484" t="s">
        <v>34</v>
      </c>
      <c r="B12" s="484" t="s">
        <v>35</v>
      </c>
      <c r="C12" s="491" t="str">
        <f t="shared" si="0"/>
        <v>Riccardo Muti</v>
      </c>
      <c r="D12" s="492"/>
      <c r="E12" s="463"/>
      <c r="F12" s="460"/>
      <c r="J12" s="147"/>
      <c r="K12" s="147"/>
      <c r="L12" s="147"/>
    </row>
    <row r="13" spans="1:13" ht="20.25">
      <c r="A13" s="484" t="s">
        <v>36</v>
      </c>
      <c r="B13" s="484" t="s">
        <v>37</v>
      </c>
      <c r="C13" s="491" t="str">
        <f t="shared" si="0"/>
        <v>Liesl Tidwell</v>
      </c>
      <c r="D13" s="492"/>
      <c r="E13" s="463"/>
      <c r="F13" s="460"/>
      <c r="J13" s="147"/>
      <c r="K13" s="147"/>
      <c r="L13" s="147"/>
    </row>
    <row r="14" spans="1:13" ht="20.25">
      <c r="A14" s="484" t="s">
        <v>38</v>
      </c>
      <c r="B14" s="484" t="s">
        <v>39</v>
      </c>
      <c r="C14" s="491" t="str">
        <f t="shared" si="0"/>
        <v>Jeffrey Eaton</v>
      </c>
      <c r="D14" s="492"/>
      <c r="E14" s="463"/>
      <c r="F14" s="460"/>
      <c r="J14" s="147"/>
      <c r="K14" s="147"/>
      <c r="L14" s="147"/>
    </row>
    <row r="15" spans="1:13" ht="20.25">
      <c r="A15" s="484" t="s">
        <v>40</v>
      </c>
      <c r="B15" s="484" t="s">
        <v>41</v>
      </c>
      <c r="C15" s="491" t="str">
        <f t="shared" si="0"/>
        <v>Karen Chambers</v>
      </c>
      <c r="D15" s="492"/>
      <c r="E15" s="463"/>
      <c r="F15" s="460"/>
      <c r="J15" s="147"/>
      <c r="K15" s="147"/>
      <c r="L15" s="147"/>
    </row>
    <row r="16" spans="1:13" ht="20.25">
      <c r="A16" s="484" t="s">
        <v>42</v>
      </c>
      <c r="B16" s="484" t="s">
        <v>43</v>
      </c>
      <c r="C16" s="491" t="str">
        <f t="shared" si="0"/>
        <v>Barney Perez</v>
      </c>
      <c r="D16" s="492"/>
      <c r="E16" s="463"/>
      <c r="F16" s="460"/>
      <c r="J16" s="147"/>
      <c r="K16" s="147"/>
      <c r="L16" s="147"/>
    </row>
    <row r="17" spans="1:12" ht="20.25">
      <c r="A17" s="484" t="s">
        <v>44</v>
      </c>
      <c r="B17" s="484" t="s">
        <v>45</v>
      </c>
      <c r="C17" s="491" t="str">
        <f t="shared" si="0"/>
        <v>Cathy Watanuki</v>
      </c>
      <c r="D17" s="492"/>
      <c r="E17" s="463"/>
      <c r="F17" s="460"/>
      <c r="J17" s="147"/>
      <c r="K17" s="147"/>
      <c r="L17" s="147"/>
    </row>
    <row r="18" spans="1:12" ht="20.25">
      <c r="A18" s="484" t="s">
        <v>46</v>
      </c>
      <c r="B18" s="484" t="s">
        <v>47</v>
      </c>
      <c r="C18" s="491" t="str">
        <f t="shared" si="0"/>
        <v>George Porter</v>
      </c>
      <c r="D18" s="492"/>
      <c r="E18" s="463"/>
      <c r="F18" s="460"/>
      <c r="J18" s="147"/>
      <c r="K18" s="147"/>
      <c r="L18" s="147"/>
    </row>
    <row r="19" spans="1:12" ht="20.25">
      <c r="A19" s="484" t="s">
        <v>48</v>
      </c>
      <c r="B19" s="484" t="s">
        <v>49</v>
      </c>
      <c r="C19" s="491" t="str">
        <f t="shared" si="0"/>
        <v>Max Wagner</v>
      </c>
      <c r="D19" s="492"/>
      <c r="E19" s="463"/>
      <c r="F19" s="460"/>
      <c r="J19" s="147"/>
      <c r="K19" s="147"/>
      <c r="L19" s="147"/>
    </row>
    <row r="20" spans="1:12" ht="20.25">
      <c r="A20" s="484" t="s">
        <v>50</v>
      </c>
      <c r="B20" s="484" t="s">
        <v>51</v>
      </c>
      <c r="C20" s="491" t="str">
        <f t="shared" si="0"/>
        <v>Robert Konopka</v>
      </c>
      <c r="D20" s="492"/>
      <c r="E20" s="463"/>
      <c r="F20" s="460"/>
      <c r="J20" s="147"/>
      <c r="K20" s="147"/>
      <c r="L20" s="147"/>
    </row>
    <row r="21" spans="1:12" ht="20.25">
      <c r="A21" s="484" t="s">
        <v>52</v>
      </c>
      <c r="B21" s="484" t="s">
        <v>53</v>
      </c>
      <c r="C21" s="491" t="str">
        <f t="shared" si="0"/>
        <v>Don Nichols</v>
      </c>
      <c r="D21" s="492"/>
      <c r="E21" s="463"/>
      <c r="F21" s="460"/>
      <c r="J21" s="147"/>
      <c r="K21" s="147"/>
      <c r="L21" s="147"/>
    </row>
    <row r="22" spans="1:12" ht="20.25">
      <c r="A22" s="484" t="s">
        <v>54</v>
      </c>
      <c r="B22" s="484" t="s">
        <v>55</v>
      </c>
      <c r="C22" s="491" t="str">
        <f t="shared" si="0"/>
        <v>Harlon Harvey</v>
      </c>
      <c r="D22" s="492"/>
      <c r="E22" s="463"/>
      <c r="F22" s="460"/>
      <c r="J22" s="147"/>
      <c r="K22" s="147"/>
      <c r="L22" s="147"/>
    </row>
    <row r="85" spans="3:8">
      <c r="H85"/>
    </row>
    <row r="86" spans="3:8">
      <c r="H86"/>
    </row>
    <row r="87" spans="3:8">
      <c r="H87"/>
    </row>
    <row r="88" spans="3:8">
      <c r="H88"/>
    </row>
    <row r="89" spans="3:8">
      <c r="H89"/>
    </row>
    <row r="91" spans="3:8">
      <c r="C91" s="26"/>
      <c r="D91" s="26"/>
    </row>
  </sheetData>
  <customSheetViews>
    <customSheetView guid="{2AFC4EE7-B7E3-4CBF-97F7-920151E9360E}">
      <selection activeCell="C5" sqref="C5:D22"/>
      <pageMargins left="0.7" right="0.7" top="0.75" bottom="0.75" header="0.3" footer="0.3"/>
      <pageSetup orientation="portrait" horizontalDpi="4294967293" verticalDpi="4294967293" r:id="rId1"/>
    </customSheetView>
  </customSheetViews>
  <pageMargins left="0.7" right="0.7" top="0.75" bottom="0.75" header="0.3" footer="0.3"/>
  <pageSetup orientation="portrait" horizontalDpi="4294967293" verticalDpi="4294967293"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tint="-0.249977111117893"/>
  </sheetPr>
  <dimension ref="A1:G69"/>
  <sheetViews>
    <sheetView showGridLines="0" workbookViewId="0">
      <selection activeCell="B20" sqref="B20"/>
    </sheetView>
  </sheetViews>
  <sheetFormatPr defaultRowHeight="15"/>
  <cols>
    <col min="2" max="2" width="34.42578125" customWidth="1"/>
    <col min="3" max="3" width="25.85546875" customWidth="1"/>
    <col min="4" max="4" width="22.7109375" customWidth="1"/>
    <col min="5" max="5" width="22.5703125" customWidth="1"/>
    <col min="6" max="6" width="26.5703125" customWidth="1"/>
  </cols>
  <sheetData>
    <row r="1" spans="1:7" ht="20.25">
      <c r="A1" s="142"/>
      <c r="B1" s="143" t="s">
        <v>58</v>
      </c>
      <c r="C1" s="142"/>
      <c r="D1" s="142"/>
      <c r="E1" s="142"/>
      <c r="F1" s="142"/>
      <c r="G1" s="144"/>
    </row>
    <row r="2" spans="1:7" ht="20.25">
      <c r="A2" s="147"/>
      <c r="B2" s="147"/>
      <c r="C2" s="28" t="s">
        <v>1817</v>
      </c>
      <c r="D2" s="144"/>
      <c r="E2" s="147"/>
      <c r="F2" s="147"/>
      <c r="G2" s="144"/>
    </row>
    <row r="3" spans="1:7" ht="25.5">
      <c r="A3" s="147"/>
      <c r="B3" s="522" t="s">
        <v>1816</v>
      </c>
      <c r="C3" s="559" t="s">
        <v>1817</v>
      </c>
      <c r="D3" s="144"/>
      <c r="E3" s="147"/>
      <c r="F3" s="147"/>
      <c r="G3" s="144"/>
    </row>
    <row r="4" spans="1:7" ht="20.25">
      <c r="A4" s="147"/>
      <c r="B4" s="39" t="s">
        <v>1820</v>
      </c>
      <c r="C4" s="523"/>
      <c r="D4" s="144"/>
      <c r="E4" s="147"/>
      <c r="F4" s="147"/>
      <c r="G4" s="144"/>
    </row>
    <row r="5" spans="1:7" ht="20.25">
      <c r="A5" s="147"/>
      <c r="B5" s="484" t="s">
        <v>59</v>
      </c>
      <c r="C5" s="523"/>
      <c r="D5" s="147"/>
      <c r="E5" s="147"/>
      <c r="F5" s="147"/>
      <c r="G5" s="144"/>
    </row>
    <row r="6" spans="1:7" ht="20.25">
      <c r="A6" s="147"/>
      <c r="B6" s="484" t="s">
        <v>60</v>
      </c>
      <c r="C6" s="523"/>
      <c r="D6" s="147"/>
      <c r="E6" s="147"/>
      <c r="F6" s="147"/>
      <c r="G6" s="144"/>
    </row>
    <row r="7" spans="1:7" ht="20.25">
      <c r="A7" s="147"/>
      <c r="B7" s="484" t="s">
        <v>61</v>
      </c>
      <c r="C7" s="523"/>
      <c r="D7" s="147"/>
      <c r="E7" s="147"/>
      <c r="F7" s="147"/>
      <c r="G7" s="144"/>
    </row>
    <row r="8" spans="1:7" ht="20.25">
      <c r="A8" s="147"/>
      <c r="B8" s="484" t="s">
        <v>62</v>
      </c>
      <c r="C8" s="523"/>
      <c r="D8" s="147"/>
      <c r="E8" s="147"/>
      <c r="F8" s="147"/>
      <c r="G8" s="144"/>
    </row>
    <row r="9" spans="1:7" ht="20.25">
      <c r="A9" s="147"/>
      <c r="B9" s="484" t="s">
        <v>63</v>
      </c>
      <c r="C9" s="523"/>
      <c r="D9" s="147"/>
      <c r="E9" s="147"/>
      <c r="F9" s="147"/>
      <c r="G9" s="144"/>
    </row>
    <row r="10" spans="1:7" ht="20.25">
      <c r="A10" s="147"/>
      <c r="B10" s="493" t="s">
        <v>1082</v>
      </c>
      <c r="C10" s="523"/>
      <c r="D10" s="147"/>
      <c r="E10" s="147"/>
      <c r="F10" s="147"/>
      <c r="G10" s="144"/>
    </row>
    <row r="11" spans="1:7" ht="20.25">
      <c r="A11" s="147"/>
      <c r="B11" s="493" t="s">
        <v>1084</v>
      </c>
      <c r="C11" s="523"/>
      <c r="D11" s="147"/>
      <c r="E11" s="147"/>
      <c r="F11" s="147"/>
      <c r="G11" s="144"/>
    </row>
    <row r="12" spans="1:7" ht="20.25">
      <c r="A12" s="147"/>
      <c r="B12" s="493" t="s">
        <v>1085</v>
      </c>
      <c r="C12" s="523"/>
      <c r="D12" s="147"/>
      <c r="E12" s="147"/>
      <c r="F12" s="147"/>
      <c r="G12" s="144"/>
    </row>
    <row r="13" spans="1:7" ht="20.25">
      <c r="A13" s="147"/>
      <c r="B13" s="484" t="s">
        <v>64</v>
      </c>
      <c r="C13" s="523"/>
      <c r="D13" s="147"/>
      <c r="F13" s="147"/>
      <c r="G13" s="144"/>
    </row>
    <row r="14" spans="1:7" ht="20.25">
      <c r="A14" s="147"/>
      <c r="B14" s="493" t="s">
        <v>1083</v>
      </c>
      <c r="C14" s="523"/>
      <c r="D14" s="147"/>
      <c r="E14" s="147"/>
      <c r="F14" s="147"/>
      <c r="G14" s="144"/>
    </row>
    <row r="15" spans="1:7" ht="20.25">
      <c r="A15" s="147"/>
      <c r="B15" s="484" t="s">
        <v>65</v>
      </c>
      <c r="C15" s="523"/>
      <c r="D15" s="147"/>
      <c r="E15" s="147"/>
      <c r="F15" s="147"/>
      <c r="G15" s="144"/>
    </row>
    <row r="16" spans="1:7" ht="20.25">
      <c r="A16" s="147"/>
      <c r="B16" s="146" t="s">
        <v>66</v>
      </c>
      <c r="C16" s="523"/>
      <c r="D16" s="147"/>
      <c r="E16" s="147"/>
      <c r="F16" s="147"/>
      <c r="G16" s="144"/>
    </row>
    <row r="17" spans="1:7" ht="20.25">
      <c r="A17" s="147"/>
      <c r="B17" s="146"/>
      <c r="C17" s="147"/>
      <c r="D17" s="147"/>
      <c r="E17" s="147"/>
      <c r="F17" s="147"/>
      <c r="G17" s="144"/>
    </row>
    <row r="18" spans="1:7" ht="20.25">
      <c r="A18" s="147"/>
      <c r="B18" s="146"/>
      <c r="C18" s="147"/>
      <c r="D18" s="147"/>
      <c r="E18" s="147"/>
      <c r="F18" s="147"/>
      <c r="G18" s="144"/>
    </row>
    <row r="19" spans="1:7" ht="20.25">
      <c r="A19" s="147"/>
      <c r="B19" s="146"/>
      <c r="C19" s="147"/>
      <c r="D19" s="147"/>
      <c r="E19" s="147"/>
      <c r="F19" s="147"/>
      <c r="G19" s="144"/>
    </row>
    <row r="20" spans="1:7" ht="20.25">
      <c r="A20" s="147"/>
      <c r="B20" s="146"/>
      <c r="C20" s="147"/>
      <c r="D20" s="147"/>
      <c r="E20" s="147"/>
      <c r="F20" s="147"/>
      <c r="G20" s="144"/>
    </row>
    <row r="21" spans="1:7" ht="20.25">
      <c r="A21" s="147"/>
      <c r="B21" s="143"/>
      <c r="C21" s="4" t="s">
        <v>1210</v>
      </c>
      <c r="D21" s="142"/>
      <c r="E21" s="142"/>
      <c r="F21" s="142"/>
      <c r="G21" s="142"/>
    </row>
    <row r="23" spans="1:7" ht="15.75">
      <c r="B23" s="561" t="s">
        <v>1818</v>
      </c>
      <c r="C23" s="561" t="s">
        <v>1819</v>
      </c>
      <c r="D23" s="561" t="s">
        <v>2100</v>
      </c>
      <c r="E23" s="561" t="s">
        <v>2102</v>
      </c>
      <c r="F23" s="561" t="s">
        <v>2103</v>
      </c>
    </row>
    <row r="24" spans="1:7" ht="20.25">
      <c r="A24" s="147"/>
      <c r="B24" s="562" t="s">
        <v>816</v>
      </c>
      <c r="C24" s="563" t="str">
        <f>"100"&amp;CHAR(7)&amp;"453"</f>
        <v>100_x0007_453</v>
      </c>
      <c r="D24" s="460"/>
      <c r="E24" s="39"/>
      <c r="F24" s="460"/>
      <c r="G24" s="144"/>
    </row>
    <row r="25" spans="1:7" ht="20.25">
      <c r="A25" s="147"/>
      <c r="B25" s="562" t="s">
        <v>831</v>
      </c>
      <c r="C25" s="563" t="str">
        <f>"500"&amp;CHAR(8)&amp;"453"</f>
        <v>500_x0008_453</v>
      </c>
      <c r="D25" s="460"/>
      <c r="E25" s="39"/>
      <c r="F25" s="460"/>
      <c r="G25" s="144"/>
    </row>
    <row r="26" spans="1:7" ht="20.25">
      <c r="A26" s="147"/>
      <c r="B26" s="562" t="s">
        <v>278</v>
      </c>
      <c r="C26" s="564" t="str">
        <f>"499"&amp;CHAR(11)&amp;"453"</f>
        <v>499_x000B_453</v>
      </c>
      <c r="D26" s="460"/>
      <c r="E26" s="39"/>
      <c r="F26" s="460"/>
      <c r="G26" s="144"/>
    </row>
    <row r="27" spans="1:7" ht="20.25">
      <c r="A27" s="147"/>
      <c r="B27" s="562" t="s">
        <v>821</v>
      </c>
      <c r="C27" s="564" t="str">
        <f t="shared" ref="C27:C36" si="0">"399"&amp;CHAR(15)&amp;"453"</f>
        <v>399_x000F_453</v>
      </c>
      <c r="D27" s="460"/>
      <c r="E27" s="39"/>
      <c r="F27" s="460"/>
      <c r="G27" s="144"/>
    </row>
    <row r="28" spans="1:7" ht="20.25">
      <c r="A28" s="147"/>
      <c r="B28" s="562" t="s">
        <v>241</v>
      </c>
      <c r="C28" s="564" t="str">
        <f t="shared" si="0"/>
        <v>399_x000F_453</v>
      </c>
      <c r="D28" s="460"/>
      <c r="E28" s="39"/>
      <c r="F28" s="460"/>
      <c r="G28" s="144"/>
    </row>
    <row r="29" spans="1:7" ht="20.25">
      <c r="A29" s="147"/>
      <c r="B29" s="562" t="s">
        <v>389</v>
      </c>
      <c r="C29" s="564" t="str">
        <f t="shared" si="0"/>
        <v>399_x000F_453</v>
      </c>
      <c r="D29" s="460"/>
      <c r="E29" s="39"/>
      <c r="F29" s="460"/>
      <c r="G29" s="144"/>
    </row>
    <row r="30" spans="1:7" ht="20.25">
      <c r="A30" s="147"/>
      <c r="B30" s="562" t="s">
        <v>607</v>
      </c>
      <c r="C30" s="564" t="str">
        <f t="shared" si="0"/>
        <v>399_x000F_453</v>
      </c>
      <c r="D30" s="460"/>
      <c r="E30" s="39"/>
      <c r="F30" s="460"/>
      <c r="G30" s="144"/>
    </row>
    <row r="31" spans="1:7" ht="20.25">
      <c r="A31" s="147"/>
      <c r="B31" s="565" t="s">
        <v>355</v>
      </c>
      <c r="C31" s="564" t="str">
        <f t="shared" si="0"/>
        <v>399_x000F_453</v>
      </c>
      <c r="D31" s="460"/>
      <c r="E31" s="39"/>
      <c r="F31" s="460"/>
      <c r="G31" s="144"/>
    </row>
    <row r="32" spans="1:7" ht="20.25">
      <c r="A32" s="147"/>
      <c r="B32" s="562" t="s">
        <v>505</v>
      </c>
      <c r="C32" s="564" t="str">
        <f t="shared" si="0"/>
        <v>399_x000F_453</v>
      </c>
      <c r="D32" s="460"/>
      <c r="E32" s="39"/>
      <c r="F32" s="460"/>
      <c r="G32" s="144"/>
    </row>
    <row r="33" spans="1:7" ht="20.25">
      <c r="A33" s="147"/>
      <c r="B33" s="562" t="s">
        <v>574</v>
      </c>
      <c r="C33" s="564" t="str">
        <f t="shared" si="0"/>
        <v>399_x000F_453</v>
      </c>
      <c r="D33" s="460"/>
      <c r="E33" s="39"/>
      <c r="F33" s="460"/>
      <c r="G33" s="144"/>
    </row>
    <row r="34" spans="1:7" ht="20.25">
      <c r="A34" s="147"/>
      <c r="B34" s="562" t="s">
        <v>677</v>
      </c>
      <c r="C34" s="564" t="str">
        <f t="shared" si="0"/>
        <v>399_x000F_453</v>
      </c>
      <c r="D34" s="460"/>
      <c r="E34" s="39"/>
      <c r="F34" s="460"/>
      <c r="G34" s="144"/>
    </row>
    <row r="35" spans="1:7" ht="20.25">
      <c r="A35" s="147"/>
      <c r="B35" s="562" t="s">
        <v>836</v>
      </c>
      <c r="C35" s="564" t="str">
        <f t="shared" si="0"/>
        <v>399_x000F_453</v>
      </c>
      <c r="D35" s="460"/>
      <c r="E35" s="39"/>
      <c r="F35" s="460"/>
      <c r="G35" s="144"/>
    </row>
    <row r="36" spans="1:7" ht="20.25">
      <c r="A36" s="147"/>
      <c r="B36" s="562" t="s">
        <v>492</v>
      </c>
      <c r="C36" s="564" t="str">
        <f t="shared" si="0"/>
        <v>399_x000F_453</v>
      </c>
      <c r="D36" s="460"/>
      <c r="E36" s="39"/>
      <c r="F36" s="460"/>
      <c r="G36" s="144"/>
    </row>
    <row r="37" spans="1:7" ht="20.25">
      <c r="A37" s="147"/>
      <c r="B37" s="28" t="s">
        <v>1534</v>
      </c>
      <c r="C37" s="147">
        <f>SUM(C24:C36)</f>
        <v>0</v>
      </c>
      <c r="D37" s="147"/>
      <c r="E37" s="147"/>
      <c r="F37" s="147"/>
      <c r="G37" s="144"/>
    </row>
    <row r="38" spans="1:7" ht="20.25">
      <c r="A38" s="147"/>
      <c r="B38" s="28"/>
      <c r="C38" s="147"/>
      <c r="D38" s="147"/>
      <c r="E38" s="147"/>
      <c r="F38" s="147"/>
      <c r="G38" s="144"/>
    </row>
    <row r="39" spans="1:7" ht="20.25">
      <c r="A39" s="147"/>
      <c r="B39" s="28"/>
      <c r="C39" s="147"/>
      <c r="D39" s="147"/>
      <c r="E39" s="147"/>
      <c r="F39" s="147"/>
      <c r="G39" s="144"/>
    </row>
    <row r="40" spans="1:7" ht="20.25">
      <c r="A40" s="147"/>
      <c r="B40" s="28"/>
      <c r="C40" s="147"/>
      <c r="D40" s="147"/>
      <c r="E40" s="147"/>
      <c r="F40" s="147"/>
      <c r="G40" s="144"/>
    </row>
    <row r="41" spans="1:7" ht="20.25">
      <c r="A41" s="147"/>
      <c r="B41" s="28"/>
      <c r="C41" s="147"/>
      <c r="D41" s="147"/>
      <c r="E41" s="147"/>
      <c r="F41" s="147"/>
      <c r="G41" s="144"/>
    </row>
    <row r="42" spans="1:7" ht="20.25">
      <c r="A42" s="142"/>
      <c r="F42" s="142"/>
      <c r="G42" s="144"/>
    </row>
    <row r="43" spans="1:7" ht="20.25">
      <c r="A43" s="147"/>
      <c r="F43" s="147"/>
      <c r="G43" s="144"/>
    </row>
    <row r="44" spans="1:7" ht="20.25">
      <c r="A44" s="147"/>
      <c r="F44" s="147"/>
      <c r="G44" s="144"/>
    </row>
    <row r="45" spans="1:7" ht="20.25">
      <c r="A45" s="147"/>
      <c r="F45" s="147"/>
      <c r="G45" s="144"/>
    </row>
    <row r="46" spans="1:7" ht="20.25">
      <c r="A46" s="147"/>
      <c r="F46" s="147"/>
      <c r="G46" s="144"/>
    </row>
    <row r="47" spans="1:7" ht="20.25">
      <c r="A47" s="147"/>
      <c r="F47" s="147"/>
      <c r="G47" s="144"/>
    </row>
    <row r="48" spans="1:7" ht="20.25">
      <c r="A48" s="147"/>
      <c r="F48" s="147"/>
      <c r="G48" s="144"/>
    </row>
    <row r="49" spans="1:7" ht="20.25">
      <c r="A49" s="147"/>
      <c r="F49" s="147"/>
      <c r="G49" s="144"/>
    </row>
    <row r="50" spans="1:7" ht="20.25">
      <c r="A50" s="147"/>
      <c r="F50" s="147"/>
      <c r="G50" s="144"/>
    </row>
    <row r="51" spans="1:7" ht="20.25">
      <c r="A51" s="147"/>
      <c r="F51" s="147"/>
      <c r="G51" s="144"/>
    </row>
    <row r="52" spans="1:7" ht="20.25">
      <c r="A52" s="147"/>
      <c r="F52" s="147"/>
      <c r="G52" s="144"/>
    </row>
    <row r="53" spans="1:7" ht="20.25">
      <c r="A53" s="147"/>
      <c r="F53" s="147"/>
      <c r="G53" s="144"/>
    </row>
    <row r="54" spans="1:7" ht="20.25">
      <c r="A54" s="147"/>
      <c r="F54" s="147"/>
      <c r="G54" s="144"/>
    </row>
    <row r="55" spans="1:7" ht="20.25">
      <c r="A55" s="147"/>
      <c r="F55" s="147"/>
      <c r="G55" s="144"/>
    </row>
    <row r="56" spans="1:7" ht="20.25">
      <c r="A56" s="147"/>
      <c r="F56" s="147"/>
      <c r="G56" s="144"/>
    </row>
    <row r="57" spans="1:7" ht="20.25">
      <c r="A57" s="147"/>
      <c r="F57" s="147"/>
      <c r="G57" s="144"/>
    </row>
    <row r="58" spans="1:7" ht="20.25">
      <c r="A58" s="147"/>
      <c r="F58" s="147"/>
      <c r="G58" s="144"/>
    </row>
    <row r="59" spans="1:7" ht="20.25">
      <c r="A59" s="147"/>
      <c r="F59" s="147"/>
      <c r="G59" s="144"/>
    </row>
    <row r="60" spans="1:7" ht="20.25">
      <c r="A60" s="147"/>
      <c r="F60" s="147"/>
      <c r="G60" s="144"/>
    </row>
    <row r="61" spans="1:7" ht="20.25">
      <c r="A61" s="147"/>
      <c r="F61" s="147"/>
      <c r="G61" s="144"/>
    </row>
    <row r="62" spans="1:7" ht="20.25">
      <c r="A62" s="147"/>
      <c r="F62" s="147"/>
      <c r="G62" s="144"/>
    </row>
    <row r="63" spans="1:7" ht="20.25">
      <c r="A63" s="147"/>
      <c r="B63" s="147"/>
      <c r="C63" s="147"/>
      <c r="D63" s="147"/>
      <c r="E63" s="147"/>
      <c r="F63" s="147"/>
      <c r="G63" s="144"/>
    </row>
    <row r="69" spans="1:7">
      <c r="A69" s="144"/>
      <c r="B69" s="144"/>
      <c r="C69" s="144"/>
      <c r="D69" s="144"/>
      <c r="E69" s="144"/>
      <c r="F69" s="144"/>
      <c r="G69" s="144"/>
    </row>
  </sheetData>
  <pageMargins left="0.7" right="0.7" top="0.75" bottom="0.75" header="0.3" footer="0.3"/>
  <pageSetup orientation="portrait" verticalDpi="3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00B050"/>
  </sheetPr>
  <dimension ref="A2:F30"/>
  <sheetViews>
    <sheetView showGridLines="0" workbookViewId="0">
      <selection activeCell="C22" sqref="C22"/>
    </sheetView>
  </sheetViews>
  <sheetFormatPr defaultRowHeight="15"/>
  <cols>
    <col min="1" max="1" width="18" bestFit="1" customWidth="1"/>
    <col min="2" max="2" width="20.7109375" bestFit="1" customWidth="1"/>
    <col min="3" max="3" width="15.7109375" bestFit="1" customWidth="1"/>
    <col min="4" max="4" width="13.28515625" customWidth="1"/>
    <col min="5" max="5" width="12" bestFit="1" customWidth="1"/>
    <col min="6" max="6" width="20.42578125" customWidth="1"/>
  </cols>
  <sheetData>
    <row r="2" spans="1:6">
      <c r="A2" s="464" t="s">
        <v>1203</v>
      </c>
      <c r="B2" s="464" t="s">
        <v>1204</v>
      </c>
      <c r="C2" s="464" t="s">
        <v>1205</v>
      </c>
      <c r="D2" s="464" t="s">
        <v>1988</v>
      </c>
    </row>
    <row r="3" spans="1:6">
      <c r="A3" s="430" t="s">
        <v>922</v>
      </c>
      <c r="B3" s="430" t="s">
        <v>119</v>
      </c>
      <c r="C3" s="430">
        <v>8082021516</v>
      </c>
      <c r="D3" s="430">
        <v>21118624</v>
      </c>
      <c r="E3" s="205"/>
    </row>
    <row r="4" spans="1:6">
      <c r="A4" s="430" t="s">
        <v>521</v>
      </c>
      <c r="B4" s="430" t="s">
        <v>119</v>
      </c>
      <c r="C4" s="430">
        <v>8082115521</v>
      </c>
      <c r="D4" s="430">
        <v>21118625</v>
      </c>
      <c r="E4" s="205"/>
    </row>
    <row r="5" spans="1:6">
      <c r="A5" s="430" t="s">
        <v>349</v>
      </c>
      <c r="B5" s="430" t="s">
        <v>113</v>
      </c>
      <c r="C5" s="430">
        <v>8081656693</v>
      </c>
      <c r="D5" s="430">
        <v>21118626</v>
      </c>
      <c r="E5" s="205"/>
      <c r="F5" s="553"/>
    </row>
    <row r="6" spans="1:6">
      <c r="A6" s="430" t="s">
        <v>240</v>
      </c>
      <c r="B6" s="430" t="s">
        <v>119</v>
      </c>
      <c r="C6" s="430">
        <v>8081756261</v>
      </c>
      <c r="D6" s="430">
        <v>21118627</v>
      </c>
      <c r="E6" s="205"/>
    </row>
    <row r="7" spans="1:6">
      <c r="A7" s="430" t="s">
        <v>935</v>
      </c>
      <c r="B7" s="430" t="s">
        <v>119</v>
      </c>
      <c r="C7" s="430">
        <v>8081289124</v>
      </c>
      <c r="D7" s="430">
        <v>21118628</v>
      </c>
      <c r="E7" s="205"/>
    </row>
    <row r="8" spans="1:6">
      <c r="A8" s="430" t="s">
        <v>860</v>
      </c>
      <c r="B8" s="430" t="s">
        <v>709</v>
      </c>
      <c r="C8" s="430">
        <v>8081391228</v>
      </c>
      <c r="D8" s="430">
        <v>21118629</v>
      </c>
      <c r="E8" s="205"/>
    </row>
    <row r="9" spans="1:6">
      <c r="A9" s="430" t="s">
        <v>584</v>
      </c>
      <c r="B9" s="430" t="s">
        <v>140</v>
      </c>
      <c r="C9" s="430">
        <v>8081546975</v>
      </c>
      <c r="D9" s="430">
        <v>21118630</v>
      </c>
      <c r="E9" s="205"/>
    </row>
    <row r="10" spans="1:6">
      <c r="A10" s="430" t="s">
        <v>172</v>
      </c>
      <c r="B10" s="430" t="s">
        <v>137</v>
      </c>
      <c r="C10" s="430">
        <v>8081637968</v>
      </c>
      <c r="D10" s="430">
        <v>21118631</v>
      </c>
      <c r="E10" s="205"/>
    </row>
    <row r="11" spans="1:6">
      <c r="A11" s="430" t="s">
        <v>192</v>
      </c>
      <c r="B11" s="430" t="s">
        <v>115</v>
      </c>
      <c r="C11" s="430">
        <v>8081371584</v>
      </c>
      <c r="D11" s="430">
        <v>21118632</v>
      </c>
      <c r="E11" s="205"/>
    </row>
    <row r="12" spans="1:6">
      <c r="A12" s="430" t="s">
        <v>233</v>
      </c>
      <c r="B12" s="430" t="s">
        <v>119</v>
      </c>
      <c r="C12" s="430">
        <v>8081373127</v>
      </c>
      <c r="D12" s="430">
        <v>21118633</v>
      </c>
      <c r="E12" s="205"/>
    </row>
    <row r="13" spans="1:6">
      <c r="A13" s="430" t="s">
        <v>908</v>
      </c>
      <c r="B13" s="430" t="s">
        <v>110</v>
      </c>
      <c r="C13" s="430">
        <v>8081269164</v>
      </c>
      <c r="D13" s="430">
        <v>21118634</v>
      </c>
      <c r="E13" s="205"/>
    </row>
    <row r="14" spans="1:6">
      <c r="A14" s="430" t="s">
        <v>907</v>
      </c>
      <c r="B14" s="430" t="s">
        <v>110</v>
      </c>
      <c r="C14" s="430">
        <v>8082062449</v>
      </c>
      <c r="D14" s="430">
        <v>21118635</v>
      </c>
      <c r="E14" s="205"/>
    </row>
    <row r="15" spans="1:6">
      <c r="A15" s="430" t="s">
        <v>297</v>
      </c>
      <c r="B15" s="430" t="s">
        <v>115</v>
      </c>
      <c r="C15" s="430">
        <v>8081757428</v>
      </c>
      <c r="D15" s="430">
        <v>21118636</v>
      </c>
      <c r="E15" s="205"/>
    </row>
    <row r="16" spans="1:6">
      <c r="A16" s="430" t="s">
        <v>951</v>
      </c>
      <c r="B16" s="430" t="s">
        <v>107</v>
      </c>
      <c r="C16" s="430">
        <v>8082126475</v>
      </c>
      <c r="D16" s="430">
        <v>21118637</v>
      </c>
      <c r="E16" s="205"/>
    </row>
    <row r="17" spans="1:5">
      <c r="A17" s="430" t="s">
        <v>343</v>
      </c>
      <c r="B17" s="430" t="s">
        <v>121</v>
      </c>
      <c r="C17" s="430">
        <v>8081679982</v>
      </c>
      <c r="D17" s="430">
        <v>21118638</v>
      </c>
      <c r="E17" s="205"/>
    </row>
    <row r="18" spans="1:5">
      <c r="A18" s="430" t="s">
        <v>266</v>
      </c>
      <c r="B18" s="430" t="s">
        <v>110</v>
      </c>
      <c r="C18" s="430">
        <v>8081418222</v>
      </c>
      <c r="D18" s="430">
        <v>21118639</v>
      </c>
      <c r="E18" s="205"/>
    </row>
    <row r="19" spans="1:5">
      <c r="A19" s="430" t="s">
        <v>831</v>
      </c>
      <c r="B19" s="430" t="s">
        <v>140</v>
      </c>
      <c r="C19" s="430">
        <v>8081794851</v>
      </c>
      <c r="D19" s="430">
        <v>21118640</v>
      </c>
      <c r="E19" s="205"/>
    </row>
    <row r="20" spans="1:5">
      <c r="A20" s="430" t="s">
        <v>898</v>
      </c>
      <c r="B20" s="430" t="s">
        <v>110</v>
      </c>
      <c r="C20" s="430">
        <v>8081589546</v>
      </c>
      <c r="D20" s="430">
        <v>21118641</v>
      </c>
      <c r="E20" s="205"/>
    </row>
    <row r="21" spans="1:5">
      <c r="A21" s="8"/>
      <c r="B21" s="8"/>
    </row>
    <row r="22" spans="1:5">
      <c r="A22" s="8"/>
      <c r="B22" s="8"/>
    </row>
    <row r="23" spans="1:5">
      <c r="A23" s="8"/>
      <c r="B23" s="8"/>
    </row>
    <row r="24" spans="1:5">
      <c r="A24" s="8"/>
      <c r="B24" s="8"/>
    </row>
    <row r="25" spans="1:5">
      <c r="A25" s="8"/>
    </row>
    <row r="26" spans="1:5">
      <c r="A26" s="8"/>
    </row>
    <row r="27" spans="1:5">
      <c r="A27" s="8"/>
    </row>
    <row r="28" spans="1:5">
      <c r="A28" s="8"/>
    </row>
    <row r="29" spans="1:5">
      <c r="A29" s="8"/>
    </row>
    <row r="30" spans="1:5">
      <c r="A30" s="8"/>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FFC000"/>
  </sheetPr>
  <dimension ref="A1:I1130"/>
  <sheetViews>
    <sheetView workbookViewId="0">
      <selection activeCell="G9" sqref="G9"/>
    </sheetView>
  </sheetViews>
  <sheetFormatPr defaultRowHeight="15"/>
  <cols>
    <col min="2" max="2" width="21.7109375" bestFit="1" customWidth="1"/>
  </cols>
  <sheetData>
    <row r="1" spans="1:9">
      <c r="A1" s="203" t="s">
        <v>1096</v>
      </c>
      <c r="B1" s="203" t="s">
        <v>1796</v>
      </c>
    </row>
    <row r="2" spans="1:9">
      <c r="A2">
        <v>1</v>
      </c>
      <c r="B2" s="292" t="s">
        <v>1734</v>
      </c>
    </row>
    <row r="3" spans="1:9">
      <c r="A3">
        <v>2</v>
      </c>
      <c r="B3" s="292" t="s">
        <v>1734</v>
      </c>
    </row>
    <row r="4" spans="1:9">
      <c r="A4">
        <v>3</v>
      </c>
      <c r="B4" s="292" t="s">
        <v>1734</v>
      </c>
    </row>
    <row r="5" spans="1:9">
      <c r="A5">
        <v>4</v>
      </c>
      <c r="B5" s="292" t="s">
        <v>1734</v>
      </c>
      <c r="I5" s="316"/>
    </row>
    <row r="6" spans="1:9">
      <c r="A6">
        <v>5</v>
      </c>
      <c r="B6" s="292" t="s">
        <v>1734</v>
      </c>
      <c r="I6" s="316"/>
    </row>
    <row r="7" spans="1:9">
      <c r="A7">
        <v>6</v>
      </c>
      <c r="B7" s="292" t="s">
        <v>1734</v>
      </c>
      <c r="I7" s="316"/>
    </row>
    <row r="8" spans="1:9">
      <c r="A8">
        <v>7</v>
      </c>
      <c r="B8" s="292" t="s">
        <v>1734</v>
      </c>
      <c r="I8" s="316"/>
    </row>
    <row r="9" spans="1:9">
      <c r="A9">
        <v>8</v>
      </c>
      <c r="B9" s="292" t="s">
        <v>1734</v>
      </c>
      <c r="I9" s="316"/>
    </row>
    <row r="10" spans="1:9">
      <c r="A10">
        <v>9</v>
      </c>
      <c r="B10" s="292" t="s">
        <v>1734</v>
      </c>
      <c r="I10" s="316"/>
    </row>
    <row r="11" spans="1:9">
      <c r="A11">
        <v>10</v>
      </c>
      <c r="B11" s="292" t="s">
        <v>1734</v>
      </c>
      <c r="I11" s="316"/>
    </row>
    <row r="12" spans="1:9">
      <c r="A12">
        <v>11</v>
      </c>
      <c r="B12" s="292" t="s">
        <v>1734</v>
      </c>
      <c r="I12" s="316"/>
    </row>
    <row r="13" spans="1:9">
      <c r="A13">
        <v>12</v>
      </c>
      <c r="B13" s="292" t="s">
        <v>1734</v>
      </c>
    </row>
    <row r="14" spans="1:9">
      <c r="A14">
        <v>13</v>
      </c>
      <c r="B14" s="292" t="s">
        <v>1734</v>
      </c>
    </row>
    <row r="15" spans="1:9">
      <c r="A15">
        <v>14</v>
      </c>
      <c r="B15" s="292" t="s">
        <v>1734</v>
      </c>
    </row>
    <row r="16" spans="1:9">
      <c r="A16">
        <v>15</v>
      </c>
      <c r="B16" s="292" t="s">
        <v>1734</v>
      </c>
    </row>
    <row r="17" spans="1:2">
      <c r="A17">
        <v>16</v>
      </c>
      <c r="B17" s="292" t="s">
        <v>1734</v>
      </c>
    </row>
    <row r="18" spans="1:2">
      <c r="A18">
        <v>17</v>
      </c>
      <c r="B18" s="292" t="s">
        <v>1734</v>
      </c>
    </row>
    <row r="19" spans="1:2">
      <c r="A19">
        <v>18</v>
      </c>
      <c r="B19" s="292" t="s">
        <v>1734</v>
      </c>
    </row>
    <row r="20" spans="1:2">
      <c r="A20">
        <v>19</v>
      </c>
      <c r="B20" s="292" t="s">
        <v>1734</v>
      </c>
    </row>
    <row r="21" spans="1:2">
      <c r="A21">
        <v>20</v>
      </c>
      <c r="B21" s="292" t="s">
        <v>1734</v>
      </c>
    </row>
    <row r="22" spans="1:2">
      <c r="A22">
        <v>21</v>
      </c>
      <c r="B22" s="292" t="s">
        <v>1734</v>
      </c>
    </row>
    <row r="23" spans="1:2">
      <c r="A23">
        <v>22</v>
      </c>
      <c r="B23" s="292" t="s">
        <v>1734</v>
      </c>
    </row>
    <row r="24" spans="1:2">
      <c r="A24">
        <v>23</v>
      </c>
      <c r="B24" s="292" t="s">
        <v>1734</v>
      </c>
    </row>
    <row r="25" spans="1:2">
      <c r="A25">
        <v>24</v>
      </c>
      <c r="B25" s="292" t="s">
        <v>1734</v>
      </c>
    </row>
    <row r="26" spans="1:2">
      <c r="A26">
        <v>25</v>
      </c>
      <c r="B26" s="292" t="s">
        <v>1734</v>
      </c>
    </row>
    <row r="27" spans="1:2">
      <c r="A27">
        <v>26</v>
      </c>
      <c r="B27" s="292" t="s">
        <v>1734</v>
      </c>
    </row>
    <row r="28" spans="1:2">
      <c r="A28">
        <v>27</v>
      </c>
      <c r="B28" s="292" t="s">
        <v>1734</v>
      </c>
    </row>
    <row r="29" spans="1:2">
      <c r="A29">
        <v>28</v>
      </c>
      <c r="B29" s="292" t="s">
        <v>1734</v>
      </c>
    </row>
    <row r="30" spans="1:2">
      <c r="A30">
        <v>29</v>
      </c>
      <c r="B30" s="292" t="s">
        <v>1734</v>
      </c>
    </row>
    <row r="31" spans="1:2">
      <c r="A31">
        <v>30</v>
      </c>
      <c r="B31" s="292" t="s">
        <v>1734</v>
      </c>
    </row>
    <row r="32" spans="1:2">
      <c r="A32">
        <v>31</v>
      </c>
      <c r="B32" s="292" t="s">
        <v>1734</v>
      </c>
    </row>
    <row r="33" spans="1:2">
      <c r="A33">
        <v>32</v>
      </c>
      <c r="B33" s="292" t="s">
        <v>1734</v>
      </c>
    </row>
    <row r="34" spans="1:2">
      <c r="A34">
        <v>33</v>
      </c>
      <c r="B34" s="292" t="s">
        <v>1734</v>
      </c>
    </row>
    <row r="35" spans="1:2">
      <c r="A35">
        <v>34</v>
      </c>
      <c r="B35" s="292" t="s">
        <v>1734</v>
      </c>
    </row>
    <row r="36" spans="1:2">
      <c r="A36">
        <v>35</v>
      </c>
      <c r="B36" s="292" t="s">
        <v>1734</v>
      </c>
    </row>
    <row r="37" spans="1:2">
      <c r="A37">
        <v>36</v>
      </c>
      <c r="B37" s="292" t="s">
        <v>1734</v>
      </c>
    </row>
    <row r="38" spans="1:2">
      <c r="A38">
        <v>37</v>
      </c>
      <c r="B38" s="292" t="s">
        <v>1734</v>
      </c>
    </row>
    <row r="39" spans="1:2">
      <c r="A39">
        <v>38</v>
      </c>
      <c r="B39" s="292" t="s">
        <v>1734</v>
      </c>
    </row>
    <row r="40" spans="1:2">
      <c r="A40">
        <v>39</v>
      </c>
      <c r="B40" s="292" t="s">
        <v>1734</v>
      </c>
    </row>
    <row r="41" spans="1:2">
      <c r="A41">
        <v>40</v>
      </c>
      <c r="B41" s="292" t="s">
        <v>1734</v>
      </c>
    </row>
    <row r="42" spans="1:2">
      <c r="A42">
        <v>41</v>
      </c>
      <c r="B42" s="292" t="s">
        <v>1734</v>
      </c>
    </row>
    <row r="43" spans="1:2">
      <c r="A43">
        <v>42</v>
      </c>
      <c r="B43" s="292" t="s">
        <v>1734</v>
      </c>
    </row>
    <row r="44" spans="1:2">
      <c r="A44">
        <v>43</v>
      </c>
      <c r="B44" s="292" t="s">
        <v>1734</v>
      </c>
    </row>
    <row r="45" spans="1:2">
      <c r="A45">
        <v>44</v>
      </c>
      <c r="B45" s="292" t="s">
        <v>1734</v>
      </c>
    </row>
    <row r="46" spans="1:2">
      <c r="A46">
        <v>45</v>
      </c>
      <c r="B46" s="292" t="s">
        <v>1734</v>
      </c>
    </row>
    <row r="47" spans="1:2">
      <c r="A47">
        <v>46</v>
      </c>
      <c r="B47" s="292" t="s">
        <v>1734</v>
      </c>
    </row>
    <row r="48" spans="1:2">
      <c r="A48">
        <v>47</v>
      </c>
      <c r="B48" s="292" t="s">
        <v>1734</v>
      </c>
    </row>
    <row r="49" spans="1:2">
      <c r="A49">
        <v>48</v>
      </c>
      <c r="B49" s="292" t="s">
        <v>1734</v>
      </c>
    </row>
    <row r="50" spans="1:2">
      <c r="A50">
        <v>49</v>
      </c>
      <c r="B50" s="292" t="s">
        <v>1734</v>
      </c>
    </row>
    <row r="51" spans="1:2">
      <c r="A51">
        <v>50</v>
      </c>
      <c r="B51" s="292" t="s">
        <v>1734</v>
      </c>
    </row>
    <row r="52" spans="1:2">
      <c r="A52">
        <v>51</v>
      </c>
      <c r="B52" s="292" t="s">
        <v>1734</v>
      </c>
    </row>
    <row r="53" spans="1:2">
      <c r="A53">
        <v>52</v>
      </c>
      <c r="B53" s="292" t="s">
        <v>1734</v>
      </c>
    </row>
    <row r="54" spans="1:2">
      <c r="A54">
        <v>53</v>
      </c>
      <c r="B54" s="292" t="s">
        <v>1734</v>
      </c>
    </row>
    <row r="55" spans="1:2">
      <c r="A55">
        <v>54</v>
      </c>
      <c r="B55" s="292" t="s">
        <v>1734</v>
      </c>
    </row>
    <row r="56" spans="1:2">
      <c r="A56">
        <v>55</v>
      </c>
      <c r="B56" s="292" t="s">
        <v>1734</v>
      </c>
    </row>
    <row r="57" spans="1:2">
      <c r="A57">
        <v>56</v>
      </c>
      <c r="B57" s="292" t="s">
        <v>1734</v>
      </c>
    </row>
    <row r="58" spans="1:2">
      <c r="A58">
        <v>57</v>
      </c>
      <c r="B58" s="292" t="s">
        <v>1734</v>
      </c>
    </row>
    <row r="59" spans="1:2">
      <c r="A59">
        <v>58</v>
      </c>
      <c r="B59" s="292" t="s">
        <v>1734</v>
      </c>
    </row>
    <row r="60" spans="1:2">
      <c r="A60">
        <v>59</v>
      </c>
      <c r="B60" s="292" t="s">
        <v>1734</v>
      </c>
    </row>
    <row r="61" spans="1:2">
      <c r="A61">
        <v>60</v>
      </c>
      <c r="B61" s="292" t="s">
        <v>1734</v>
      </c>
    </row>
    <row r="62" spans="1:2">
      <c r="A62">
        <v>61</v>
      </c>
      <c r="B62" s="292" t="s">
        <v>1734</v>
      </c>
    </row>
    <row r="63" spans="1:2">
      <c r="A63">
        <v>62</v>
      </c>
      <c r="B63" s="292" t="s">
        <v>1734</v>
      </c>
    </row>
    <row r="64" spans="1:2">
      <c r="A64">
        <v>63</v>
      </c>
      <c r="B64" s="292" t="s">
        <v>1734</v>
      </c>
    </row>
    <row r="65" spans="1:2">
      <c r="A65">
        <v>64</v>
      </c>
      <c r="B65" s="292" t="s">
        <v>1734</v>
      </c>
    </row>
    <row r="66" spans="1:2">
      <c r="A66">
        <v>65</v>
      </c>
      <c r="B66" s="292" t="s">
        <v>1734</v>
      </c>
    </row>
    <row r="67" spans="1:2">
      <c r="A67">
        <v>66</v>
      </c>
      <c r="B67" s="292" t="s">
        <v>1734</v>
      </c>
    </row>
    <row r="68" spans="1:2">
      <c r="A68">
        <v>67</v>
      </c>
      <c r="B68" s="292" t="s">
        <v>1734</v>
      </c>
    </row>
    <row r="69" spans="1:2">
      <c r="A69">
        <v>68</v>
      </c>
      <c r="B69" s="292" t="s">
        <v>1734</v>
      </c>
    </row>
    <row r="70" spans="1:2">
      <c r="A70">
        <v>69</v>
      </c>
      <c r="B70" s="292" t="s">
        <v>1734</v>
      </c>
    </row>
    <row r="71" spans="1:2">
      <c r="A71">
        <v>70</v>
      </c>
      <c r="B71" s="292" t="s">
        <v>1734</v>
      </c>
    </row>
    <row r="72" spans="1:2">
      <c r="A72">
        <v>71</v>
      </c>
      <c r="B72" s="292" t="s">
        <v>1734</v>
      </c>
    </row>
    <row r="73" spans="1:2">
      <c r="A73">
        <v>72</v>
      </c>
      <c r="B73" s="292" t="s">
        <v>1734</v>
      </c>
    </row>
    <row r="74" spans="1:2">
      <c r="A74">
        <v>73</v>
      </c>
      <c r="B74" s="292" t="s">
        <v>1734</v>
      </c>
    </row>
    <row r="75" spans="1:2">
      <c r="A75">
        <v>74</v>
      </c>
      <c r="B75" s="292" t="s">
        <v>1734</v>
      </c>
    </row>
    <row r="76" spans="1:2">
      <c r="A76">
        <v>75</v>
      </c>
      <c r="B76" s="292" t="s">
        <v>1734</v>
      </c>
    </row>
    <row r="77" spans="1:2">
      <c r="A77">
        <v>76</v>
      </c>
      <c r="B77" s="292" t="s">
        <v>1734</v>
      </c>
    </row>
    <row r="78" spans="1:2">
      <c r="A78">
        <v>77</v>
      </c>
      <c r="B78" s="292" t="s">
        <v>1734</v>
      </c>
    </row>
    <row r="79" spans="1:2">
      <c r="A79">
        <v>78</v>
      </c>
      <c r="B79" s="292" t="s">
        <v>1734</v>
      </c>
    </row>
    <row r="80" spans="1:2">
      <c r="A80">
        <v>79</v>
      </c>
      <c r="B80" s="292" t="s">
        <v>1734</v>
      </c>
    </row>
    <row r="81" spans="1:2">
      <c r="A81">
        <v>80</v>
      </c>
      <c r="B81" s="292" t="s">
        <v>1734</v>
      </c>
    </row>
    <row r="82" spans="1:2">
      <c r="A82">
        <v>81</v>
      </c>
      <c r="B82" s="292" t="s">
        <v>1734</v>
      </c>
    </row>
    <row r="83" spans="1:2">
      <c r="A83">
        <v>82</v>
      </c>
      <c r="B83" s="292" t="s">
        <v>1734</v>
      </c>
    </row>
    <row r="84" spans="1:2">
      <c r="A84">
        <v>83</v>
      </c>
      <c r="B84" s="292" t="s">
        <v>1734</v>
      </c>
    </row>
    <row r="85" spans="1:2">
      <c r="A85">
        <v>84</v>
      </c>
      <c r="B85" s="292" t="s">
        <v>1734</v>
      </c>
    </row>
    <row r="86" spans="1:2">
      <c r="A86">
        <v>85</v>
      </c>
      <c r="B86" s="292" t="s">
        <v>1734</v>
      </c>
    </row>
    <row r="87" spans="1:2">
      <c r="A87">
        <v>86</v>
      </c>
      <c r="B87" s="292" t="s">
        <v>1734</v>
      </c>
    </row>
    <row r="88" spans="1:2">
      <c r="A88">
        <v>87</v>
      </c>
      <c r="B88" s="292" t="s">
        <v>1734</v>
      </c>
    </row>
    <row r="89" spans="1:2">
      <c r="A89">
        <v>88</v>
      </c>
      <c r="B89" s="292" t="s">
        <v>1734</v>
      </c>
    </row>
    <row r="90" spans="1:2">
      <c r="A90">
        <v>89</v>
      </c>
      <c r="B90" s="292" t="s">
        <v>1734</v>
      </c>
    </row>
    <row r="91" spans="1:2">
      <c r="A91">
        <v>90</v>
      </c>
      <c r="B91" s="292" t="s">
        <v>1734</v>
      </c>
    </row>
    <row r="92" spans="1:2">
      <c r="A92">
        <v>91</v>
      </c>
      <c r="B92" s="292" t="s">
        <v>1734</v>
      </c>
    </row>
    <row r="93" spans="1:2">
      <c r="A93">
        <v>92</v>
      </c>
      <c r="B93" s="292" t="s">
        <v>1734</v>
      </c>
    </row>
    <row r="94" spans="1:2">
      <c r="A94">
        <v>93</v>
      </c>
      <c r="B94" s="292" t="s">
        <v>1734</v>
      </c>
    </row>
    <row r="95" spans="1:2">
      <c r="A95">
        <v>94</v>
      </c>
      <c r="B95" s="292" t="s">
        <v>1734</v>
      </c>
    </row>
    <row r="96" spans="1:2">
      <c r="A96">
        <v>95</v>
      </c>
      <c r="B96" s="292" t="s">
        <v>1734</v>
      </c>
    </row>
    <row r="97" spans="1:2">
      <c r="A97">
        <v>96</v>
      </c>
      <c r="B97" s="292" t="s">
        <v>1734</v>
      </c>
    </row>
    <row r="98" spans="1:2">
      <c r="A98">
        <v>97</v>
      </c>
      <c r="B98" s="292" t="s">
        <v>1734</v>
      </c>
    </row>
    <row r="99" spans="1:2">
      <c r="A99">
        <v>98</v>
      </c>
      <c r="B99" s="292" t="s">
        <v>1734</v>
      </c>
    </row>
    <row r="100" spans="1:2">
      <c r="A100">
        <v>99</v>
      </c>
      <c r="B100" s="292" t="s">
        <v>1734</v>
      </c>
    </row>
    <row r="101" spans="1:2">
      <c r="A101">
        <v>100</v>
      </c>
      <c r="B101" s="292" t="s">
        <v>1734</v>
      </c>
    </row>
    <row r="102" spans="1:2">
      <c r="A102">
        <v>101</v>
      </c>
      <c r="B102" s="292" t="s">
        <v>1734</v>
      </c>
    </row>
    <row r="103" spans="1:2">
      <c r="A103">
        <v>102</v>
      </c>
      <c r="B103" s="292" t="s">
        <v>1734</v>
      </c>
    </row>
    <row r="104" spans="1:2">
      <c r="A104">
        <v>103</v>
      </c>
      <c r="B104" s="292" t="s">
        <v>1734</v>
      </c>
    </row>
    <row r="105" spans="1:2">
      <c r="A105">
        <v>104</v>
      </c>
      <c r="B105" s="292" t="s">
        <v>1734</v>
      </c>
    </row>
    <row r="106" spans="1:2">
      <c r="A106">
        <v>105</v>
      </c>
      <c r="B106" s="292" t="s">
        <v>1734</v>
      </c>
    </row>
    <row r="107" spans="1:2">
      <c r="A107">
        <v>106</v>
      </c>
      <c r="B107" s="292" t="s">
        <v>1734</v>
      </c>
    </row>
    <row r="108" spans="1:2">
      <c r="A108">
        <v>107</v>
      </c>
      <c r="B108" s="292" t="s">
        <v>1734</v>
      </c>
    </row>
    <row r="109" spans="1:2">
      <c r="A109">
        <v>108</v>
      </c>
      <c r="B109" s="292" t="s">
        <v>1734</v>
      </c>
    </row>
    <row r="110" spans="1:2">
      <c r="A110">
        <v>109</v>
      </c>
      <c r="B110" s="292" t="s">
        <v>1734</v>
      </c>
    </row>
    <row r="111" spans="1:2">
      <c r="A111">
        <v>110</v>
      </c>
      <c r="B111" s="292" t="s">
        <v>1734</v>
      </c>
    </row>
    <row r="112" spans="1:2">
      <c r="A112">
        <v>111</v>
      </c>
      <c r="B112" s="292" t="s">
        <v>1734</v>
      </c>
    </row>
    <row r="113" spans="1:2">
      <c r="A113">
        <v>112</v>
      </c>
      <c r="B113" s="292" t="s">
        <v>1734</v>
      </c>
    </row>
    <row r="114" spans="1:2">
      <c r="A114">
        <v>113</v>
      </c>
      <c r="B114" s="292" t="s">
        <v>1734</v>
      </c>
    </row>
    <row r="115" spans="1:2">
      <c r="A115">
        <v>114</v>
      </c>
      <c r="B115" s="292" t="s">
        <v>1734</v>
      </c>
    </row>
    <row r="116" spans="1:2">
      <c r="A116">
        <v>115</v>
      </c>
      <c r="B116" s="292" t="s">
        <v>1734</v>
      </c>
    </row>
    <row r="117" spans="1:2">
      <c r="A117">
        <v>116</v>
      </c>
      <c r="B117" s="292" t="s">
        <v>1734</v>
      </c>
    </row>
    <row r="118" spans="1:2">
      <c r="A118">
        <v>117</v>
      </c>
      <c r="B118" s="292" t="s">
        <v>1734</v>
      </c>
    </row>
    <row r="119" spans="1:2">
      <c r="A119">
        <v>118</v>
      </c>
      <c r="B119" s="292" t="s">
        <v>1734</v>
      </c>
    </row>
    <row r="120" spans="1:2">
      <c r="A120">
        <v>119</v>
      </c>
      <c r="B120" s="292" t="s">
        <v>1734</v>
      </c>
    </row>
    <row r="121" spans="1:2">
      <c r="A121">
        <v>120</v>
      </c>
      <c r="B121" s="292" t="s">
        <v>1734</v>
      </c>
    </row>
    <row r="122" spans="1:2">
      <c r="A122">
        <v>121</v>
      </c>
      <c r="B122" s="292" t="s">
        <v>1734</v>
      </c>
    </row>
    <row r="123" spans="1:2">
      <c r="A123">
        <v>122</v>
      </c>
      <c r="B123" s="292" t="s">
        <v>1734</v>
      </c>
    </row>
    <row r="124" spans="1:2">
      <c r="A124">
        <v>123</v>
      </c>
      <c r="B124" s="292" t="s">
        <v>1734</v>
      </c>
    </row>
    <row r="125" spans="1:2">
      <c r="A125">
        <v>124</v>
      </c>
      <c r="B125" s="292" t="s">
        <v>1734</v>
      </c>
    </row>
    <row r="126" spans="1:2">
      <c r="A126">
        <v>125</v>
      </c>
      <c r="B126" s="292" t="s">
        <v>1734</v>
      </c>
    </row>
    <row r="127" spans="1:2">
      <c r="A127">
        <v>126</v>
      </c>
      <c r="B127" s="292" t="s">
        <v>1734</v>
      </c>
    </row>
    <row r="128" spans="1:2">
      <c r="A128">
        <v>127</v>
      </c>
      <c r="B128" s="292" t="s">
        <v>1734</v>
      </c>
    </row>
    <row r="129" spans="1:2">
      <c r="A129">
        <v>128</v>
      </c>
      <c r="B129" s="292" t="s">
        <v>1734</v>
      </c>
    </row>
    <row r="130" spans="1:2">
      <c r="A130">
        <v>129</v>
      </c>
      <c r="B130" s="292" t="s">
        <v>1734</v>
      </c>
    </row>
    <row r="131" spans="1:2">
      <c r="A131">
        <v>130</v>
      </c>
      <c r="B131" s="292" t="s">
        <v>1734</v>
      </c>
    </row>
    <row r="132" spans="1:2">
      <c r="A132">
        <v>131</v>
      </c>
      <c r="B132" s="292" t="s">
        <v>1734</v>
      </c>
    </row>
    <row r="133" spans="1:2">
      <c r="A133">
        <v>132</v>
      </c>
      <c r="B133" s="292" t="s">
        <v>1734</v>
      </c>
    </row>
    <row r="134" spans="1:2">
      <c r="A134">
        <v>133</v>
      </c>
      <c r="B134" s="292" t="s">
        <v>1734</v>
      </c>
    </row>
    <row r="135" spans="1:2">
      <c r="A135">
        <v>134</v>
      </c>
      <c r="B135" s="292" t="s">
        <v>1734</v>
      </c>
    </row>
    <row r="136" spans="1:2">
      <c r="A136">
        <v>135</v>
      </c>
      <c r="B136" s="292" t="s">
        <v>1734</v>
      </c>
    </row>
    <row r="137" spans="1:2">
      <c r="A137">
        <v>136</v>
      </c>
      <c r="B137" s="292" t="s">
        <v>1734</v>
      </c>
    </row>
    <row r="138" spans="1:2">
      <c r="A138">
        <v>137</v>
      </c>
      <c r="B138" s="292" t="s">
        <v>1734</v>
      </c>
    </row>
    <row r="139" spans="1:2">
      <c r="A139">
        <v>138</v>
      </c>
      <c r="B139" s="292" t="s">
        <v>1734</v>
      </c>
    </row>
    <row r="140" spans="1:2">
      <c r="A140">
        <v>139</v>
      </c>
      <c r="B140" s="292" t="s">
        <v>1734</v>
      </c>
    </row>
    <row r="141" spans="1:2">
      <c r="A141">
        <v>140</v>
      </c>
      <c r="B141" s="292" t="s">
        <v>1734</v>
      </c>
    </row>
    <row r="142" spans="1:2">
      <c r="A142">
        <v>141</v>
      </c>
      <c r="B142" s="292" t="s">
        <v>1734</v>
      </c>
    </row>
    <row r="143" spans="1:2">
      <c r="A143">
        <v>142</v>
      </c>
      <c r="B143" s="292" t="s">
        <v>1734</v>
      </c>
    </row>
    <row r="144" spans="1:2">
      <c r="A144">
        <v>143</v>
      </c>
      <c r="B144" s="292" t="s">
        <v>1734</v>
      </c>
    </row>
    <row r="145" spans="1:2">
      <c r="A145">
        <v>144</v>
      </c>
      <c r="B145" s="292" t="s">
        <v>1734</v>
      </c>
    </row>
    <row r="146" spans="1:2">
      <c r="A146">
        <v>145</v>
      </c>
      <c r="B146" s="292" t="s">
        <v>1734</v>
      </c>
    </row>
    <row r="147" spans="1:2">
      <c r="A147">
        <v>146</v>
      </c>
      <c r="B147" s="292" t="s">
        <v>1734</v>
      </c>
    </row>
    <row r="148" spans="1:2">
      <c r="A148">
        <v>147</v>
      </c>
      <c r="B148" s="292" t="s">
        <v>1734</v>
      </c>
    </row>
    <row r="149" spans="1:2">
      <c r="A149">
        <v>148</v>
      </c>
      <c r="B149" s="292" t="s">
        <v>1734</v>
      </c>
    </row>
    <row r="150" spans="1:2">
      <c r="A150">
        <v>149</v>
      </c>
      <c r="B150" s="292" t="s">
        <v>1734</v>
      </c>
    </row>
    <row r="151" spans="1:2">
      <c r="A151">
        <v>150</v>
      </c>
      <c r="B151" s="292" t="s">
        <v>1734</v>
      </c>
    </row>
    <row r="152" spans="1:2">
      <c r="A152">
        <v>151</v>
      </c>
      <c r="B152" s="292" t="s">
        <v>1734</v>
      </c>
    </row>
    <row r="153" spans="1:2">
      <c r="A153">
        <v>152</v>
      </c>
      <c r="B153" s="292" t="s">
        <v>1734</v>
      </c>
    </row>
    <row r="154" spans="1:2">
      <c r="A154">
        <v>153</v>
      </c>
      <c r="B154" s="292" t="s">
        <v>1734</v>
      </c>
    </row>
    <row r="155" spans="1:2">
      <c r="A155">
        <v>154</v>
      </c>
      <c r="B155" s="292" t="s">
        <v>1734</v>
      </c>
    </row>
    <row r="156" spans="1:2">
      <c r="A156">
        <v>155</v>
      </c>
      <c r="B156" s="292" t="s">
        <v>1734</v>
      </c>
    </row>
    <row r="157" spans="1:2">
      <c r="A157">
        <v>156</v>
      </c>
      <c r="B157" s="292" t="s">
        <v>1734</v>
      </c>
    </row>
    <row r="158" spans="1:2">
      <c r="A158">
        <v>157</v>
      </c>
      <c r="B158" s="292" t="s">
        <v>1734</v>
      </c>
    </row>
    <row r="159" spans="1:2">
      <c r="A159">
        <v>158</v>
      </c>
      <c r="B159" s="292" t="s">
        <v>1734</v>
      </c>
    </row>
    <row r="160" spans="1:2">
      <c r="A160">
        <v>159</v>
      </c>
      <c r="B160" s="292" t="s">
        <v>1734</v>
      </c>
    </row>
    <row r="161" spans="1:2">
      <c r="A161">
        <v>160</v>
      </c>
      <c r="B161" s="292" t="s">
        <v>1734</v>
      </c>
    </row>
    <row r="162" spans="1:2">
      <c r="A162">
        <v>161</v>
      </c>
      <c r="B162" s="292" t="s">
        <v>1734</v>
      </c>
    </row>
    <row r="163" spans="1:2">
      <c r="A163">
        <v>162</v>
      </c>
      <c r="B163" s="292" t="s">
        <v>1734</v>
      </c>
    </row>
    <row r="164" spans="1:2">
      <c r="A164">
        <v>163</v>
      </c>
      <c r="B164" s="292" t="s">
        <v>1734</v>
      </c>
    </row>
    <row r="165" spans="1:2">
      <c r="A165">
        <v>164</v>
      </c>
      <c r="B165" s="292" t="s">
        <v>1734</v>
      </c>
    </row>
    <row r="166" spans="1:2">
      <c r="A166">
        <v>165</v>
      </c>
      <c r="B166" s="292" t="s">
        <v>1734</v>
      </c>
    </row>
    <row r="167" spans="1:2">
      <c r="A167">
        <v>166</v>
      </c>
      <c r="B167" s="292" t="s">
        <v>1734</v>
      </c>
    </row>
    <row r="168" spans="1:2">
      <c r="A168">
        <v>167</v>
      </c>
      <c r="B168" s="292" t="s">
        <v>1734</v>
      </c>
    </row>
    <row r="169" spans="1:2">
      <c r="A169">
        <v>168</v>
      </c>
      <c r="B169" s="292" t="s">
        <v>1734</v>
      </c>
    </row>
    <row r="170" spans="1:2">
      <c r="A170">
        <v>169</v>
      </c>
      <c r="B170" s="292" t="s">
        <v>1734</v>
      </c>
    </row>
    <row r="171" spans="1:2">
      <c r="A171">
        <v>170</v>
      </c>
      <c r="B171" s="292" t="s">
        <v>1734</v>
      </c>
    </row>
    <row r="172" spans="1:2">
      <c r="A172">
        <v>171</v>
      </c>
      <c r="B172" s="292" t="s">
        <v>1734</v>
      </c>
    </row>
    <row r="173" spans="1:2">
      <c r="A173">
        <v>172</v>
      </c>
      <c r="B173" s="292" t="s">
        <v>1734</v>
      </c>
    </row>
    <row r="174" spans="1:2">
      <c r="A174">
        <v>173</v>
      </c>
      <c r="B174" s="292" t="s">
        <v>1734</v>
      </c>
    </row>
    <row r="175" spans="1:2">
      <c r="A175">
        <v>174</v>
      </c>
      <c r="B175" s="292" t="s">
        <v>1734</v>
      </c>
    </row>
    <row r="176" spans="1:2">
      <c r="A176">
        <v>175</v>
      </c>
      <c r="B176" s="292" t="s">
        <v>1734</v>
      </c>
    </row>
    <row r="177" spans="1:2">
      <c r="A177">
        <v>176</v>
      </c>
      <c r="B177" s="292" t="s">
        <v>1734</v>
      </c>
    </row>
    <row r="178" spans="1:2">
      <c r="A178">
        <v>177</v>
      </c>
      <c r="B178" s="292" t="s">
        <v>1734</v>
      </c>
    </row>
    <row r="179" spans="1:2">
      <c r="A179">
        <v>178</v>
      </c>
      <c r="B179" s="292" t="s">
        <v>1734</v>
      </c>
    </row>
    <row r="180" spans="1:2">
      <c r="A180">
        <v>179</v>
      </c>
      <c r="B180" s="292" t="s">
        <v>1734</v>
      </c>
    </row>
    <row r="181" spans="1:2">
      <c r="A181">
        <v>180</v>
      </c>
      <c r="B181" s="292" t="s">
        <v>1734</v>
      </c>
    </row>
    <row r="182" spans="1:2">
      <c r="A182">
        <v>181</v>
      </c>
      <c r="B182" s="292" t="s">
        <v>1734</v>
      </c>
    </row>
    <row r="183" spans="1:2">
      <c r="A183">
        <v>182</v>
      </c>
      <c r="B183" s="292" t="s">
        <v>1734</v>
      </c>
    </row>
    <row r="184" spans="1:2">
      <c r="A184">
        <v>183</v>
      </c>
      <c r="B184" s="292" t="s">
        <v>1734</v>
      </c>
    </row>
    <row r="185" spans="1:2">
      <c r="A185">
        <v>184</v>
      </c>
      <c r="B185" s="292" t="s">
        <v>1734</v>
      </c>
    </row>
    <row r="186" spans="1:2">
      <c r="A186">
        <v>185</v>
      </c>
      <c r="B186" s="292" t="s">
        <v>1734</v>
      </c>
    </row>
    <row r="187" spans="1:2">
      <c r="A187">
        <v>186</v>
      </c>
      <c r="B187" s="292" t="s">
        <v>1734</v>
      </c>
    </row>
    <row r="188" spans="1:2">
      <c r="A188">
        <v>187</v>
      </c>
      <c r="B188" s="292" t="s">
        <v>1734</v>
      </c>
    </row>
    <row r="189" spans="1:2">
      <c r="A189">
        <v>188</v>
      </c>
      <c r="B189" s="292" t="s">
        <v>1734</v>
      </c>
    </row>
    <row r="190" spans="1:2">
      <c r="A190">
        <v>189</v>
      </c>
      <c r="B190" s="292" t="s">
        <v>1734</v>
      </c>
    </row>
    <row r="191" spans="1:2">
      <c r="A191">
        <v>190</v>
      </c>
      <c r="B191" s="292" t="s">
        <v>1734</v>
      </c>
    </row>
    <row r="192" spans="1:2">
      <c r="A192">
        <v>191</v>
      </c>
      <c r="B192" s="292" t="s">
        <v>1734</v>
      </c>
    </row>
    <row r="193" spans="1:2">
      <c r="A193">
        <v>192</v>
      </c>
      <c r="B193" s="292" t="s">
        <v>1734</v>
      </c>
    </row>
    <row r="194" spans="1:2">
      <c r="A194">
        <v>193</v>
      </c>
      <c r="B194" s="292" t="s">
        <v>1734</v>
      </c>
    </row>
    <row r="195" spans="1:2">
      <c r="A195">
        <v>194</v>
      </c>
      <c r="B195" s="292" t="s">
        <v>1734</v>
      </c>
    </row>
    <row r="196" spans="1:2">
      <c r="A196">
        <v>195</v>
      </c>
      <c r="B196" s="292" t="s">
        <v>1734</v>
      </c>
    </row>
    <row r="197" spans="1:2">
      <c r="A197">
        <v>196</v>
      </c>
      <c r="B197" s="292" t="s">
        <v>1734</v>
      </c>
    </row>
    <row r="198" spans="1:2">
      <c r="A198">
        <v>197</v>
      </c>
      <c r="B198" s="292" t="s">
        <v>1734</v>
      </c>
    </row>
    <row r="199" spans="1:2">
      <c r="A199">
        <v>198</v>
      </c>
      <c r="B199" s="292" t="s">
        <v>1734</v>
      </c>
    </row>
    <row r="200" spans="1:2">
      <c r="A200">
        <v>199</v>
      </c>
      <c r="B200" s="292" t="s">
        <v>1734</v>
      </c>
    </row>
    <row r="201" spans="1:2">
      <c r="A201">
        <v>200</v>
      </c>
      <c r="B201" s="292" t="s">
        <v>1734</v>
      </c>
    </row>
    <row r="202" spans="1:2">
      <c r="A202">
        <v>201</v>
      </c>
      <c r="B202" s="292" t="s">
        <v>1734</v>
      </c>
    </row>
    <row r="203" spans="1:2">
      <c r="A203">
        <v>202</v>
      </c>
      <c r="B203" s="292" t="s">
        <v>1734</v>
      </c>
    </row>
    <row r="204" spans="1:2">
      <c r="A204">
        <v>203</v>
      </c>
      <c r="B204" s="292" t="s">
        <v>1734</v>
      </c>
    </row>
    <row r="205" spans="1:2">
      <c r="A205">
        <v>204</v>
      </c>
      <c r="B205" s="292" t="s">
        <v>1734</v>
      </c>
    </row>
    <row r="206" spans="1:2">
      <c r="A206">
        <v>205</v>
      </c>
      <c r="B206" s="292" t="s">
        <v>1734</v>
      </c>
    </row>
    <row r="207" spans="1:2">
      <c r="A207">
        <v>206</v>
      </c>
      <c r="B207" s="292" t="s">
        <v>1734</v>
      </c>
    </row>
    <row r="208" spans="1:2">
      <c r="A208">
        <v>207</v>
      </c>
      <c r="B208" s="292" t="s">
        <v>1734</v>
      </c>
    </row>
    <row r="209" spans="1:2">
      <c r="A209">
        <v>208</v>
      </c>
      <c r="B209" s="292" t="s">
        <v>1734</v>
      </c>
    </row>
    <row r="210" spans="1:2">
      <c r="A210">
        <v>209</v>
      </c>
      <c r="B210" s="292" t="s">
        <v>1734</v>
      </c>
    </row>
    <row r="211" spans="1:2">
      <c r="A211">
        <v>210</v>
      </c>
      <c r="B211" s="292" t="s">
        <v>1734</v>
      </c>
    </row>
    <row r="212" spans="1:2">
      <c r="A212">
        <v>211</v>
      </c>
      <c r="B212" s="292" t="s">
        <v>1734</v>
      </c>
    </row>
    <row r="213" spans="1:2">
      <c r="A213">
        <v>212</v>
      </c>
      <c r="B213" s="292" t="s">
        <v>1734</v>
      </c>
    </row>
    <row r="214" spans="1:2">
      <c r="A214">
        <v>213</v>
      </c>
      <c r="B214" s="292" t="s">
        <v>1734</v>
      </c>
    </row>
    <row r="215" spans="1:2">
      <c r="A215">
        <v>214</v>
      </c>
      <c r="B215" s="292" t="s">
        <v>1734</v>
      </c>
    </row>
    <row r="216" spans="1:2">
      <c r="A216">
        <v>215</v>
      </c>
      <c r="B216" s="292" t="s">
        <v>1734</v>
      </c>
    </row>
    <row r="217" spans="1:2">
      <c r="A217">
        <v>216</v>
      </c>
      <c r="B217" s="292" t="s">
        <v>1734</v>
      </c>
    </row>
    <row r="218" spans="1:2">
      <c r="A218">
        <v>217</v>
      </c>
      <c r="B218" s="292" t="s">
        <v>1734</v>
      </c>
    </row>
    <row r="219" spans="1:2">
      <c r="A219">
        <v>218</v>
      </c>
      <c r="B219" s="292" t="s">
        <v>1734</v>
      </c>
    </row>
    <row r="220" spans="1:2">
      <c r="A220">
        <v>219</v>
      </c>
      <c r="B220" s="292" t="s">
        <v>1734</v>
      </c>
    </row>
    <row r="221" spans="1:2">
      <c r="A221">
        <v>220</v>
      </c>
      <c r="B221" s="292" t="s">
        <v>1734</v>
      </c>
    </row>
    <row r="222" spans="1:2">
      <c r="A222">
        <v>221</v>
      </c>
      <c r="B222" s="292" t="s">
        <v>1734</v>
      </c>
    </row>
    <row r="223" spans="1:2">
      <c r="A223">
        <v>222</v>
      </c>
      <c r="B223" s="292" t="s">
        <v>1734</v>
      </c>
    </row>
    <row r="224" spans="1:2">
      <c r="A224">
        <v>223</v>
      </c>
      <c r="B224" s="292" t="s">
        <v>1734</v>
      </c>
    </row>
    <row r="225" spans="1:2">
      <c r="A225">
        <v>224</v>
      </c>
      <c r="B225" s="292" t="s">
        <v>1734</v>
      </c>
    </row>
    <row r="226" spans="1:2">
      <c r="A226">
        <v>225</v>
      </c>
      <c r="B226" s="292" t="s">
        <v>1734</v>
      </c>
    </row>
    <row r="227" spans="1:2">
      <c r="A227">
        <v>226</v>
      </c>
      <c r="B227" s="292" t="s">
        <v>1734</v>
      </c>
    </row>
    <row r="228" spans="1:2">
      <c r="A228">
        <v>227</v>
      </c>
      <c r="B228" s="292" t="s">
        <v>1734</v>
      </c>
    </row>
    <row r="229" spans="1:2">
      <c r="A229">
        <v>228</v>
      </c>
      <c r="B229" s="292" t="s">
        <v>1734</v>
      </c>
    </row>
    <row r="230" spans="1:2">
      <c r="A230">
        <v>229</v>
      </c>
      <c r="B230" s="292" t="s">
        <v>1734</v>
      </c>
    </row>
    <row r="231" spans="1:2">
      <c r="A231">
        <v>230</v>
      </c>
      <c r="B231" s="292" t="s">
        <v>1734</v>
      </c>
    </row>
    <row r="232" spans="1:2">
      <c r="A232">
        <v>231</v>
      </c>
      <c r="B232" s="292" t="s">
        <v>1734</v>
      </c>
    </row>
    <row r="233" spans="1:2">
      <c r="A233">
        <v>232</v>
      </c>
      <c r="B233" s="292" t="s">
        <v>1734</v>
      </c>
    </row>
    <row r="234" spans="1:2">
      <c r="A234">
        <v>233</v>
      </c>
      <c r="B234" s="292" t="s">
        <v>1734</v>
      </c>
    </row>
    <row r="235" spans="1:2">
      <c r="A235">
        <v>234</v>
      </c>
      <c r="B235" s="292" t="s">
        <v>1734</v>
      </c>
    </row>
    <row r="236" spans="1:2">
      <c r="A236">
        <v>235</v>
      </c>
      <c r="B236" s="292" t="s">
        <v>1734</v>
      </c>
    </row>
    <row r="237" spans="1:2">
      <c r="A237">
        <v>236</v>
      </c>
      <c r="B237" s="292" t="s">
        <v>1734</v>
      </c>
    </row>
    <row r="238" spans="1:2">
      <c r="A238">
        <v>237</v>
      </c>
      <c r="B238" s="292" t="s">
        <v>1734</v>
      </c>
    </row>
    <row r="239" spans="1:2">
      <c r="A239">
        <v>238</v>
      </c>
      <c r="B239" s="292" t="s">
        <v>1734</v>
      </c>
    </row>
    <row r="240" spans="1:2">
      <c r="A240">
        <v>239</v>
      </c>
      <c r="B240" s="292" t="s">
        <v>1734</v>
      </c>
    </row>
    <row r="241" spans="1:2">
      <c r="A241">
        <v>240</v>
      </c>
      <c r="B241" s="292" t="s">
        <v>1734</v>
      </c>
    </row>
    <row r="242" spans="1:2">
      <c r="A242">
        <v>241</v>
      </c>
      <c r="B242" s="292" t="s">
        <v>1734</v>
      </c>
    </row>
    <row r="243" spans="1:2">
      <c r="A243">
        <v>242</v>
      </c>
      <c r="B243" s="292" t="s">
        <v>1734</v>
      </c>
    </row>
    <row r="244" spans="1:2">
      <c r="A244">
        <v>243</v>
      </c>
      <c r="B244" s="292" t="s">
        <v>1734</v>
      </c>
    </row>
    <row r="245" spans="1:2">
      <c r="A245">
        <v>244</v>
      </c>
      <c r="B245" s="292" t="s">
        <v>1734</v>
      </c>
    </row>
    <row r="246" spans="1:2">
      <c r="A246">
        <v>245</v>
      </c>
      <c r="B246" s="292" t="s">
        <v>1734</v>
      </c>
    </row>
    <row r="247" spans="1:2">
      <c r="A247">
        <v>246</v>
      </c>
      <c r="B247" s="292" t="s">
        <v>1734</v>
      </c>
    </row>
    <row r="248" spans="1:2">
      <c r="A248">
        <v>247</v>
      </c>
      <c r="B248" s="292" t="s">
        <v>1734</v>
      </c>
    </row>
    <row r="249" spans="1:2">
      <c r="A249">
        <v>248</v>
      </c>
      <c r="B249" s="292" t="s">
        <v>1734</v>
      </c>
    </row>
    <row r="250" spans="1:2">
      <c r="A250">
        <v>249</v>
      </c>
      <c r="B250" s="292" t="s">
        <v>1734</v>
      </c>
    </row>
    <row r="251" spans="1:2">
      <c r="A251">
        <v>250</v>
      </c>
      <c r="B251" s="292" t="s">
        <v>1734</v>
      </c>
    </row>
    <row r="252" spans="1:2">
      <c r="A252">
        <v>251</v>
      </c>
      <c r="B252" s="292" t="s">
        <v>1734</v>
      </c>
    </row>
    <row r="253" spans="1:2">
      <c r="A253">
        <v>252</v>
      </c>
      <c r="B253" s="292" t="s">
        <v>1734</v>
      </c>
    </row>
    <row r="254" spans="1:2">
      <c r="A254">
        <v>253</v>
      </c>
      <c r="B254" s="292" t="s">
        <v>1734</v>
      </c>
    </row>
    <row r="255" spans="1:2">
      <c r="A255">
        <v>254</v>
      </c>
      <c r="B255" s="292" t="s">
        <v>1734</v>
      </c>
    </row>
    <row r="256" spans="1:2">
      <c r="A256">
        <v>255</v>
      </c>
      <c r="B256" s="292" t="s">
        <v>1734</v>
      </c>
    </row>
    <row r="257" spans="1:2">
      <c r="A257">
        <v>256</v>
      </c>
      <c r="B257" s="292" t="s">
        <v>1734</v>
      </c>
    </row>
    <row r="258" spans="1:2">
      <c r="A258">
        <v>257</v>
      </c>
      <c r="B258" s="292" t="s">
        <v>1734</v>
      </c>
    </row>
    <row r="259" spans="1:2">
      <c r="A259">
        <v>258</v>
      </c>
      <c r="B259" s="292" t="s">
        <v>1734</v>
      </c>
    </row>
    <row r="260" spans="1:2">
      <c r="A260">
        <v>259</v>
      </c>
      <c r="B260" s="292" t="s">
        <v>1734</v>
      </c>
    </row>
    <row r="261" spans="1:2">
      <c r="A261">
        <v>260</v>
      </c>
      <c r="B261" s="292" t="s">
        <v>1734</v>
      </c>
    </row>
    <row r="262" spans="1:2">
      <c r="A262">
        <v>261</v>
      </c>
      <c r="B262" s="292" t="s">
        <v>1734</v>
      </c>
    </row>
    <row r="263" spans="1:2">
      <c r="A263">
        <v>262</v>
      </c>
      <c r="B263" s="292" t="s">
        <v>1734</v>
      </c>
    </row>
    <row r="264" spans="1:2">
      <c r="A264">
        <v>263</v>
      </c>
      <c r="B264" s="292" t="s">
        <v>1734</v>
      </c>
    </row>
    <row r="265" spans="1:2">
      <c r="A265">
        <v>264</v>
      </c>
      <c r="B265" s="292" t="s">
        <v>1734</v>
      </c>
    </row>
    <row r="266" spans="1:2">
      <c r="A266">
        <v>265</v>
      </c>
      <c r="B266" s="292" t="s">
        <v>1734</v>
      </c>
    </row>
    <row r="267" spans="1:2">
      <c r="A267">
        <v>266</v>
      </c>
      <c r="B267" s="292" t="s">
        <v>1734</v>
      </c>
    </row>
    <row r="268" spans="1:2">
      <c r="A268">
        <v>267</v>
      </c>
      <c r="B268" s="292" t="s">
        <v>1734</v>
      </c>
    </row>
    <row r="269" spans="1:2">
      <c r="A269">
        <v>268</v>
      </c>
      <c r="B269" s="292" t="s">
        <v>1734</v>
      </c>
    </row>
    <row r="270" spans="1:2">
      <c r="A270">
        <v>269</v>
      </c>
      <c r="B270" s="292" t="s">
        <v>1734</v>
      </c>
    </row>
    <row r="271" spans="1:2">
      <c r="A271">
        <v>270</v>
      </c>
      <c r="B271" s="292" t="s">
        <v>1734</v>
      </c>
    </row>
    <row r="272" spans="1:2">
      <c r="A272">
        <v>271</v>
      </c>
      <c r="B272" s="292" t="s">
        <v>1734</v>
      </c>
    </row>
    <row r="273" spans="1:2">
      <c r="A273">
        <v>272</v>
      </c>
      <c r="B273" s="292" t="s">
        <v>1734</v>
      </c>
    </row>
    <row r="274" spans="1:2">
      <c r="A274">
        <v>273</v>
      </c>
      <c r="B274" s="292" t="s">
        <v>1734</v>
      </c>
    </row>
    <row r="275" spans="1:2">
      <c r="A275">
        <v>274</v>
      </c>
      <c r="B275" s="292" t="s">
        <v>1734</v>
      </c>
    </row>
    <row r="276" spans="1:2">
      <c r="A276">
        <v>275</v>
      </c>
      <c r="B276" s="292" t="s">
        <v>1734</v>
      </c>
    </row>
    <row r="277" spans="1:2">
      <c r="A277">
        <v>276</v>
      </c>
      <c r="B277" s="292" t="s">
        <v>1734</v>
      </c>
    </row>
    <row r="278" spans="1:2">
      <c r="A278">
        <v>277</v>
      </c>
      <c r="B278" s="292" t="s">
        <v>1734</v>
      </c>
    </row>
    <row r="279" spans="1:2">
      <c r="A279">
        <v>278</v>
      </c>
      <c r="B279" s="292" t="s">
        <v>1734</v>
      </c>
    </row>
    <row r="280" spans="1:2">
      <c r="A280">
        <v>279</v>
      </c>
      <c r="B280" s="292" t="s">
        <v>1734</v>
      </c>
    </row>
    <row r="281" spans="1:2">
      <c r="A281">
        <v>280</v>
      </c>
      <c r="B281" s="292" t="s">
        <v>1734</v>
      </c>
    </row>
    <row r="282" spans="1:2">
      <c r="A282">
        <v>281</v>
      </c>
      <c r="B282" s="292" t="s">
        <v>1734</v>
      </c>
    </row>
    <row r="283" spans="1:2">
      <c r="A283">
        <v>282</v>
      </c>
      <c r="B283" s="292" t="s">
        <v>1734</v>
      </c>
    </row>
    <row r="284" spans="1:2">
      <c r="A284">
        <v>283</v>
      </c>
      <c r="B284" s="292" t="s">
        <v>1734</v>
      </c>
    </row>
    <row r="285" spans="1:2">
      <c r="A285">
        <v>284</v>
      </c>
      <c r="B285" s="292" t="s">
        <v>1734</v>
      </c>
    </row>
    <row r="286" spans="1:2">
      <c r="A286">
        <v>285</v>
      </c>
      <c r="B286" s="292" t="s">
        <v>1734</v>
      </c>
    </row>
    <row r="287" spans="1:2">
      <c r="A287">
        <v>286</v>
      </c>
      <c r="B287" s="292" t="s">
        <v>1734</v>
      </c>
    </row>
    <row r="288" spans="1:2">
      <c r="A288">
        <v>287</v>
      </c>
      <c r="B288" s="292" t="s">
        <v>1734</v>
      </c>
    </row>
    <row r="289" spans="1:2">
      <c r="A289">
        <v>288</v>
      </c>
      <c r="B289" s="292" t="s">
        <v>1734</v>
      </c>
    </row>
    <row r="290" spans="1:2">
      <c r="A290">
        <v>289</v>
      </c>
      <c r="B290" s="292" t="s">
        <v>1734</v>
      </c>
    </row>
    <row r="291" spans="1:2">
      <c r="A291">
        <v>290</v>
      </c>
      <c r="B291" s="292" t="s">
        <v>1734</v>
      </c>
    </row>
    <row r="292" spans="1:2">
      <c r="A292">
        <v>291</v>
      </c>
      <c r="B292" s="292" t="s">
        <v>1734</v>
      </c>
    </row>
    <row r="293" spans="1:2">
      <c r="A293">
        <v>292</v>
      </c>
      <c r="B293" s="292" t="s">
        <v>1734</v>
      </c>
    </row>
    <row r="294" spans="1:2">
      <c r="A294">
        <v>293</v>
      </c>
      <c r="B294" s="292" t="s">
        <v>1734</v>
      </c>
    </row>
    <row r="295" spans="1:2">
      <c r="A295">
        <v>294</v>
      </c>
      <c r="B295" s="292" t="s">
        <v>1734</v>
      </c>
    </row>
    <row r="296" spans="1:2">
      <c r="A296">
        <v>295</v>
      </c>
      <c r="B296" s="292" t="s">
        <v>1734</v>
      </c>
    </row>
    <row r="297" spans="1:2">
      <c r="A297">
        <v>296</v>
      </c>
      <c r="B297" s="292" t="s">
        <v>1734</v>
      </c>
    </row>
    <row r="298" spans="1:2">
      <c r="A298">
        <v>297</v>
      </c>
      <c r="B298" s="292" t="s">
        <v>1734</v>
      </c>
    </row>
    <row r="299" spans="1:2">
      <c r="A299">
        <v>298</v>
      </c>
      <c r="B299" s="292" t="s">
        <v>1734</v>
      </c>
    </row>
    <row r="300" spans="1:2">
      <c r="A300">
        <v>299</v>
      </c>
      <c r="B300" s="292" t="s">
        <v>1734</v>
      </c>
    </row>
    <row r="301" spans="1:2">
      <c r="A301">
        <v>300</v>
      </c>
      <c r="B301" s="292" t="s">
        <v>1734</v>
      </c>
    </row>
    <row r="302" spans="1:2">
      <c r="A302">
        <v>301</v>
      </c>
      <c r="B302" s="292" t="s">
        <v>1734</v>
      </c>
    </row>
    <row r="303" spans="1:2">
      <c r="A303">
        <v>302</v>
      </c>
      <c r="B303" s="292" t="s">
        <v>1734</v>
      </c>
    </row>
    <row r="304" spans="1:2">
      <c r="A304">
        <v>303</v>
      </c>
      <c r="B304" s="292" t="s">
        <v>1734</v>
      </c>
    </row>
    <row r="305" spans="1:2">
      <c r="A305">
        <v>304</v>
      </c>
      <c r="B305" s="292" t="s">
        <v>1734</v>
      </c>
    </row>
    <row r="306" spans="1:2">
      <c r="A306">
        <v>305</v>
      </c>
      <c r="B306" s="292" t="s">
        <v>1734</v>
      </c>
    </row>
    <row r="307" spans="1:2">
      <c r="A307">
        <v>306</v>
      </c>
      <c r="B307" s="292" t="s">
        <v>1734</v>
      </c>
    </row>
    <row r="308" spans="1:2">
      <c r="A308">
        <v>307</v>
      </c>
      <c r="B308" s="292" t="s">
        <v>1734</v>
      </c>
    </row>
    <row r="309" spans="1:2">
      <c r="A309">
        <v>308</v>
      </c>
      <c r="B309" s="292" t="s">
        <v>1734</v>
      </c>
    </row>
    <row r="310" spans="1:2">
      <c r="A310">
        <v>309</v>
      </c>
      <c r="B310" s="292" t="s">
        <v>1734</v>
      </c>
    </row>
    <row r="311" spans="1:2">
      <c r="A311">
        <v>310</v>
      </c>
      <c r="B311" s="292" t="s">
        <v>1734</v>
      </c>
    </row>
    <row r="312" spans="1:2">
      <c r="A312">
        <v>311</v>
      </c>
      <c r="B312" s="292" t="s">
        <v>1734</v>
      </c>
    </row>
    <row r="313" spans="1:2">
      <c r="A313">
        <v>312</v>
      </c>
      <c r="B313" s="292" t="s">
        <v>1734</v>
      </c>
    </row>
    <row r="314" spans="1:2">
      <c r="A314">
        <v>313</v>
      </c>
      <c r="B314" s="292" t="s">
        <v>1734</v>
      </c>
    </row>
    <row r="315" spans="1:2">
      <c r="A315">
        <v>314</v>
      </c>
      <c r="B315" s="292" t="s">
        <v>1734</v>
      </c>
    </row>
    <row r="316" spans="1:2">
      <c r="A316">
        <v>315</v>
      </c>
      <c r="B316" s="292" t="s">
        <v>1734</v>
      </c>
    </row>
    <row r="317" spans="1:2">
      <c r="A317">
        <v>316</v>
      </c>
      <c r="B317" s="292" t="s">
        <v>1734</v>
      </c>
    </row>
    <row r="318" spans="1:2">
      <c r="A318">
        <v>317</v>
      </c>
      <c r="B318" s="292" t="s">
        <v>1734</v>
      </c>
    </row>
    <row r="319" spans="1:2">
      <c r="A319">
        <v>318</v>
      </c>
      <c r="B319" s="292" t="s">
        <v>1734</v>
      </c>
    </row>
    <row r="320" spans="1:2">
      <c r="A320">
        <v>319</v>
      </c>
      <c r="B320" s="292" t="s">
        <v>1734</v>
      </c>
    </row>
    <row r="321" spans="1:2">
      <c r="A321">
        <v>320</v>
      </c>
      <c r="B321" s="292" t="s">
        <v>1734</v>
      </c>
    </row>
    <row r="322" spans="1:2">
      <c r="A322">
        <v>321</v>
      </c>
      <c r="B322" s="292" t="s">
        <v>1734</v>
      </c>
    </row>
    <row r="323" spans="1:2">
      <c r="A323">
        <v>322</v>
      </c>
      <c r="B323" s="292" t="s">
        <v>1734</v>
      </c>
    </row>
    <row r="324" spans="1:2">
      <c r="A324">
        <v>323</v>
      </c>
      <c r="B324" s="292" t="s">
        <v>1734</v>
      </c>
    </row>
    <row r="325" spans="1:2">
      <c r="A325">
        <v>324</v>
      </c>
      <c r="B325" s="292" t="s">
        <v>1734</v>
      </c>
    </row>
    <row r="326" spans="1:2">
      <c r="A326">
        <v>325</v>
      </c>
      <c r="B326" s="292" t="s">
        <v>1734</v>
      </c>
    </row>
    <row r="327" spans="1:2">
      <c r="A327">
        <v>326</v>
      </c>
      <c r="B327" s="292" t="s">
        <v>1734</v>
      </c>
    </row>
    <row r="328" spans="1:2">
      <c r="A328">
        <v>327</v>
      </c>
      <c r="B328" s="292" t="s">
        <v>1734</v>
      </c>
    </row>
    <row r="329" spans="1:2">
      <c r="A329">
        <v>328</v>
      </c>
      <c r="B329" s="292" t="s">
        <v>1734</v>
      </c>
    </row>
    <row r="330" spans="1:2">
      <c r="A330">
        <v>329</v>
      </c>
      <c r="B330" s="292" t="s">
        <v>1734</v>
      </c>
    </row>
    <row r="331" spans="1:2">
      <c r="A331">
        <v>330</v>
      </c>
      <c r="B331" s="292" t="s">
        <v>1734</v>
      </c>
    </row>
    <row r="332" spans="1:2">
      <c r="A332">
        <v>331</v>
      </c>
      <c r="B332" s="292" t="s">
        <v>1734</v>
      </c>
    </row>
    <row r="333" spans="1:2">
      <c r="A333">
        <v>332</v>
      </c>
      <c r="B333" s="292" t="s">
        <v>1734</v>
      </c>
    </row>
    <row r="334" spans="1:2">
      <c r="A334">
        <v>333</v>
      </c>
      <c r="B334" s="292" t="s">
        <v>1734</v>
      </c>
    </row>
    <row r="335" spans="1:2">
      <c r="A335">
        <v>334</v>
      </c>
      <c r="B335" s="292" t="s">
        <v>1734</v>
      </c>
    </row>
    <row r="336" spans="1:2">
      <c r="A336">
        <v>335</v>
      </c>
      <c r="B336" s="292" t="s">
        <v>1734</v>
      </c>
    </row>
    <row r="337" spans="1:2">
      <c r="A337">
        <v>336</v>
      </c>
      <c r="B337" s="292" t="s">
        <v>1734</v>
      </c>
    </row>
    <row r="338" spans="1:2">
      <c r="A338">
        <v>337</v>
      </c>
      <c r="B338" s="292" t="s">
        <v>1734</v>
      </c>
    </row>
    <row r="339" spans="1:2">
      <c r="A339">
        <v>338</v>
      </c>
      <c r="B339" s="292" t="s">
        <v>1734</v>
      </c>
    </row>
    <row r="340" spans="1:2">
      <c r="A340">
        <v>339</v>
      </c>
      <c r="B340" s="292" t="s">
        <v>1734</v>
      </c>
    </row>
    <row r="341" spans="1:2">
      <c r="A341">
        <v>340</v>
      </c>
      <c r="B341" s="292" t="s">
        <v>1734</v>
      </c>
    </row>
    <row r="342" spans="1:2">
      <c r="A342">
        <v>341</v>
      </c>
      <c r="B342" s="292" t="s">
        <v>1734</v>
      </c>
    </row>
    <row r="343" spans="1:2">
      <c r="A343">
        <v>342</v>
      </c>
      <c r="B343" s="292" t="s">
        <v>1734</v>
      </c>
    </row>
    <row r="344" spans="1:2">
      <c r="A344">
        <v>343</v>
      </c>
      <c r="B344" s="292" t="s">
        <v>1734</v>
      </c>
    </row>
    <row r="345" spans="1:2">
      <c r="A345">
        <v>344</v>
      </c>
      <c r="B345" s="292" t="s">
        <v>1734</v>
      </c>
    </row>
    <row r="346" spans="1:2">
      <c r="A346">
        <v>345</v>
      </c>
      <c r="B346" s="292" t="s">
        <v>1734</v>
      </c>
    </row>
    <row r="347" spans="1:2">
      <c r="A347">
        <v>346</v>
      </c>
      <c r="B347" s="292" t="s">
        <v>1734</v>
      </c>
    </row>
    <row r="348" spans="1:2">
      <c r="A348">
        <v>347</v>
      </c>
      <c r="B348" s="292" t="s">
        <v>1734</v>
      </c>
    </row>
    <row r="349" spans="1:2">
      <c r="A349">
        <v>348</v>
      </c>
      <c r="B349" s="292" t="s">
        <v>1734</v>
      </c>
    </row>
    <row r="350" spans="1:2">
      <c r="A350">
        <v>349</v>
      </c>
      <c r="B350" s="292" t="s">
        <v>1734</v>
      </c>
    </row>
    <row r="351" spans="1:2">
      <c r="A351">
        <v>350</v>
      </c>
      <c r="B351" s="292" t="s">
        <v>1734</v>
      </c>
    </row>
    <row r="352" spans="1:2">
      <c r="A352">
        <v>351</v>
      </c>
      <c r="B352" s="292" t="s">
        <v>1734</v>
      </c>
    </row>
    <row r="353" spans="1:2">
      <c r="A353">
        <v>352</v>
      </c>
      <c r="B353" s="292" t="s">
        <v>1734</v>
      </c>
    </row>
    <row r="354" spans="1:2">
      <c r="A354">
        <v>353</v>
      </c>
      <c r="B354" s="292" t="s">
        <v>1734</v>
      </c>
    </row>
    <row r="355" spans="1:2">
      <c r="A355">
        <v>354</v>
      </c>
      <c r="B355" s="292" t="s">
        <v>1734</v>
      </c>
    </row>
    <row r="356" spans="1:2">
      <c r="A356">
        <v>355</v>
      </c>
      <c r="B356" s="292" t="s">
        <v>1734</v>
      </c>
    </row>
    <row r="357" spans="1:2">
      <c r="A357">
        <v>356</v>
      </c>
      <c r="B357" s="292" t="s">
        <v>1734</v>
      </c>
    </row>
    <row r="358" spans="1:2">
      <c r="A358">
        <v>357</v>
      </c>
      <c r="B358" s="292" t="s">
        <v>1734</v>
      </c>
    </row>
    <row r="359" spans="1:2">
      <c r="A359">
        <v>358</v>
      </c>
      <c r="B359" s="292" t="s">
        <v>1734</v>
      </c>
    </row>
    <row r="360" spans="1:2">
      <c r="A360">
        <v>359</v>
      </c>
      <c r="B360" s="292" t="s">
        <v>1734</v>
      </c>
    </row>
    <row r="361" spans="1:2">
      <c r="A361">
        <v>360</v>
      </c>
      <c r="B361" s="292" t="s">
        <v>1734</v>
      </c>
    </row>
    <row r="362" spans="1:2">
      <c r="A362">
        <v>361</v>
      </c>
      <c r="B362" s="292" t="s">
        <v>1734</v>
      </c>
    </row>
    <row r="363" spans="1:2">
      <c r="A363">
        <v>362</v>
      </c>
      <c r="B363" s="292" t="s">
        <v>1734</v>
      </c>
    </row>
    <row r="364" spans="1:2">
      <c r="A364">
        <v>363</v>
      </c>
      <c r="B364" s="292" t="s">
        <v>1734</v>
      </c>
    </row>
    <row r="365" spans="1:2">
      <c r="A365">
        <v>364</v>
      </c>
      <c r="B365" s="292" t="s">
        <v>1734</v>
      </c>
    </row>
    <row r="366" spans="1:2">
      <c r="A366">
        <v>365</v>
      </c>
      <c r="B366" s="292" t="s">
        <v>1734</v>
      </c>
    </row>
    <row r="367" spans="1:2">
      <c r="A367">
        <v>366</v>
      </c>
      <c r="B367" s="292" t="s">
        <v>1734</v>
      </c>
    </row>
    <row r="368" spans="1:2">
      <c r="A368">
        <v>367</v>
      </c>
      <c r="B368" s="292" t="s">
        <v>1734</v>
      </c>
    </row>
    <row r="369" spans="1:2">
      <c r="A369">
        <v>368</v>
      </c>
      <c r="B369" s="292" t="s">
        <v>1734</v>
      </c>
    </row>
    <row r="370" spans="1:2">
      <c r="A370">
        <v>369</v>
      </c>
      <c r="B370" s="292" t="s">
        <v>1734</v>
      </c>
    </row>
    <row r="371" spans="1:2">
      <c r="A371">
        <v>370</v>
      </c>
      <c r="B371" s="292" t="s">
        <v>1734</v>
      </c>
    </row>
    <row r="372" spans="1:2">
      <c r="A372">
        <v>371</v>
      </c>
      <c r="B372" s="292" t="s">
        <v>1734</v>
      </c>
    </row>
    <row r="373" spans="1:2">
      <c r="A373">
        <v>372</v>
      </c>
      <c r="B373" s="292" t="s">
        <v>1734</v>
      </c>
    </row>
    <row r="374" spans="1:2">
      <c r="A374">
        <v>373</v>
      </c>
      <c r="B374" s="292" t="s">
        <v>1734</v>
      </c>
    </row>
    <row r="375" spans="1:2">
      <c r="A375">
        <v>374</v>
      </c>
      <c r="B375" s="292" t="s">
        <v>1734</v>
      </c>
    </row>
    <row r="376" spans="1:2">
      <c r="A376">
        <v>375</v>
      </c>
      <c r="B376" s="292" t="s">
        <v>1734</v>
      </c>
    </row>
    <row r="377" spans="1:2">
      <c r="A377">
        <v>376</v>
      </c>
      <c r="B377" s="292" t="s">
        <v>1734</v>
      </c>
    </row>
    <row r="378" spans="1:2">
      <c r="A378">
        <v>377</v>
      </c>
      <c r="B378" s="292" t="s">
        <v>1734</v>
      </c>
    </row>
    <row r="379" spans="1:2">
      <c r="A379">
        <v>378</v>
      </c>
      <c r="B379" s="292" t="s">
        <v>1734</v>
      </c>
    </row>
    <row r="380" spans="1:2">
      <c r="A380">
        <v>379</v>
      </c>
      <c r="B380" s="292" t="s">
        <v>1734</v>
      </c>
    </row>
    <row r="381" spans="1:2">
      <c r="A381">
        <v>380</v>
      </c>
      <c r="B381" s="292" t="s">
        <v>1734</v>
      </c>
    </row>
    <row r="382" spans="1:2">
      <c r="A382">
        <v>381</v>
      </c>
      <c r="B382" s="292" t="s">
        <v>1734</v>
      </c>
    </row>
    <row r="383" spans="1:2">
      <c r="A383">
        <v>382</v>
      </c>
      <c r="B383" s="292" t="s">
        <v>1734</v>
      </c>
    </row>
    <row r="384" spans="1:2">
      <c r="A384">
        <v>383</v>
      </c>
      <c r="B384" s="292" t="s">
        <v>1734</v>
      </c>
    </row>
    <row r="385" spans="1:2">
      <c r="A385">
        <v>384</v>
      </c>
      <c r="B385" s="292" t="s">
        <v>1734</v>
      </c>
    </row>
    <row r="386" spans="1:2">
      <c r="A386">
        <v>385</v>
      </c>
      <c r="B386" s="292" t="s">
        <v>1734</v>
      </c>
    </row>
    <row r="387" spans="1:2">
      <c r="A387">
        <v>386</v>
      </c>
      <c r="B387" s="292" t="s">
        <v>1734</v>
      </c>
    </row>
    <row r="388" spans="1:2">
      <c r="A388">
        <v>387</v>
      </c>
      <c r="B388" s="292" t="s">
        <v>1734</v>
      </c>
    </row>
    <row r="389" spans="1:2">
      <c r="A389">
        <v>388</v>
      </c>
      <c r="B389" s="292" t="s">
        <v>1734</v>
      </c>
    </row>
    <row r="390" spans="1:2">
      <c r="A390">
        <v>389</v>
      </c>
      <c r="B390" s="292" t="s">
        <v>1734</v>
      </c>
    </row>
    <row r="391" spans="1:2">
      <c r="A391">
        <v>390</v>
      </c>
      <c r="B391" s="292" t="s">
        <v>1734</v>
      </c>
    </row>
    <row r="392" spans="1:2">
      <c r="A392">
        <v>391</v>
      </c>
      <c r="B392" s="292" t="s">
        <v>1734</v>
      </c>
    </row>
    <row r="393" spans="1:2">
      <c r="A393">
        <v>392</v>
      </c>
      <c r="B393" s="292" t="s">
        <v>1734</v>
      </c>
    </row>
    <row r="394" spans="1:2">
      <c r="A394">
        <v>393</v>
      </c>
      <c r="B394" s="292" t="s">
        <v>1734</v>
      </c>
    </row>
    <row r="395" spans="1:2">
      <c r="A395">
        <v>394</v>
      </c>
      <c r="B395" s="292" t="s">
        <v>1734</v>
      </c>
    </row>
    <row r="396" spans="1:2">
      <c r="A396">
        <v>395</v>
      </c>
      <c r="B396" s="292" t="s">
        <v>1734</v>
      </c>
    </row>
    <row r="397" spans="1:2">
      <c r="A397">
        <v>396</v>
      </c>
      <c r="B397" s="292" t="s">
        <v>1734</v>
      </c>
    </row>
    <row r="398" spans="1:2">
      <c r="A398">
        <v>397</v>
      </c>
      <c r="B398" s="292" t="s">
        <v>1734</v>
      </c>
    </row>
    <row r="399" spans="1:2">
      <c r="A399">
        <v>398</v>
      </c>
      <c r="B399" s="292" t="s">
        <v>1734</v>
      </c>
    </row>
    <row r="400" spans="1:2">
      <c r="A400">
        <v>399</v>
      </c>
      <c r="B400" s="292" t="s">
        <v>1734</v>
      </c>
    </row>
    <row r="401" spans="1:2">
      <c r="A401">
        <v>400</v>
      </c>
      <c r="B401" s="292" t="s">
        <v>1734</v>
      </c>
    </row>
    <row r="402" spans="1:2">
      <c r="A402">
        <v>401</v>
      </c>
      <c r="B402" s="292" t="s">
        <v>1734</v>
      </c>
    </row>
    <row r="403" spans="1:2">
      <c r="A403">
        <v>402</v>
      </c>
      <c r="B403" s="292" t="s">
        <v>1734</v>
      </c>
    </row>
    <row r="404" spans="1:2">
      <c r="A404">
        <v>403</v>
      </c>
      <c r="B404" s="292" t="s">
        <v>1734</v>
      </c>
    </row>
    <row r="405" spans="1:2">
      <c r="A405">
        <v>404</v>
      </c>
      <c r="B405" s="292" t="s">
        <v>1734</v>
      </c>
    </row>
    <row r="406" spans="1:2">
      <c r="A406">
        <v>405</v>
      </c>
      <c r="B406" s="292" t="s">
        <v>1734</v>
      </c>
    </row>
    <row r="407" spans="1:2">
      <c r="A407">
        <v>406</v>
      </c>
      <c r="B407" s="292" t="s">
        <v>1734</v>
      </c>
    </row>
    <row r="408" spans="1:2">
      <c r="A408">
        <v>407</v>
      </c>
      <c r="B408" s="292" t="s">
        <v>1734</v>
      </c>
    </row>
    <row r="409" spans="1:2">
      <c r="A409">
        <v>408</v>
      </c>
      <c r="B409" s="292" t="s">
        <v>1734</v>
      </c>
    </row>
    <row r="410" spans="1:2">
      <c r="A410">
        <v>409</v>
      </c>
      <c r="B410" s="292" t="s">
        <v>1734</v>
      </c>
    </row>
    <row r="411" spans="1:2">
      <c r="A411">
        <v>410</v>
      </c>
      <c r="B411" s="292" t="s">
        <v>1734</v>
      </c>
    </row>
    <row r="412" spans="1:2">
      <c r="A412">
        <v>411</v>
      </c>
      <c r="B412" s="292" t="s">
        <v>1734</v>
      </c>
    </row>
    <row r="413" spans="1:2">
      <c r="A413">
        <v>412</v>
      </c>
      <c r="B413" s="292" t="s">
        <v>1734</v>
      </c>
    </row>
    <row r="414" spans="1:2">
      <c r="A414">
        <v>413</v>
      </c>
      <c r="B414" s="292" t="s">
        <v>1734</v>
      </c>
    </row>
    <row r="415" spans="1:2">
      <c r="A415">
        <v>414</v>
      </c>
      <c r="B415" s="292" t="s">
        <v>1734</v>
      </c>
    </row>
    <row r="416" spans="1:2">
      <c r="A416">
        <v>415</v>
      </c>
      <c r="B416" s="292" t="s">
        <v>1734</v>
      </c>
    </row>
    <row r="417" spans="1:2">
      <c r="A417">
        <v>416</v>
      </c>
      <c r="B417" s="292" t="s">
        <v>1734</v>
      </c>
    </row>
    <row r="418" spans="1:2">
      <c r="A418">
        <v>417</v>
      </c>
      <c r="B418" s="292" t="s">
        <v>1734</v>
      </c>
    </row>
    <row r="419" spans="1:2">
      <c r="A419">
        <v>418</v>
      </c>
      <c r="B419" s="292" t="s">
        <v>1734</v>
      </c>
    </row>
    <row r="420" spans="1:2">
      <c r="A420">
        <v>419</v>
      </c>
      <c r="B420" s="292" t="s">
        <v>1734</v>
      </c>
    </row>
    <row r="421" spans="1:2">
      <c r="A421">
        <v>420</v>
      </c>
      <c r="B421" s="292" t="s">
        <v>1734</v>
      </c>
    </row>
    <row r="422" spans="1:2">
      <c r="A422">
        <v>421</v>
      </c>
      <c r="B422" s="292" t="s">
        <v>1734</v>
      </c>
    </row>
    <row r="423" spans="1:2">
      <c r="A423">
        <v>422</v>
      </c>
      <c r="B423" s="292" t="s">
        <v>1734</v>
      </c>
    </row>
    <row r="424" spans="1:2">
      <c r="A424">
        <v>423</v>
      </c>
      <c r="B424" s="292" t="s">
        <v>1734</v>
      </c>
    </row>
    <row r="425" spans="1:2">
      <c r="A425">
        <v>424</v>
      </c>
      <c r="B425" s="292" t="s">
        <v>1734</v>
      </c>
    </row>
    <row r="426" spans="1:2">
      <c r="A426">
        <v>425</v>
      </c>
      <c r="B426" s="292" t="s">
        <v>1734</v>
      </c>
    </row>
    <row r="427" spans="1:2">
      <c r="A427">
        <v>426</v>
      </c>
      <c r="B427" s="292" t="s">
        <v>1734</v>
      </c>
    </row>
    <row r="428" spans="1:2">
      <c r="A428">
        <v>427</v>
      </c>
      <c r="B428" s="292" t="s">
        <v>1734</v>
      </c>
    </row>
    <row r="429" spans="1:2">
      <c r="A429">
        <v>428</v>
      </c>
      <c r="B429" s="292" t="s">
        <v>1734</v>
      </c>
    </row>
    <row r="430" spans="1:2">
      <c r="A430">
        <v>429</v>
      </c>
      <c r="B430" s="292" t="s">
        <v>1734</v>
      </c>
    </row>
    <row r="431" spans="1:2">
      <c r="A431">
        <v>430</v>
      </c>
      <c r="B431" s="292" t="s">
        <v>1734</v>
      </c>
    </row>
    <row r="432" spans="1:2">
      <c r="A432">
        <v>431</v>
      </c>
      <c r="B432" s="292" t="s">
        <v>1734</v>
      </c>
    </row>
    <row r="433" spans="1:2">
      <c r="A433">
        <v>432</v>
      </c>
      <c r="B433" s="292" t="s">
        <v>1734</v>
      </c>
    </row>
    <row r="434" spans="1:2">
      <c r="A434">
        <v>433</v>
      </c>
      <c r="B434" s="292" t="s">
        <v>1734</v>
      </c>
    </row>
    <row r="435" spans="1:2">
      <c r="A435">
        <v>434</v>
      </c>
      <c r="B435" s="292" t="s">
        <v>1734</v>
      </c>
    </row>
    <row r="436" spans="1:2">
      <c r="A436">
        <v>435</v>
      </c>
      <c r="B436" s="292" t="s">
        <v>1734</v>
      </c>
    </row>
    <row r="437" spans="1:2">
      <c r="A437">
        <v>436</v>
      </c>
      <c r="B437" s="292" t="s">
        <v>1734</v>
      </c>
    </row>
    <row r="438" spans="1:2">
      <c r="A438">
        <v>437</v>
      </c>
      <c r="B438" s="292" t="s">
        <v>1734</v>
      </c>
    </row>
    <row r="439" spans="1:2">
      <c r="A439">
        <v>438</v>
      </c>
      <c r="B439" s="292" t="s">
        <v>1734</v>
      </c>
    </row>
    <row r="440" spans="1:2">
      <c r="A440">
        <v>439</v>
      </c>
      <c r="B440" s="292" t="s">
        <v>1734</v>
      </c>
    </row>
    <row r="441" spans="1:2">
      <c r="A441">
        <v>440</v>
      </c>
      <c r="B441" s="292" t="s">
        <v>1734</v>
      </c>
    </row>
    <row r="442" spans="1:2">
      <c r="A442">
        <v>441</v>
      </c>
      <c r="B442" s="292" t="s">
        <v>1734</v>
      </c>
    </row>
    <row r="443" spans="1:2">
      <c r="A443">
        <v>442</v>
      </c>
      <c r="B443" s="292" t="s">
        <v>1734</v>
      </c>
    </row>
    <row r="444" spans="1:2">
      <c r="A444">
        <v>443</v>
      </c>
      <c r="B444" s="292" t="s">
        <v>1734</v>
      </c>
    </row>
    <row r="445" spans="1:2">
      <c r="A445">
        <v>444</v>
      </c>
      <c r="B445" s="292" t="s">
        <v>1734</v>
      </c>
    </row>
    <row r="446" spans="1:2">
      <c r="A446">
        <v>445</v>
      </c>
      <c r="B446" s="292" t="s">
        <v>1734</v>
      </c>
    </row>
    <row r="447" spans="1:2">
      <c r="A447">
        <v>446</v>
      </c>
      <c r="B447" s="292" t="s">
        <v>1734</v>
      </c>
    </row>
    <row r="448" spans="1:2">
      <c r="A448">
        <v>447</v>
      </c>
      <c r="B448" s="292" t="s">
        <v>1734</v>
      </c>
    </row>
    <row r="449" spans="1:2">
      <c r="A449">
        <v>448</v>
      </c>
      <c r="B449" s="292" t="s">
        <v>1734</v>
      </c>
    </row>
    <row r="450" spans="1:2">
      <c r="A450">
        <v>449</v>
      </c>
      <c r="B450" s="292" t="s">
        <v>1734</v>
      </c>
    </row>
    <row r="451" spans="1:2">
      <c r="A451">
        <v>450</v>
      </c>
      <c r="B451" s="292" t="s">
        <v>1734</v>
      </c>
    </row>
    <row r="452" spans="1:2">
      <c r="A452">
        <v>451</v>
      </c>
      <c r="B452" s="292" t="s">
        <v>1734</v>
      </c>
    </row>
    <row r="453" spans="1:2">
      <c r="A453">
        <v>452</v>
      </c>
      <c r="B453" s="292" t="s">
        <v>1734</v>
      </c>
    </row>
    <row r="454" spans="1:2">
      <c r="A454">
        <v>453</v>
      </c>
      <c r="B454" s="292" t="s">
        <v>1734</v>
      </c>
    </row>
    <row r="455" spans="1:2">
      <c r="A455">
        <v>454</v>
      </c>
      <c r="B455" s="292" t="s">
        <v>1734</v>
      </c>
    </row>
    <row r="456" spans="1:2">
      <c r="A456">
        <v>455</v>
      </c>
      <c r="B456" s="292" t="s">
        <v>1734</v>
      </c>
    </row>
    <row r="457" spans="1:2">
      <c r="A457">
        <v>456</v>
      </c>
      <c r="B457" s="292" t="s">
        <v>1734</v>
      </c>
    </row>
    <row r="458" spans="1:2">
      <c r="A458">
        <v>457</v>
      </c>
      <c r="B458" s="292" t="s">
        <v>1734</v>
      </c>
    </row>
    <row r="459" spans="1:2">
      <c r="A459">
        <v>458</v>
      </c>
      <c r="B459" s="292" t="s">
        <v>1734</v>
      </c>
    </row>
    <row r="460" spans="1:2">
      <c r="A460">
        <v>459</v>
      </c>
      <c r="B460" s="292" t="s">
        <v>1734</v>
      </c>
    </row>
    <row r="461" spans="1:2">
      <c r="A461">
        <v>460</v>
      </c>
      <c r="B461" s="292" t="s">
        <v>1734</v>
      </c>
    </row>
    <row r="462" spans="1:2">
      <c r="A462">
        <v>461</v>
      </c>
      <c r="B462" s="292" t="s">
        <v>1734</v>
      </c>
    </row>
    <row r="463" spans="1:2">
      <c r="A463">
        <v>462</v>
      </c>
      <c r="B463" s="292" t="s">
        <v>1734</v>
      </c>
    </row>
    <row r="464" spans="1:2">
      <c r="A464">
        <v>463</v>
      </c>
      <c r="B464" s="292" t="s">
        <v>1734</v>
      </c>
    </row>
    <row r="465" spans="1:2">
      <c r="A465">
        <v>464</v>
      </c>
      <c r="B465" s="292" t="s">
        <v>1734</v>
      </c>
    </row>
    <row r="466" spans="1:2">
      <c r="A466">
        <v>465</v>
      </c>
      <c r="B466" s="292" t="s">
        <v>1734</v>
      </c>
    </row>
    <row r="467" spans="1:2">
      <c r="A467">
        <v>466</v>
      </c>
      <c r="B467" s="292" t="s">
        <v>1734</v>
      </c>
    </row>
    <row r="468" spans="1:2">
      <c r="A468">
        <v>467</v>
      </c>
      <c r="B468" s="292" t="s">
        <v>1734</v>
      </c>
    </row>
    <row r="469" spans="1:2">
      <c r="A469">
        <v>468</v>
      </c>
      <c r="B469" s="292" t="s">
        <v>1734</v>
      </c>
    </row>
    <row r="470" spans="1:2">
      <c r="A470">
        <v>469</v>
      </c>
      <c r="B470" s="292" t="s">
        <v>1734</v>
      </c>
    </row>
    <row r="471" spans="1:2">
      <c r="A471">
        <v>470</v>
      </c>
      <c r="B471" s="292" t="s">
        <v>1734</v>
      </c>
    </row>
    <row r="472" spans="1:2">
      <c r="A472">
        <v>471</v>
      </c>
      <c r="B472" s="292" t="s">
        <v>1734</v>
      </c>
    </row>
    <row r="473" spans="1:2">
      <c r="A473">
        <v>472</v>
      </c>
      <c r="B473" s="292" t="s">
        <v>1734</v>
      </c>
    </row>
    <row r="474" spans="1:2">
      <c r="A474">
        <v>473</v>
      </c>
      <c r="B474" s="292" t="s">
        <v>1734</v>
      </c>
    </row>
    <row r="475" spans="1:2">
      <c r="A475">
        <v>474</v>
      </c>
      <c r="B475" s="292" t="s">
        <v>1734</v>
      </c>
    </row>
    <row r="476" spans="1:2">
      <c r="A476">
        <v>475</v>
      </c>
      <c r="B476" s="292" t="s">
        <v>1734</v>
      </c>
    </row>
    <row r="477" spans="1:2">
      <c r="A477">
        <v>476</v>
      </c>
      <c r="B477" s="292" t="s">
        <v>1734</v>
      </c>
    </row>
    <row r="478" spans="1:2">
      <c r="A478">
        <v>477</v>
      </c>
      <c r="B478" s="292" t="s">
        <v>1734</v>
      </c>
    </row>
    <row r="479" spans="1:2">
      <c r="A479">
        <v>478</v>
      </c>
      <c r="B479" s="292" t="s">
        <v>1734</v>
      </c>
    </row>
    <row r="480" spans="1:2">
      <c r="A480">
        <v>479</v>
      </c>
      <c r="B480" s="292" t="s">
        <v>1734</v>
      </c>
    </row>
    <row r="481" spans="1:2">
      <c r="A481">
        <v>480</v>
      </c>
      <c r="B481" s="292" t="s">
        <v>1734</v>
      </c>
    </row>
    <row r="482" spans="1:2">
      <c r="A482">
        <v>481</v>
      </c>
      <c r="B482" s="292" t="s">
        <v>1734</v>
      </c>
    </row>
    <row r="483" spans="1:2">
      <c r="A483">
        <v>482</v>
      </c>
      <c r="B483" s="292" t="s">
        <v>1734</v>
      </c>
    </row>
    <row r="484" spans="1:2">
      <c r="A484">
        <v>483</v>
      </c>
      <c r="B484" s="292" t="s">
        <v>1734</v>
      </c>
    </row>
    <row r="485" spans="1:2">
      <c r="A485">
        <v>484</v>
      </c>
      <c r="B485" s="292" t="s">
        <v>1734</v>
      </c>
    </row>
    <row r="486" spans="1:2">
      <c r="A486">
        <v>485</v>
      </c>
      <c r="B486" s="292" t="s">
        <v>1734</v>
      </c>
    </row>
    <row r="487" spans="1:2">
      <c r="A487">
        <v>486</v>
      </c>
      <c r="B487" s="292" t="s">
        <v>1734</v>
      </c>
    </row>
    <row r="488" spans="1:2">
      <c r="A488">
        <v>487</v>
      </c>
      <c r="B488" s="292" t="s">
        <v>1734</v>
      </c>
    </row>
    <row r="489" spans="1:2">
      <c r="A489">
        <v>488</v>
      </c>
      <c r="B489" s="292" t="s">
        <v>1734</v>
      </c>
    </row>
    <row r="490" spans="1:2">
      <c r="A490">
        <v>489</v>
      </c>
      <c r="B490" s="292" t="s">
        <v>1734</v>
      </c>
    </row>
    <row r="491" spans="1:2">
      <c r="A491">
        <v>490</v>
      </c>
      <c r="B491" s="292" t="s">
        <v>1734</v>
      </c>
    </row>
    <row r="492" spans="1:2">
      <c r="A492">
        <v>491</v>
      </c>
      <c r="B492" s="292" t="s">
        <v>1734</v>
      </c>
    </row>
    <row r="493" spans="1:2">
      <c r="A493">
        <v>492</v>
      </c>
      <c r="B493" s="292" t="s">
        <v>1734</v>
      </c>
    </row>
    <row r="494" spans="1:2">
      <c r="A494">
        <v>493</v>
      </c>
      <c r="B494" s="292" t="s">
        <v>1734</v>
      </c>
    </row>
    <row r="495" spans="1:2">
      <c r="A495">
        <v>494</v>
      </c>
      <c r="B495" s="292" t="s">
        <v>1734</v>
      </c>
    </row>
    <row r="496" spans="1:2">
      <c r="A496">
        <v>495</v>
      </c>
      <c r="B496" s="292" t="s">
        <v>1734</v>
      </c>
    </row>
    <row r="497" spans="1:2">
      <c r="A497">
        <v>496</v>
      </c>
      <c r="B497" s="292" t="s">
        <v>1734</v>
      </c>
    </row>
    <row r="498" spans="1:2">
      <c r="A498">
        <v>497</v>
      </c>
      <c r="B498" s="292" t="s">
        <v>1734</v>
      </c>
    </row>
    <row r="499" spans="1:2">
      <c r="A499">
        <v>498</v>
      </c>
      <c r="B499" s="292" t="s">
        <v>1734</v>
      </c>
    </row>
    <row r="500" spans="1:2">
      <c r="A500">
        <v>499</v>
      </c>
      <c r="B500" s="292" t="s">
        <v>1734</v>
      </c>
    </row>
    <row r="501" spans="1:2">
      <c r="A501">
        <v>500</v>
      </c>
      <c r="B501" s="292" t="s">
        <v>1734</v>
      </c>
    </row>
    <row r="502" spans="1:2">
      <c r="A502">
        <v>501</v>
      </c>
      <c r="B502" s="292" t="s">
        <v>1734</v>
      </c>
    </row>
    <row r="503" spans="1:2">
      <c r="A503">
        <v>502</v>
      </c>
      <c r="B503" s="292" t="s">
        <v>1734</v>
      </c>
    </row>
    <row r="504" spans="1:2">
      <c r="A504">
        <v>503</v>
      </c>
      <c r="B504" s="292" t="s">
        <v>1734</v>
      </c>
    </row>
    <row r="505" spans="1:2">
      <c r="A505">
        <v>504</v>
      </c>
      <c r="B505" s="292" t="s">
        <v>1734</v>
      </c>
    </row>
    <row r="506" spans="1:2">
      <c r="A506">
        <v>505</v>
      </c>
      <c r="B506" s="292" t="s">
        <v>1734</v>
      </c>
    </row>
    <row r="507" spans="1:2">
      <c r="A507">
        <v>506</v>
      </c>
      <c r="B507" s="292" t="s">
        <v>1734</v>
      </c>
    </row>
    <row r="508" spans="1:2">
      <c r="A508">
        <v>507</v>
      </c>
      <c r="B508" s="292" t="s">
        <v>1734</v>
      </c>
    </row>
    <row r="509" spans="1:2">
      <c r="A509">
        <v>508</v>
      </c>
      <c r="B509" s="292" t="s">
        <v>1734</v>
      </c>
    </row>
    <row r="510" spans="1:2">
      <c r="A510">
        <v>509</v>
      </c>
      <c r="B510" s="292" t="s">
        <v>1734</v>
      </c>
    </row>
    <row r="511" spans="1:2">
      <c r="A511">
        <v>510</v>
      </c>
      <c r="B511" s="292" t="s">
        <v>1734</v>
      </c>
    </row>
    <row r="512" spans="1:2">
      <c r="A512">
        <v>511</v>
      </c>
      <c r="B512" s="292" t="s">
        <v>1734</v>
      </c>
    </row>
    <row r="513" spans="1:2">
      <c r="A513">
        <v>512</v>
      </c>
      <c r="B513" s="292" t="s">
        <v>1734</v>
      </c>
    </row>
    <row r="514" spans="1:2">
      <c r="A514">
        <v>513</v>
      </c>
      <c r="B514" s="292" t="s">
        <v>1734</v>
      </c>
    </row>
    <row r="515" spans="1:2">
      <c r="A515">
        <v>514</v>
      </c>
      <c r="B515" s="292" t="s">
        <v>1734</v>
      </c>
    </row>
    <row r="516" spans="1:2">
      <c r="A516">
        <v>515</v>
      </c>
      <c r="B516" s="292" t="s">
        <v>1734</v>
      </c>
    </row>
    <row r="517" spans="1:2">
      <c r="A517">
        <v>516</v>
      </c>
      <c r="B517" s="292" t="s">
        <v>1734</v>
      </c>
    </row>
    <row r="518" spans="1:2">
      <c r="A518">
        <v>517</v>
      </c>
      <c r="B518" s="292" t="s">
        <v>1734</v>
      </c>
    </row>
    <row r="519" spans="1:2">
      <c r="A519">
        <v>518</v>
      </c>
      <c r="B519" s="292" t="s">
        <v>1734</v>
      </c>
    </row>
    <row r="520" spans="1:2">
      <c r="A520">
        <v>519</v>
      </c>
      <c r="B520" s="292" t="s">
        <v>1734</v>
      </c>
    </row>
    <row r="521" spans="1:2">
      <c r="A521">
        <v>520</v>
      </c>
      <c r="B521" s="292" t="s">
        <v>1734</v>
      </c>
    </row>
    <row r="522" spans="1:2">
      <c r="A522">
        <v>521</v>
      </c>
      <c r="B522" s="292" t="s">
        <v>1734</v>
      </c>
    </row>
    <row r="523" spans="1:2">
      <c r="A523">
        <v>522</v>
      </c>
      <c r="B523" s="292" t="s">
        <v>1734</v>
      </c>
    </row>
    <row r="524" spans="1:2">
      <c r="A524">
        <v>523</v>
      </c>
      <c r="B524" s="292" t="s">
        <v>1734</v>
      </c>
    </row>
    <row r="525" spans="1:2">
      <c r="A525">
        <v>524</v>
      </c>
      <c r="B525" s="292" t="s">
        <v>1734</v>
      </c>
    </row>
    <row r="526" spans="1:2">
      <c r="A526">
        <v>525</v>
      </c>
      <c r="B526" s="292" t="s">
        <v>1734</v>
      </c>
    </row>
    <row r="527" spans="1:2">
      <c r="A527">
        <v>526</v>
      </c>
      <c r="B527" s="292" t="s">
        <v>1734</v>
      </c>
    </row>
    <row r="528" spans="1:2">
      <c r="A528">
        <v>527</v>
      </c>
      <c r="B528" s="292" t="s">
        <v>1734</v>
      </c>
    </row>
    <row r="529" spans="1:2">
      <c r="A529">
        <v>528</v>
      </c>
      <c r="B529" s="292" t="s">
        <v>1734</v>
      </c>
    </row>
    <row r="530" spans="1:2">
      <c r="A530">
        <v>529</v>
      </c>
      <c r="B530" s="292" t="s">
        <v>1734</v>
      </c>
    </row>
    <row r="531" spans="1:2">
      <c r="A531">
        <v>530</v>
      </c>
      <c r="B531" s="292" t="s">
        <v>1734</v>
      </c>
    </row>
    <row r="532" spans="1:2">
      <c r="A532">
        <v>531</v>
      </c>
      <c r="B532" s="292" t="s">
        <v>1734</v>
      </c>
    </row>
    <row r="533" spans="1:2">
      <c r="A533">
        <v>532</v>
      </c>
      <c r="B533" s="292" t="s">
        <v>1734</v>
      </c>
    </row>
    <row r="534" spans="1:2">
      <c r="A534">
        <v>533</v>
      </c>
      <c r="B534" s="292" t="s">
        <v>1734</v>
      </c>
    </row>
    <row r="535" spans="1:2">
      <c r="A535">
        <v>534</v>
      </c>
      <c r="B535" s="292" t="s">
        <v>1734</v>
      </c>
    </row>
    <row r="536" spans="1:2">
      <c r="A536">
        <v>535</v>
      </c>
      <c r="B536" s="292" t="s">
        <v>1734</v>
      </c>
    </row>
    <row r="537" spans="1:2">
      <c r="A537">
        <v>536</v>
      </c>
      <c r="B537" s="292" t="s">
        <v>1734</v>
      </c>
    </row>
    <row r="538" spans="1:2">
      <c r="A538">
        <v>537</v>
      </c>
      <c r="B538" s="292" t="s">
        <v>1734</v>
      </c>
    </row>
    <row r="539" spans="1:2">
      <c r="A539">
        <v>538</v>
      </c>
      <c r="B539" s="292" t="s">
        <v>1734</v>
      </c>
    </row>
    <row r="540" spans="1:2">
      <c r="A540">
        <v>539</v>
      </c>
      <c r="B540" s="292" t="s">
        <v>1734</v>
      </c>
    </row>
    <row r="541" spans="1:2">
      <c r="A541">
        <v>540</v>
      </c>
      <c r="B541" s="292" t="s">
        <v>1734</v>
      </c>
    </row>
    <row r="542" spans="1:2">
      <c r="A542">
        <v>541</v>
      </c>
      <c r="B542" s="292" t="s">
        <v>1734</v>
      </c>
    </row>
    <row r="543" spans="1:2">
      <c r="A543">
        <v>542</v>
      </c>
      <c r="B543" s="292" t="s">
        <v>1734</v>
      </c>
    </row>
    <row r="544" spans="1:2">
      <c r="A544">
        <v>543</v>
      </c>
      <c r="B544" s="292" t="s">
        <v>1734</v>
      </c>
    </row>
    <row r="545" spans="1:2">
      <c r="A545">
        <v>544</v>
      </c>
      <c r="B545" s="292" t="s">
        <v>1734</v>
      </c>
    </row>
    <row r="546" spans="1:2">
      <c r="A546">
        <v>545</v>
      </c>
      <c r="B546" s="292" t="s">
        <v>1734</v>
      </c>
    </row>
    <row r="547" spans="1:2">
      <c r="A547">
        <v>546</v>
      </c>
      <c r="B547" s="292" t="s">
        <v>1734</v>
      </c>
    </row>
    <row r="548" spans="1:2">
      <c r="A548">
        <v>547</v>
      </c>
      <c r="B548" s="292" t="s">
        <v>1734</v>
      </c>
    </row>
    <row r="549" spans="1:2">
      <c r="A549">
        <v>548</v>
      </c>
      <c r="B549" s="292" t="s">
        <v>1734</v>
      </c>
    </row>
    <row r="550" spans="1:2">
      <c r="A550">
        <v>549</v>
      </c>
      <c r="B550" s="292" t="s">
        <v>1734</v>
      </c>
    </row>
    <row r="551" spans="1:2">
      <c r="A551">
        <v>550</v>
      </c>
      <c r="B551" s="292" t="s">
        <v>1734</v>
      </c>
    </row>
    <row r="552" spans="1:2">
      <c r="A552">
        <v>551</v>
      </c>
      <c r="B552" s="292" t="s">
        <v>1734</v>
      </c>
    </row>
    <row r="553" spans="1:2">
      <c r="A553">
        <v>552</v>
      </c>
      <c r="B553" s="292" t="s">
        <v>1734</v>
      </c>
    </row>
    <row r="554" spans="1:2">
      <c r="A554">
        <v>553</v>
      </c>
      <c r="B554" s="292" t="s">
        <v>1734</v>
      </c>
    </row>
    <row r="555" spans="1:2">
      <c r="A555">
        <v>554</v>
      </c>
      <c r="B555" s="292" t="s">
        <v>1734</v>
      </c>
    </row>
    <row r="556" spans="1:2">
      <c r="A556">
        <v>555</v>
      </c>
      <c r="B556" s="292" t="s">
        <v>1734</v>
      </c>
    </row>
    <row r="557" spans="1:2">
      <c r="A557">
        <v>556</v>
      </c>
      <c r="B557" s="292" t="s">
        <v>1734</v>
      </c>
    </row>
    <row r="558" spans="1:2">
      <c r="A558">
        <v>557</v>
      </c>
      <c r="B558" s="292" t="s">
        <v>1734</v>
      </c>
    </row>
    <row r="559" spans="1:2">
      <c r="A559">
        <v>558</v>
      </c>
      <c r="B559" s="292" t="s">
        <v>1734</v>
      </c>
    </row>
    <row r="560" spans="1:2">
      <c r="A560">
        <v>559</v>
      </c>
      <c r="B560" s="292" t="s">
        <v>1734</v>
      </c>
    </row>
    <row r="561" spans="1:2">
      <c r="A561">
        <v>560</v>
      </c>
      <c r="B561" s="292" t="s">
        <v>1734</v>
      </c>
    </row>
    <row r="562" spans="1:2">
      <c r="A562">
        <v>561</v>
      </c>
      <c r="B562" s="292" t="s">
        <v>1734</v>
      </c>
    </row>
    <row r="563" spans="1:2">
      <c r="A563">
        <v>562</v>
      </c>
      <c r="B563" s="292" t="s">
        <v>1734</v>
      </c>
    </row>
    <row r="564" spans="1:2">
      <c r="A564">
        <v>563</v>
      </c>
      <c r="B564" s="292" t="s">
        <v>1734</v>
      </c>
    </row>
    <row r="565" spans="1:2">
      <c r="A565">
        <v>564</v>
      </c>
      <c r="B565" s="292" t="s">
        <v>1734</v>
      </c>
    </row>
    <row r="566" spans="1:2">
      <c r="A566">
        <v>565</v>
      </c>
      <c r="B566" s="292" t="s">
        <v>1734</v>
      </c>
    </row>
    <row r="567" spans="1:2">
      <c r="A567">
        <v>566</v>
      </c>
      <c r="B567" s="292" t="s">
        <v>1734</v>
      </c>
    </row>
    <row r="568" spans="1:2">
      <c r="A568">
        <v>567</v>
      </c>
      <c r="B568" s="292" t="s">
        <v>1734</v>
      </c>
    </row>
    <row r="569" spans="1:2">
      <c r="A569">
        <v>568</v>
      </c>
      <c r="B569" s="292" t="s">
        <v>1734</v>
      </c>
    </row>
    <row r="570" spans="1:2">
      <c r="A570">
        <v>569</v>
      </c>
      <c r="B570" s="292" t="s">
        <v>1734</v>
      </c>
    </row>
    <row r="571" spans="1:2">
      <c r="A571">
        <v>570</v>
      </c>
      <c r="B571" s="292" t="s">
        <v>1734</v>
      </c>
    </row>
    <row r="572" spans="1:2">
      <c r="A572">
        <v>571</v>
      </c>
      <c r="B572" s="292" t="s">
        <v>1734</v>
      </c>
    </row>
    <row r="573" spans="1:2">
      <c r="A573">
        <v>572</v>
      </c>
      <c r="B573" s="292" t="s">
        <v>1734</v>
      </c>
    </row>
    <row r="574" spans="1:2">
      <c r="A574">
        <v>573</v>
      </c>
      <c r="B574" s="292" t="s">
        <v>1734</v>
      </c>
    </row>
    <row r="575" spans="1:2">
      <c r="A575">
        <v>574</v>
      </c>
      <c r="B575" s="292" t="s">
        <v>1734</v>
      </c>
    </row>
    <row r="576" spans="1:2">
      <c r="A576">
        <v>575</v>
      </c>
      <c r="B576" s="292" t="s">
        <v>1734</v>
      </c>
    </row>
    <row r="577" spans="1:2">
      <c r="A577">
        <v>576</v>
      </c>
      <c r="B577" s="292" t="s">
        <v>1734</v>
      </c>
    </row>
    <row r="578" spans="1:2">
      <c r="A578">
        <v>577</v>
      </c>
      <c r="B578" s="292" t="s">
        <v>1734</v>
      </c>
    </row>
    <row r="579" spans="1:2">
      <c r="A579">
        <v>578</v>
      </c>
      <c r="B579" s="292" t="s">
        <v>1734</v>
      </c>
    </row>
    <row r="580" spans="1:2">
      <c r="A580">
        <v>579</v>
      </c>
      <c r="B580" s="292" t="s">
        <v>1734</v>
      </c>
    </row>
    <row r="581" spans="1:2">
      <c r="A581">
        <v>580</v>
      </c>
      <c r="B581" s="292" t="s">
        <v>1734</v>
      </c>
    </row>
    <row r="582" spans="1:2">
      <c r="A582">
        <v>581</v>
      </c>
      <c r="B582" s="292" t="s">
        <v>1734</v>
      </c>
    </row>
    <row r="583" spans="1:2">
      <c r="A583">
        <v>582</v>
      </c>
      <c r="B583" s="292" t="s">
        <v>1734</v>
      </c>
    </row>
    <row r="584" spans="1:2">
      <c r="A584">
        <v>583</v>
      </c>
      <c r="B584" s="292" t="s">
        <v>1734</v>
      </c>
    </row>
    <row r="585" spans="1:2">
      <c r="A585">
        <v>584</v>
      </c>
      <c r="B585" s="292" t="s">
        <v>1734</v>
      </c>
    </row>
    <row r="586" spans="1:2">
      <c r="A586">
        <v>585</v>
      </c>
      <c r="B586" s="292" t="s">
        <v>1734</v>
      </c>
    </row>
    <row r="587" spans="1:2">
      <c r="A587">
        <v>586</v>
      </c>
      <c r="B587" s="292" t="s">
        <v>1734</v>
      </c>
    </row>
    <row r="588" spans="1:2">
      <c r="A588">
        <v>587</v>
      </c>
      <c r="B588" s="292" t="s">
        <v>1734</v>
      </c>
    </row>
    <row r="589" spans="1:2">
      <c r="A589">
        <v>588</v>
      </c>
      <c r="B589" s="292" t="s">
        <v>1734</v>
      </c>
    </row>
    <row r="590" spans="1:2">
      <c r="A590">
        <v>589</v>
      </c>
      <c r="B590" s="292" t="s">
        <v>1734</v>
      </c>
    </row>
    <row r="591" spans="1:2">
      <c r="A591">
        <v>590</v>
      </c>
      <c r="B591" s="292" t="s">
        <v>1734</v>
      </c>
    </row>
    <row r="592" spans="1:2">
      <c r="A592">
        <v>591</v>
      </c>
      <c r="B592" s="292" t="s">
        <v>1734</v>
      </c>
    </row>
    <row r="593" spans="1:2">
      <c r="A593">
        <v>592</v>
      </c>
      <c r="B593" s="292" t="s">
        <v>1734</v>
      </c>
    </row>
    <row r="594" spans="1:2">
      <c r="A594">
        <v>593</v>
      </c>
      <c r="B594" s="292" t="s">
        <v>1734</v>
      </c>
    </row>
    <row r="595" spans="1:2">
      <c r="A595">
        <v>594</v>
      </c>
      <c r="B595" s="292" t="s">
        <v>1734</v>
      </c>
    </row>
    <row r="596" spans="1:2">
      <c r="A596">
        <v>595</v>
      </c>
      <c r="B596" s="292" t="s">
        <v>1734</v>
      </c>
    </row>
    <row r="597" spans="1:2">
      <c r="A597">
        <v>596</v>
      </c>
      <c r="B597" s="292" t="s">
        <v>1734</v>
      </c>
    </row>
    <row r="598" spans="1:2">
      <c r="A598">
        <v>597</v>
      </c>
      <c r="B598" s="292" t="s">
        <v>1734</v>
      </c>
    </row>
    <row r="599" spans="1:2">
      <c r="A599">
        <v>598</v>
      </c>
      <c r="B599" s="292" t="s">
        <v>1734</v>
      </c>
    </row>
    <row r="600" spans="1:2">
      <c r="A600">
        <v>599</v>
      </c>
      <c r="B600" s="292" t="s">
        <v>1734</v>
      </c>
    </row>
    <row r="601" spans="1:2">
      <c r="A601">
        <v>600</v>
      </c>
      <c r="B601" s="292" t="s">
        <v>1734</v>
      </c>
    </row>
    <row r="602" spans="1:2">
      <c r="A602">
        <v>601</v>
      </c>
      <c r="B602" s="292" t="s">
        <v>1734</v>
      </c>
    </row>
    <row r="603" spans="1:2">
      <c r="A603">
        <v>602</v>
      </c>
      <c r="B603" s="292" t="s">
        <v>1734</v>
      </c>
    </row>
    <row r="604" spans="1:2">
      <c r="A604">
        <v>603</v>
      </c>
      <c r="B604" s="292" t="s">
        <v>1734</v>
      </c>
    </row>
    <row r="605" spans="1:2">
      <c r="A605">
        <v>604</v>
      </c>
      <c r="B605" s="292" t="s">
        <v>1734</v>
      </c>
    </row>
    <row r="606" spans="1:2">
      <c r="A606">
        <v>605</v>
      </c>
      <c r="B606" s="292" t="s">
        <v>1734</v>
      </c>
    </row>
    <row r="607" spans="1:2">
      <c r="A607">
        <v>606</v>
      </c>
      <c r="B607" s="292" t="s">
        <v>1734</v>
      </c>
    </row>
    <row r="608" spans="1:2">
      <c r="A608">
        <v>607</v>
      </c>
      <c r="B608" s="292" t="s">
        <v>1734</v>
      </c>
    </row>
    <row r="609" spans="1:2">
      <c r="A609">
        <v>608</v>
      </c>
      <c r="B609" s="292" t="s">
        <v>1734</v>
      </c>
    </row>
    <row r="610" spans="1:2">
      <c r="A610">
        <v>609</v>
      </c>
      <c r="B610" s="292" t="s">
        <v>1734</v>
      </c>
    </row>
    <row r="611" spans="1:2">
      <c r="A611">
        <v>610</v>
      </c>
      <c r="B611" s="292" t="s">
        <v>1734</v>
      </c>
    </row>
    <row r="612" spans="1:2">
      <c r="A612">
        <v>611</v>
      </c>
      <c r="B612" s="292" t="s">
        <v>1734</v>
      </c>
    </row>
    <row r="613" spans="1:2">
      <c r="A613">
        <v>612</v>
      </c>
      <c r="B613" s="292" t="s">
        <v>1734</v>
      </c>
    </row>
    <row r="614" spans="1:2">
      <c r="A614">
        <v>613</v>
      </c>
      <c r="B614" s="292" t="s">
        <v>1734</v>
      </c>
    </row>
    <row r="615" spans="1:2">
      <c r="A615">
        <v>614</v>
      </c>
      <c r="B615" s="292" t="s">
        <v>1734</v>
      </c>
    </row>
    <row r="616" spans="1:2">
      <c r="A616">
        <v>615</v>
      </c>
      <c r="B616" s="292" t="s">
        <v>1734</v>
      </c>
    </row>
    <row r="617" spans="1:2">
      <c r="A617">
        <v>616</v>
      </c>
      <c r="B617" s="292" t="s">
        <v>1734</v>
      </c>
    </row>
    <row r="618" spans="1:2">
      <c r="A618">
        <v>617</v>
      </c>
      <c r="B618" s="292" t="s">
        <v>1734</v>
      </c>
    </row>
    <row r="619" spans="1:2">
      <c r="A619">
        <v>618</v>
      </c>
      <c r="B619" s="292" t="s">
        <v>1734</v>
      </c>
    </row>
    <row r="620" spans="1:2">
      <c r="A620">
        <v>619</v>
      </c>
      <c r="B620" s="292" t="s">
        <v>1734</v>
      </c>
    </row>
    <row r="621" spans="1:2">
      <c r="A621">
        <v>620</v>
      </c>
      <c r="B621" s="292" t="s">
        <v>1734</v>
      </c>
    </row>
    <row r="622" spans="1:2">
      <c r="A622">
        <v>621</v>
      </c>
      <c r="B622" s="292" t="s">
        <v>1734</v>
      </c>
    </row>
    <row r="623" spans="1:2">
      <c r="A623">
        <v>622</v>
      </c>
      <c r="B623" s="292" t="s">
        <v>1734</v>
      </c>
    </row>
    <row r="624" spans="1:2">
      <c r="A624">
        <v>623</v>
      </c>
      <c r="B624" s="292" t="s">
        <v>1734</v>
      </c>
    </row>
    <row r="625" spans="1:2">
      <c r="A625">
        <v>624</v>
      </c>
      <c r="B625" s="292" t="s">
        <v>1734</v>
      </c>
    </row>
    <row r="626" spans="1:2">
      <c r="A626">
        <v>625</v>
      </c>
      <c r="B626" s="292" t="s">
        <v>1734</v>
      </c>
    </row>
    <row r="627" spans="1:2">
      <c r="A627">
        <v>626</v>
      </c>
      <c r="B627" s="292" t="s">
        <v>1734</v>
      </c>
    </row>
    <row r="628" spans="1:2">
      <c r="A628">
        <v>627</v>
      </c>
      <c r="B628" s="292" t="s">
        <v>1734</v>
      </c>
    </row>
    <row r="629" spans="1:2">
      <c r="A629">
        <v>628</v>
      </c>
      <c r="B629" s="292" t="s">
        <v>1734</v>
      </c>
    </row>
    <row r="630" spans="1:2">
      <c r="A630">
        <v>629</v>
      </c>
      <c r="B630" s="292" t="s">
        <v>1734</v>
      </c>
    </row>
    <row r="631" spans="1:2">
      <c r="A631">
        <v>630</v>
      </c>
      <c r="B631" s="292" t="s">
        <v>1734</v>
      </c>
    </row>
    <row r="632" spans="1:2">
      <c r="A632">
        <v>631</v>
      </c>
      <c r="B632" s="292" t="s">
        <v>1734</v>
      </c>
    </row>
    <row r="633" spans="1:2">
      <c r="A633">
        <v>632</v>
      </c>
      <c r="B633" s="292" t="s">
        <v>1734</v>
      </c>
    </row>
    <row r="634" spans="1:2">
      <c r="A634">
        <v>633</v>
      </c>
      <c r="B634" s="292" t="s">
        <v>1734</v>
      </c>
    </row>
    <row r="635" spans="1:2">
      <c r="A635">
        <v>634</v>
      </c>
      <c r="B635" s="292" t="s">
        <v>1734</v>
      </c>
    </row>
    <row r="636" spans="1:2">
      <c r="A636">
        <v>635</v>
      </c>
      <c r="B636" s="292" t="s">
        <v>1734</v>
      </c>
    </row>
    <row r="637" spans="1:2">
      <c r="A637">
        <v>636</v>
      </c>
      <c r="B637" s="292" t="s">
        <v>1734</v>
      </c>
    </row>
    <row r="638" spans="1:2">
      <c r="A638">
        <v>637</v>
      </c>
      <c r="B638" s="292" t="s">
        <v>1734</v>
      </c>
    </row>
    <row r="639" spans="1:2">
      <c r="A639">
        <v>638</v>
      </c>
      <c r="B639" s="292" t="s">
        <v>1734</v>
      </c>
    </row>
    <row r="640" spans="1:2">
      <c r="A640">
        <v>639</v>
      </c>
      <c r="B640" s="292" t="s">
        <v>1734</v>
      </c>
    </row>
    <row r="641" spans="1:2">
      <c r="A641">
        <v>640</v>
      </c>
      <c r="B641" s="292" t="s">
        <v>1734</v>
      </c>
    </row>
    <row r="642" spans="1:2">
      <c r="A642">
        <v>641</v>
      </c>
      <c r="B642" s="292" t="s">
        <v>1734</v>
      </c>
    </row>
    <row r="643" spans="1:2">
      <c r="A643">
        <v>642</v>
      </c>
      <c r="B643" s="292" t="s">
        <v>1734</v>
      </c>
    </row>
    <row r="644" spans="1:2">
      <c r="A644">
        <v>643</v>
      </c>
      <c r="B644" s="292" t="s">
        <v>1734</v>
      </c>
    </row>
    <row r="645" spans="1:2">
      <c r="A645">
        <v>644</v>
      </c>
      <c r="B645" s="292" t="s">
        <v>1734</v>
      </c>
    </row>
    <row r="646" spans="1:2">
      <c r="A646">
        <v>645</v>
      </c>
      <c r="B646" s="292" t="s">
        <v>1734</v>
      </c>
    </row>
    <row r="647" spans="1:2">
      <c r="A647">
        <v>646</v>
      </c>
      <c r="B647" s="292" t="s">
        <v>1734</v>
      </c>
    </row>
    <row r="648" spans="1:2">
      <c r="A648">
        <v>647</v>
      </c>
      <c r="B648" s="292" t="s">
        <v>1734</v>
      </c>
    </row>
    <row r="649" spans="1:2">
      <c r="A649">
        <v>648</v>
      </c>
      <c r="B649" s="292" t="s">
        <v>1734</v>
      </c>
    </row>
    <row r="650" spans="1:2">
      <c r="A650">
        <v>649</v>
      </c>
      <c r="B650" s="292" t="s">
        <v>1734</v>
      </c>
    </row>
    <row r="651" spans="1:2">
      <c r="A651">
        <v>650</v>
      </c>
      <c r="B651" s="292" t="s">
        <v>1734</v>
      </c>
    </row>
    <row r="652" spans="1:2">
      <c r="A652">
        <v>651</v>
      </c>
      <c r="B652" s="292" t="s">
        <v>1734</v>
      </c>
    </row>
    <row r="653" spans="1:2">
      <c r="A653">
        <v>652</v>
      </c>
      <c r="B653" s="292" t="s">
        <v>1734</v>
      </c>
    </row>
    <row r="654" spans="1:2">
      <c r="A654">
        <v>653</v>
      </c>
      <c r="B654" s="292" t="s">
        <v>1734</v>
      </c>
    </row>
    <row r="655" spans="1:2">
      <c r="A655">
        <v>654</v>
      </c>
      <c r="B655" s="292" t="s">
        <v>1734</v>
      </c>
    </row>
    <row r="656" spans="1:2">
      <c r="A656">
        <v>655</v>
      </c>
      <c r="B656" s="292" t="s">
        <v>1734</v>
      </c>
    </row>
    <row r="657" spans="1:2">
      <c r="A657">
        <v>656</v>
      </c>
      <c r="B657" s="292" t="s">
        <v>1734</v>
      </c>
    </row>
    <row r="658" spans="1:2">
      <c r="A658">
        <v>657</v>
      </c>
      <c r="B658" s="292" t="s">
        <v>1734</v>
      </c>
    </row>
    <row r="659" spans="1:2">
      <c r="A659">
        <v>658</v>
      </c>
      <c r="B659" s="292" t="s">
        <v>1734</v>
      </c>
    </row>
    <row r="660" spans="1:2">
      <c r="A660">
        <v>659</v>
      </c>
      <c r="B660" s="292" t="s">
        <v>1734</v>
      </c>
    </row>
    <row r="661" spans="1:2">
      <c r="A661">
        <v>660</v>
      </c>
      <c r="B661" s="292" t="s">
        <v>1734</v>
      </c>
    </row>
    <row r="662" spans="1:2">
      <c r="A662">
        <v>661</v>
      </c>
      <c r="B662" s="292" t="s">
        <v>1734</v>
      </c>
    </row>
    <row r="663" spans="1:2">
      <c r="A663">
        <v>662</v>
      </c>
      <c r="B663" s="292" t="s">
        <v>1734</v>
      </c>
    </row>
    <row r="664" spans="1:2">
      <c r="A664">
        <v>663</v>
      </c>
      <c r="B664" s="292" t="s">
        <v>1734</v>
      </c>
    </row>
    <row r="665" spans="1:2">
      <c r="A665">
        <v>664</v>
      </c>
      <c r="B665" s="292" t="s">
        <v>1734</v>
      </c>
    </row>
    <row r="666" spans="1:2">
      <c r="A666">
        <v>665</v>
      </c>
      <c r="B666" s="292" t="s">
        <v>1734</v>
      </c>
    </row>
    <row r="667" spans="1:2">
      <c r="A667">
        <v>666</v>
      </c>
      <c r="B667" s="292" t="s">
        <v>1734</v>
      </c>
    </row>
    <row r="668" spans="1:2">
      <c r="A668">
        <v>667</v>
      </c>
      <c r="B668" s="292" t="s">
        <v>1734</v>
      </c>
    </row>
    <row r="669" spans="1:2">
      <c r="A669">
        <v>668</v>
      </c>
      <c r="B669" s="292" t="s">
        <v>1734</v>
      </c>
    </row>
    <row r="670" spans="1:2">
      <c r="A670">
        <v>669</v>
      </c>
      <c r="B670" s="292" t="s">
        <v>1734</v>
      </c>
    </row>
    <row r="671" spans="1:2">
      <c r="A671">
        <v>670</v>
      </c>
      <c r="B671" s="292" t="s">
        <v>1734</v>
      </c>
    </row>
    <row r="672" spans="1:2">
      <c r="A672">
        <v>671</v>
      </c>
      <c r="B672" s="292" t="s">
        <v>1734</v>
      </c>
    </row>
    <row r="673" spans="1:2">
      <c r="A673">
        <v>672</v>
      </c>
      <c r="B673" s="292" t="s">
        <v>1734</v>
      </c>
    </row>
    <row r="674" spans="1:2">
      <c r="A674">
        <v>673</v>
      </c>
      <c r="B674" s="292" t="s">
        <v>1734</v>
      </c>
    </row>
    <row r="675" spans="1:2">
      <c r="A675">
        <v>674</v>
      </c>
      <c r="B675" s="292" t="s">
        <v>1734</v>
      </c>
    </row>
    <row r="676" spans="1:2">
      <c r="A676">
        <v>675</v>
      </c>
      <c r="B676" s="292" t="s">
        <v>1734</v>
      </c>
    </row>
    <row r="677" spans="1:2">
      <c r="A677">
        <v>676</v>
      </c>
      <c r="B677" s="292" t="s">
        <v>1734</v>
      </c>
    </row>
    <row r="678" spans="1:2">
      <c r="A678">
        <v>677</v>
      </c>
      <c r="B678" s="292" t="s">
        <v>1734</v>
      </c>
    </row>
    <row r="679" spans="1:2">
      <c r="A679">
        <v>678</v>
      </c>
      <c r="B679" s="292" t="s">
        <v>1734</v>
      </c>
    </row>
    <row r="680" spans="1:2">
      <c r="A680">
        <v>679</v>
      </c>
      <c r="B680" s="292" t="s">
        <v>1734</v>
      </c>
    </row>
    <row r="681" spans="1:2">
      <c r="A681">
        <v>680</v>
      </c>
      <c r="B681" s="292" t="s">
        <v>1734</v>
      </c>
    </row>
    <row r="682" spans="1:2">
      <c r="A682">
        <v>681</v>
      </c>
      <c r="B682" s="292" t="s">
        <v>1734</v>
      </c>
    </row>
    <row r="683" spans="1:2">
      <c r="A683">
        <v>682</v>
      </c>
      <c r="B683" s="292" t="s">
        <v>1734</v>
      </c>
    </row>
    <row r="684" spans="1:2">
      <c r="A684">
        <v>683</v>
      </c>
      <c r="B684" s="292" t="s">
        <v>1734</v>
      </c>
    </row>
    <row r="685" spans="1:2">
      <c r="A685">
        <v>684</v>
      </c>
      <c r="B685" s="292" t="s">
        <v>1734</v>
      </c>
    </row>
    <row r="686" spans="1:2">
      <c r="A686">
        <v>685</v>
      </c>
      <c r="B686" s="292" t="s">
        <v>1734</v>
      </c>
    </row>
    <row r="687" spans="1:2">
      <c r="A687">
        <v>686</v>
      </c>
      <c r="B687" s="292" t="s">
        <v>1734</v>
      </c>
    </row>
    <row r="688" spans="1:2">
      <c r="A688">
        <v>687</v>
      </c>
      <c r="B688" s="292" t="s">
        <v>1734</v>
      </c>
    </row>
    <row r="689" spans="1:2">
      <c r="A689">
        <v>688</v>
      </c>
      <c r="B689" s="292" t="s">
        <v>1734</v>
      </c>
    </row>
    <row r="690" spans="1:2">
      <c r="A690">
        <v>689</v>
      </c>
      <c r="B690" s="292" t="s">
        <v>1734</v>
      </c>
    </row>
    <row r="691" spans="1:2">
      <c r="A691">
        <v>690</v>
      </c>
      <c r="B691" s="292" t="s">
        <v>1734</v>
      </c>
    </row>
    <row r="692" spans="1:2">
      <c r="A692">
        <v>691</v>
      </c>
      <c r="B692" s="292" t="s">
        <v>1734</v>
      </c>
    </row>
    <row r="693" spans="1:2">
      <c r="A693">
        <v>692</v>
      </c>
      <c r="B693" s="292" t="s">
        <v>1734</v>
      </c>
    </row>
    <row r="694" spans="1:2">
      <c r="A694">
        <v>693</v>
      </c>
      <c r="B694" s="292" t="s">
        <v>1734</v>
      </c>
    </row>
    <row r="695" spans="1:2">
      <c r="A695">
        <v>694</v>
      </c>
      <c r="B695" s="292" t="s">
        <v>1734</v>
      </c>
    </row>
    <row r="696" spans="1:2">
      <c r="A696">
        <v>695</v>
      </c>
      <c r="B696" s="292" t="s">
        <v>1734</v>
      </c>
    </row>
    <row r="697" spans="1:2">
      <c r="A697">
        <v>696</v>
      </c>
      <c r="B697" s="292" t="s">
        <v>1734</v>
      </c>
    </row>
    <row r="698" spans="1:2">
      <c r="A698">
        <v>697</v>
      </c>
      <c r="B698" s="292" t="s">
        <v>1734</v>
      </c>
    </row>
    <row r="699" spans="1:2">
      <c r="A699">
        <v>698</v>
      </c>
      <c r="B699" s="292" t="s">
        <v>1734</v>
      </c>
    </row>
    <row r="700" spans="1:2">
      <c r="A700">
        <v>699</v>
      </c>
      <c r="B700" s="292" t="s">
        <v>1734</v>
      </c>
    </row>
    <row r="701" spans="1:2">
      <c r="A701">
        <v>700</v>
      </c>
      <c r="B701" s="292" t="s">
        <v>1734</v>
      </c>
    </row>
    <row r="702" spans="1:2">
      <c r="A702">
        <v>701</v>
      </c>
      <c r="B702" s="292" t="s">
        <v>1734</v>
      </c>
    </row>
    <row r="703" spans="1:2">
      <c r="A703">
        <v>702</v>
      </c>
      <c r="B703" s="292" t="s">
        <v>1734</v>
      </c>
    </row>
    <row r="704" spans="1:2">
      <c r="A704">
        <v>703</v>
      </c>
      <c r="B704" s="292" t="s">
        <v>1734</v>
      </c>
    </row>
    <row r="705" spans="1:2">
      <c r="A705">
        <v>704</v>
      </c>
      <c r="B705" s="292" t="s">
        <v>1734</v>
      </c>
    </row>
    <row r="706" spans="1:2">
      <c r="A706">
        <v>705</v>
      </c>
      <c r="B706" s="292" t="s">
        <v>1734</v>
      </c>
    </row>
    <row r="707" spans="1:2">
      <c r="A707">
        <v>706</v>
      </c>
      <c r="B707" s="292" t="s">
        <v>1734</v>
      </c>
    </row>
    <row r="708" spans="1:2">
      <c r="A708">
        <v>707</v>
      </c>
      <c r="B708" s="292" t="s">
        <v>1734</v>
      </c>
    </row>
    <row r="709" spans="1:2">
      <c r="A709">
        <v>708</v>
      </c>
      <c r="B709" s="292" t="s">
        <v>1734</v>
      </c>
    </row>
    <row r="710" spans="1:2">
      <c r="A710">
        <v>709</v>
      </c>
      <c r="B710" s="292" t="s">
        <v>1734</v>
      </c>
    </row>
    <row r="711" spans="1:2">
      <c r="A711">
        <v>710</v>
      </c>
      <c r="B711" s="292" t="s">
        <v>1734</v>
      </c>
    </row>
    <row r="712" spans="1:2">
      <c r="A712">
        <v>711</v>
      </c>
      <c r="B712" s="292" t="s">
        <v>1734</v>
      </c>
    </row>
    <row r="713" spans="1:2">
      <c r="A713">
        <v>712</v>
      </c>
      <c r="B713" s="292" t="s">
        <v>1734</v>
      </c>
    </row>
    <row r="714" spans="1:2">
      <c r="A714">
        <v>713</v>
      </c>
      <c r="B714" s="292" t="s">
        <v>1734</v>
      </c>
    </row>
    <row r="715" spans="1:2">
      <c r="A715">
        <v>714</v>
      </c>
      <c r="B715" s="292" t="s">
        <v>1734</v>
      </c>
    </row>
    <row r="716" spans="1:2">
      <c r="A716">
        <v>715</v>
      </c>
      <c r="B716" s="292" t="s">
        <v>1734</v>
      </c>
    </row>
    <row r="717" spans="1:2">
      <c r="A717">
        <v>716</v>
      </c>
      <c r="B717" s="292" t="s">
        <v>1734</v>
      </c>
    </row>
    <row r="718" spans="1:2">
      <c r="A718">
        <v>717</v>
      </c>
      <c r="B718" s="292" t="s">
        <v>1734</v>
      </c>
    </row>
    <row r="719" spans="1:2">
      <c r="A719">
        <v>718</v>
      </c>
      <c r="B719" s="292" t="s">
        <v>1734</v>
      </c>
    </row>
    <row r="720" spans="1:2">
      <c r="A720">
        <v>719</v>
      </c>
      <c r="B720" s="292" t="s">
        <v>1734</v>
      </c>
    </row>
    <row r="721" spans="1:2">
      <c r="A721">
        <v>720</v>
      </c>
      <c r="B721" s="292" t="s">
        <v>1734</v>
      </c>
    </row>
    <row r="722" spans="1:2">
      <c r="A722">
        <v>721</v>
      </c>
      <c r="B722" s="292" t="s">
        <v>1734</v>
      </c>
    </row>
    <row r="723" spans="1:2">
      <c r="A723">
        <v>722</v>
      </c>
      <c r="B723" s="292" t="s">
        <v>1734</v>
      </c>
    </row>
    <row r="724" spans="1:2">
      <c r="A724">
        <v>723</v>
      </c>
      <c r="B724" s="292" t="s">
        <v>1734</v>
      </c>
    </row>
    <row r="725" spans="1:2">
      <c r="A725">
        <v>724</v>
      </c>
      <c r="B725" s="292" t="s">
        <v>1734</v>
      </c>
    </row>
    <row r="726" spans="1:2">
      <c r="A726">
        <v>725</v>
      </c>
      <c r="B726" s="292" t="s">
        <v>1734</v>
      </c>
    </row>
    <row r="727" spans="1:2">
      <c r="A727">
        <v>726</v>
      </c>
      <c r="B727" s="292" t="s">
        <v>1734</v>
      </c>
    </row>
    <row r="728" spans="1:2">
      <c r="A728">
        <v>727</v>
      </c>
      <c r="B728" s="292" t="s">
        <v>1734</v>
      </c>
    </row>
    <row r="729" spans="1:2">
      <c r="A729">
        <v>728</v>
      </c>
      <c r="B729" s="292" t="s">
        <v>1734</v>
      </c>
    </row>
    <row r="730" spans="1:2">
      <c r="A730">
        <v>729</v>
      </c>
      <c r="B730" s="292" t="s">
        <v>1734</v>
      </c>
    </row>
    <row r="731" spans="1:2">
      <c r="A731">
        <v>730</v>
      </c>
      <c r="B731" s="292" t="s">
        <v>1734</v>
      </c>
    </row>
    <row r="732" spans="1:2">
      <c r="A732">
        <v>731</v>
      </c>
      <c r="B732" s="292" t="s">
        <v>1734</v>
      </c>
    </row>
    <row r="733" spans="1:2">
      <c r="A733">
        <v>732</v>
      </c>
      <c r="B733" s="292" t="s">
        <v>1734</v>
      </c>
    </row>
    <row r="734" spans="1:2">
      <c r="A734">
        <v>733</v>
      </c>
      <c r="B734" s="292" t="s">
        <v>1734</v>
      </c>
    </row>
    <row r="735" spans="1:2">
      <c r="A735">
        <v>734</v>
      </c>
      <c r="B735" s="292" t="s">
        <v>1734</v>
      </c>
    </row>
    <row r="736" spans="1:2">
      <c r="A736">
        <v>735</v>
      </c>
      <c r="B736" s="292" t="s">
        <v>1734</v>
      </c>
    </row>
    <row r="737" spans="1:2">
      <c r="A737">
        <v>736</v>
      </c>
      <c r="B737" s="292" t="s">
        <v>1734</v>
      </c>
    </row>
    <row r="738" spans="1:2">
      <c r="A738">
        <v>737</v>
      </c>
      <c r="B738" s="292" t="s">
        <v>1734</v>
      </c>
    </row>
    <row r="739" spans="1:2">
      <c r="A739">
        <v>738</v>
      </c>
      <c r="B739" s="292" t="s">
        <v>1734</v>
      </c>
    </row>
    <row r="740" spans="1:2">
      <c r="A740">
        <v>739</v>
      </c>
      <c r="B740" s="292" t="s">
        <v>1734</v>
      </c>
    </row>
    <row r="741" spans="1:2">
      <c r="A741">
        <v>740</v>
      </c>
      <c r="B741" s="292" t="s">
        <v>1734</v>
      </c>
    </row>
    <row r="742" spans="1:2">
      <c r="A742">
        <v>741</v>
      </c>
      <c r="B742" s="292" t="s">
        <v>1734</v>
      </c>
    </row>
    <row r="743" spans="1:2">
      <c r="A743">
        <v>742</v>
      </c>
      <c r="B743" s="292" t="s">
        <v>1734</v>
      </c>
    </row>
    <row r="744" spans="1:2">
      <c r="A744">
        <v>743</v>
      </c>
      <c r="B744" s="292" t="s">
        <v>1734</v>
      </c>
    </row>
    <row r="745" spans="1:2">
      <c r="A745">
        <v>744</v>
      </c>
      <c r="B745" s="292" t="s">
        <v>1734</v>
      </c>
    </row>
    <row r="746" spans="1:2">
      <c r="A746">
        <v>745</v>
      </c>
      <c r="B746" s="292" t="s">
        <v>1734</v>
      </c>
    </row>
    <row r="747" spans="1:2">
      <c r="A747">
        <v>746</v>
      </c>
      <c r="B747" s="292" t="s">
        <v>1734</v>
      </c>
    </row>
    <row r="748" spans="1:2">
      <c r="A748">
        <v>747</v>
      </c>
      <c r="B748" s="292" t="s">
        <v>1734</v>
      </c>
    </row>
    <row r="749" spans="1:2">
      <c r="A749">
        <v>748</v>
      </c>
      <c r="B749" s="292" t="s">
        <v>1734</v>
      </c>
    </row>
    <row r="750" spans="1:2">
      <c r="A750">
        <v>749</v>
      </c>
      <c r="B750" s="292" t="s">
        <v>1734</v>
      </c>
    </row>
    <row r="751" spans="1:2">
      <c r="A751">
        <v>750</v>
      </c>
      <c r="B751" s="292" t="s">
        <v>1734</v>
      </c>
    </row>
    <row r="752" spans="1:2">
      <c r="A752">
        <v>751</v>
      </c>
      <c r="B752" s="292" t="s">
        <v>1734</v>
      </c>
    </row>
    <row r="753" spans="1:2">
      <c r="A753">
        <v>752</v>
      </c>
      <c r="B753" s="292" t="s">
        <v>1734</v>
      </c>
    </row>
    <row r="754" spans="1:2">
      <c r="A754">
        <v>753</v>
      </c>
      <c r="B754" s="292" t="s">
        <v>1734</v>
      </c>
    </row>
    <row r="755" spans="1:2">
      <c r="A755">
        <v>754</v>
      </c>
      <c r="B755" s="292" t="s">
        <v>1734</v>
      </c>
    </row>
    <row r="756" spans="1:2">
      <c r="A756">
        <v>755</v>
      </c>
      <c r="B756" s="292" t="s">
        <v>1734</v>
      </c>
    </row>
    <row r="757" spans="1:2">
      <c r="A757">
        <v>756</v>
      </c>
      <c r="B757" s="292" t="s">
        <v>1734</v>
      </c>
    </row>
    <row r="758" spans="1:2">
      <c r="A758">
        <v>757</v>
      </c>
      <c r="B758" s="292" t="s">
        <v>1734</v>
      </c>
    </row>
    <row r="759" spans="1:2">
      <c r="A759">
        <v>758</v>
      </c>
      <c r="B759" s="292" t="s">
        <v>1734</v>
      </c>
    </row>
    <row r="760" spans="1:2">
      <c r="A760">
        <v>759</v>
      </c>
      <c r="B760" s="292" t="s">
        <v>1734</v>
      </c>
    </row>
    <row r="761" spans="1:2">
      <c r="A761">
        <v>760</v>
      </c>
      <c r="B761" s="292" t="s">
        <v>1734</v>
      </c>
    </row>
    <row r="762" spans="1:2">
      <c r="A762">
        <v>761</v>
      </c>
      <c r="B762" s="292" t="s">
        <v>1734</v>
      </c>
    </row>
    <row r="763" spans="1:2">
      <c r="A763">
        <v>762</v>
      </c>
      <c r="B763" s="292" t="s">
        <v>1734</v>
      </c>
    </row>
    <row r="764" spans="1:2">
      <c r="A764">
        <v>763</v>
      </c>
      <c r="B764" s="292" t="s">
        <v>1734</v>
      </c>
    </row>
    <row r="765" spans="1:2">
      <c r="A765">
        <v>764</v>
      </c>
      <c r="B765" s="292" t="s">
        <v>1734</v>
      </c>
    </row>
    <row r="766" spans="1:2">
      <c r="A766">
        <v>765</v>
      </c>
      <c r="B766" s="292" t="s">
        <v>1734</v>
      </c>
    </row>
    <row r="767" spans="1:2">
      <c r="A767">
        <v>766</v>
      </c>
      <c r="B767" s="292" t="s">
        <v>1734</v>
      </c>
    </row>
    <row r="768" spans="1:2">
      <c r="A768">
        <v>767</v>
      </c>
      <c r="B768" s="292" t="s">
        <v>1734</v>
      </c>
    </row>
    <row r="769" spans="1:2">
      <c r="A769">
        <v>768</v>
      </c>
      <c r="B769" s="292" t="s">
        <v>1734</v>
      </c>
    </row>
    <row r="770" spans="1:2">
      <c r="A770">
        <v>769</v>
      </c>
      <c r="B770" s="292" t="s">
        <v>1734</v>
      </c>
    </row>
    <row r="771" spans="1:2">
      <c r="A771">
        <v>770</v>
      </c>
      <c r="B771" s="292" t="s">
        <v>1734</v>
      </c>
    </row>
    <row r="772" spans="1:2">
      <c r="A772">
        <v>771</v>
      </c>
      <c r="B772" s="292" t="s">
        <v>1734</v>
      </c>
    </row>
    <row r="773" spans="1:2">
      <c r="A773">
        <v>772</v>
      </c>
      <c r="B773" s="292" t="s">
        <v>1734</v>
      </c>
    </row>
    <row r="774" spans="1:2">
      <c r="A774">
        <v>773</v>
      </c>
      <c r="B774" s="292" t="s">
        <v>1734</v>
      </c>
    </row>
    <row r="775" spans="1:2">
      <c r="A775">
        <v>774</v>
      </c>
      <c r="B775" s="292" t="s">
        <v>1734</v>
      </c>
    </row>
    <row r="776" spans="1:2">
      <c r="A776">
        <v>775</v>
      </c>
      <c r="B776" s="292" t="s">
        <v>1734</v>
      </c>
    </row>
    <row r="777" spans="1:2">
      <c r="A777">
        <v>776</v>
      </c>
      <c r="B777" s="292" t="s">
        <v>1734</v>
      </c>
    </row>
    <row r="778" spans="1:2">
      <c r="A778">
        <v>777</v>
      </c>
      <c r="B778" s="292" t="s">
        <v>1734</v>
      </c>
    </row>
    <row r="779" spans="1:2">
      <c r="A779">
        <v>778</v>
      </c>
      <c r="B779" s="292" t="s">
        <v>1734</v>
      </c>
    </row>
    <row r="780" spans="1:2">
      <c r="A780">
        <v>779</v>
      </c>
      <c r="B780" s="292" t="s">
        <v>1734</v>
      </c>
    </row>
    <row r="781" spans="1:2">
      <c r="A781">
        <v>780</v>
      </c>
      <c r="B781" s="292" t="s">
        <v>1734</v>
      </c>
    </row>
    <row r="782" spans="1:2">
      <c r="A782">
        <v>781</v>
      </c>
      <c r="B782" s="292" t="s">
        <v>1734</v>
      </c>
    </row>
    <row r="783" spans="1:2">
      <c r="A783">
        <v>782</v>
      </c>
      <c r="B783" s="292" t="s">
        <v>1734</v>
      </c>
    </row>
    <row r="784" spans="1:2">
      <c r="A784">
        <v>783</v>
      </c>
      <c r="B784" s="292" t="s">
        <v>1734</v>
      </c>
    </row>
    <row r="785" spans="1:2">
      <c r="A785">
        <v>784</v>
      </c>
      <c r="B785" s="292" t="s">
        <v>1734</v>
      </c>
    </row>
    <row r="786" spans="1:2">
      <c r="A786">
        <v>785</v>
      </c>
      <c r="B786" s="292" t="s">
        <v>1734</v>
      </c>
    </row>
    <row r="787" spans="1:2">
      <c r="A787">
        <v>786</v>
      </c>
      <c r="B787" s="292" t="s">
        <v>1734</v>
      </c>
    </row>
    <row r="788" spans="1:2">
      <c r="A788">
        <v>787</v>
      </c>
      <c r="B788" s="292" t="s">
        <v>1734</v>
      </c>
    </row>
    <row r="789" spans="1:2">
      <c r="A789">
        <v>788</v>
      </c>
      <c r="B789" s="292" t="s">
        <v>1734</v>
      </c>
    </row>
    <row r="790" spans="1:2">
      <c r="A790">
        <v>789</v>
      </c>
      <c r="B790" s="292" t="s">
        <v>1734</v>
      </c>
    </row>
    <row r="791" spans="1:2">
      <c r="A791">
        <v>790</v>
      </c>
      <c r="B791" s="292" t="s">
        <v>1734</v>
      </c>
    </row>
    <row r="792" spans="1:2">
      <c r="A792">
        <v>791</v>
      </c>
      <c r="B792" s="292" t="s">
        <v>1734</v>
      </c>
    </row>
    <row r="793" spans="1:2">
      <c r="A793">
        <v>792</v>
      </c>
      <c r="B793" s="292" t="s">
        <v>1734</v>
      </c>
    </row>
    <row r="794" spans="1:2">
      <c r="A794">
        <v>793</v>
      </c>
      <c r="B794" s="292" t="s">
        <v>1734</v>
      </c>
    </row>
    <row r="795" spans="1:2">
      <c r="A795">
        <v>794</v>
      </c>
      <c r="B795" s="292" t="s">
        <v>1734</v>
      </c>
    </row>
    <row r="796" spans="1:2">
      <c r="A796">
        <v>795</v>
      </c>
      <c r="B796" s="292" t="s">
        <v>1734</v>
      </c>
    </row>
    <row r="797" spans="1:2">
      <c r="A797">
        <v>796</v>
      </c>
      <c r="B797" s="292" t="s">
        <v>1734</v>
      </c>
    </row>
    <row r="798" spans="1:2">
      <c r="A798">
        <v>797</v>
      </c>
      <c r="B798" s="292" t="s">
        <v>1734</v>
      </c>
    </row>
    <row r="799" spans="1:2">
      <c r="A799">
        <v>798</v>
      </c>
      <c r="B799" s="292" t="s">
        <v>1734</v>
      </c>
    </row>
    <row r="800" spans="1:2">
      <c r="A800">
        <v>799</v>
      </c>
      <c r="B800" s="292" t="s">
        <v>1734</v>
      </c>
    </row>
    <row r="801" spans="1:2">
      <c r="A801">
        <v>800</v>
      </c>
      <c r="B801" s="292" t="s">
        <v>1734</v>
      </c>
    </row>
    <row r="802" spans="1:2">
      <c r="A802">
        <v>801</v>
      </c>
      <c r="B802" s="292" t="s">
        <v>1734</v>
      </c>
    </row>
    <row r="803" spans="1:2">
      <c r="A803">
        <v>802</v>
      </c>
      <c r="B803" s="292" t="s">
        <v>1734</v>
      </c>
    </row>
    <row r="804" spans="1:2">
      <c r="A804">
        <v>803</v>
      </c>
      <c r="B804" s="292" t="s">
        <v>1734</v>
      </c>
    </row>
    <row r="805" spans="1:2">
      <c r="A805">
        <v>804</v>
      </c>
      <c r="B805" s="292" t="s">
        <v>1734</v>
      </c>
    </row>
    <row r="806" spans="1:2">
      <c r="A806">
        <v>805</v>
      </c>
      <c r="B806" s="292" t="s">
        <v>1734</v>
      </c>
    </row>
    <row r="807" spans="1:2">
      <c r="A807">
        <v>806</v>
      </c>
      <c r="B807" s="292" t="s">
        <v>1734</v>
      </c>
    </row>
    <row r="808" spans="1:2">
      <c r="A808">
        <v>807</v>
      </c>
      <c r="B808" s="292" t="s">
        <v>1734</v>
      </c>
    </row>
    <row r="809" spans="1:2">
      <c r="A809">
        <v>808</v>
      </c>
      <c r="B809" s="292" t="s">
        <v>1734</v>
      </c>
    </row>
    <row r="810" spans="1:2">
      <c r="A810">
        <v>809</v>
      </c>
      <c r="B810" s="292" t="s">
        <v>1734</v>
      </c>
    </row>
    <row r="811" spans="1:2">
      <c r="A811">
        <v>810</v>
      </c>
      <c r="B811" s="292" t="s">
        <v>1734</v>
      </c>
    </row>
    <row r="812" spans="1:2">
      <c r="A812">
        <v>811</v>
      </c>
      <c r="B812" s="292" t="s">
        <v>1734</v>
      </c>
    </row>
    <row r="813" spans="1:2">
      <c r="A813">
        <v>812</v>
      </c>
      <c r="B813" s="292" t="s">
        <v>1734</v>
      </c>
    </row>
    <row r="814" spans="1:2">
      <c r="A814">
        <v>813</v>
      </c>
      <c r="B814" s="292" t="s">
        <v>1734</v>
      </c>
    </row>
    <row r="815" spans="1:2">
      <c r="A815">
        <v>814</v>
      </c>
      <c r="B815" s="292" t="s">
        <v>1734</v>
      </c>
    </row>
    <row r="816" spans="1:2">
      <c r="A816">
        <v>815</v>
      </c>
      <c r="B816" s="292" t="s">
        <v>1734</v>
      </c>
    </row>
    <row r="817" spans="1:2">
      <c r="A817">
        <v>816</v>
      </c>
      <c r="B817" s="292" t="s">
        <v>1734</v>
      </c>
    </row>
    <row r="818" spans="1:2">
      <c r="A818">
        <v>817</v>
      </c>
      <c r="B818" s="292" t="s">
        <v>1734</v>
      </c>
    </row>
    <row r="819" spans="1:2">
      <c r="A819">
        <v>818</v>
      </c>
      <c r="B819" s="292" t="s">
        <v>1734</v>
      </c>
    </row>
    <row r="820" spans="1:2">
      <c r="A820">
        <v>819</v>
      </c>
      <c r="B820" s="292" t="s">
        <v>1734</v>
      </c>
    </row>
    <row r="821" spans="1:2">
      <c r="A821">
        <v>820</v>
      </c>
      <c r="B821" s="292" t="s">
        <v>1734</v>
      </c>
    </row>
    <row r="822" spans="1:2">
      <c r="A822">
        <v>821</v>
      </c>
      <c r="B822" s="292" t="s">
        <v>1734</v>
      </c>
    </row>
    <row r="823" spans="1:2">
      <c r="A823">
        <v>822</v>
      </c>
      <c r="B823" s="292" t="s">
        <v>1734</v>
      </c>
    </row>
    <row r="824" spans="1:2">
      <c r="A824">
        <v>823</v>
      </c>
      <c r="B824" s="292" t="s">
        <v>1734</v>
      </c>
    </row>
    <row r="825" spans="1:2">
      <c r="A825">
        <v>824</v>
      </c>
      <c r="B825" s="292" t="s">
        <v>1734</v>
      </c>
    </row>
    <row r="826" spans="1:2">
      <c r="A826">
        <v>825</v>
      </c>
      <c r="B826" s="292" t="s">
        <v>1734</v>
      </c>
    </row>
    <row r="827" spans="1:2">
      <c r="A827">
        <v>826</v>
      </c>
      <c r="B827" s="292" t="s">
        <v>1734</v>
      </c>
    </row>
    <row r="828" spans="1:2">
      <c r="A828">
        <v>827</v>
      </c>
      <c r="B828" s="292" t="s">
        <v>1734</v>
      </c>
    </row>
    <row r="829" spans="1:2">
      <c r="A829">
        <v>828</v>
      </c>
      <c r="B829" s="292" t="s">
        <v>1734</v>
      </c>
    </row>
    <row r="830" spans="1:2">
      <c r="A830">
        <v>829</v>
      </c>
      <c r="B830" s="292" t="s">
        <v>1734</v>
      </c>
    </row>
    <row r="831" spans="1:2">
      <c r="A831">
        <v>830</v>
      </c>
      <c r="B831" s="292" t="s">
        <v>1734</v>
      </c>
    </row>
    <row r="832" spans="1:2">
      <c r="A832">
        <v>831</v>
      </c>
      <c r="B832" s="292" t="s">
        <v>1734</v>
      </c>
    </row>
    <row r="833" spans="1:2">
      <c r="A833">
        <v>832</v>
      </c>
      <c r="B833" s="292" t="s">
        <v>1734</v>
      </c>
    </row>
    <row r="834" spans="1:2">
      <c r="A834">
        <v>833</v>
      </c>
      <c r="B834" s="292" t="s">
        <v>1734</v>
      </c>
    </row>
    <row r="835" spans="1:2">
      <c r="A835">
        <v>834</v>
      </c>
      <c r="B835" s="292" t="s">
        <v>1734</v>
      </c>
    </row>
    <row r="836" spans="1:2">
      <c r="A836">
        <v>835</v>
      </c>
      <c r="B836" s="292" t="s">
        <v>1734</v>
      </c>
    </row>
    <row r="837" spans="1:2">
      <c r="A837">
        <v>836</v>
      </c>
      <c r="B837" s="292" t="s">
        <v>1734</v>
      </c>
    </row>
    <row r="838" spans="1:2">
      <c r="A838">
        <v>837</v>
      </c>
      <c r="B838" s="292" t="s">
        <v>1734</v>
      </c>
    </row>
    <row r="839" spans="1:2">
      <c r="A839">
        <v>838</v>
      </c>
      <c r="B839" s="292" t="s">
        <v>1734</v>
      </c>
    </row>
    <row r="840" spans="1:2">
      <c r="A840">
        <v>839</v>
      </c>
      <c r="B840" s="292" t="s">
        <v>1734</v>
      </c>
    </row>
    <row r="841" spans="1:2">
      <c r="A841">
        <v>840</v>
      </c>
      <c r="B841" s="292" t="s">
        <v>1734</v>
      </c>
    </row>
    <row r="842" spans="1:2">
      <c r="A842">
        <v>841</v>
      </c>
      <c r="B842" s="292" t="s">
        <v>1734</v>
      </c>
    </row>
    <row r="843" spans="1:2">
      <c r="A843">
        <v>842</v>
      </c>
      <c r="B843" s="292" t="s">
        <v>1734</v>
      </c>
    </row>
    <row r="844" spans="1:2">
      <c r="A844">
        <v>843</v>
      </c>
      <c r="B844" s="292" t="s">
        <v>1734</v>
      </c>
    </row>
    <row r="845" spans="1:2">
      <c r="A845">
        <v>844</v>
      </c>
      <c r="B845" s="292" t="s">
        <v>1734</v>
      </c>
    </row>
    <row r="846" spans="1:2">
      <c r="A846">
        <v>845</v>
      </c>
      <c r="B846" s="292" t="s">
        <v>1734</v>
      </c>
    </row>
    <row r="847" spans="1:2">
      <c r="A847">
        <v>846</v>
      </c>
      <c r="B847" s="292" t="s">
        <v>1734</v>
      </c>
    </row>
    <row r="848" spans="1:2">
      <c r="A848">
        <v>847</v>
      </c>
      <c r="B848" s="292" t="s">
        <v>1734</v>
      </c>
    </row>
    <row r="849" spans="1:2">
      <c r="A849">
        <v>848</v>
      </c>
      <c r="B849" s="292" t="s">
        <v>1734</v>
      </c>
    </row>
    <row r="850" spans="1:2">
      <c r="A850">
        <v>849</v>
      </c>
      <c r="B850" s="292" t="s">
        <v>1734</v>
      </c>
    </row>
    <row r="851" spans="1:2">
      <c r="A851">
        <v>850</v>
      </c>
      <c r="B851" s="292" t="s">
        <v>1734</v>
      </c>
    </row>
    <row r="852" spans="1:2">
      <c r="A852">
        <v>851</v>
      </c>
      <c r="B852" s="292" t="s">
        <v>1734</v>
      </c>
    </row>
    <row r="853" spans="1:2">
      <c r="A853">
        <v>852</v>
      </c>
      <c r="B853" s="292" t="s">
        <v>1734</v>
      </c>
    </row>
    <row r="854" spans="1:2">
      <c r="A854">
        <v>853</v>
      </c>
      <c r="B854" s="292" t="s">
        <v>1734</v>
      </c>
    </row>
    <row r="855" spans="1:2">
      <c r="A855">
        <v>854</v>
      </c>
      <c r="B855" s="292" t="s">
        <v>1734</v>
      </c>
    </row>
    <row r="856" spans="1:2">
      <c r="A856">
        <v>855</v>
      </c>
      <c r="B856" s="292" t="s">
        <v>1734</v>
      </c>
    </row>
    <row r="857" spans="1:2">
      <c r="A857">
        <v>856</v>
      </c>
      <c r="B857" s="292" t="s">
        <v>1734</v>
      </c>
    </row>
    <row r="858" spans="1:2">
      <c r="A858">
        <v>857</v>
      </c>
      <c r="B858" s="292" t="s">
        <v>1734</v>
      </c>
    </row>
    <row r="859" spans="1:2">
      <c r="A859">
        <v>858</v>
      </c>
      <c r="B859" s="292" t="s">
        <v>1734</v>
      </c>
    </row>
    <row r="860" spans="1:2">
      <c r="A860">
        <v>859</v>
      </c>
      <c r="B860" s="292" t="s">
        <v>1734</v>
      </c>
    </row>
    <row r="861" spans="1:2">
      <c r="A861">
        <v>860</v>
      </c>
      <c r="B861" s="292" t="s">
        <v>1734</v>
      </c>
    </row>
    <row r="862" spans="1:2">
      <c r="A862">
        <v>861</v>
      </c>
      <c r="B862" s="292" t="s">
        <v>1734</v>
      </c>
    </row>
    <row r="863" spans="1:2">
      <c r="A863">
        <v>862</v>
      </c>
      <c r="B863" s="292" t="s">
        <v>1734</v>
      </c>
    </row>
    <row r="864" spans="1:2">
      <c r="A864">
        <v>863</v>
      </c>
      <c r="B864" s="292" t="s">
        <v>1734</v>
      </c>
    </row>
    <row r="865" spans="1:2">
      <c r="A865">
        <v>864</v>
      </c>
      <c r="B865" s="292" t="s">
        <v>1734</v>
      </c>
    </row>
    <row r="866" spans="1:2">
      <c r="A866">
        <v>865</v>
      </c>
      <c r="B866" s="292" t="s">
        <v>1734</v>
      </c>
    </row>
    <row r="867" spans="1:2">
      <c r="A867">
        <v>866</v>
      </c>
      <c r="B867" s="292" t="s">
        <v>1734</v>
      </c>
    </row>
    <row r="868" spans="1:2">
      <c r="A868">
        <v>867</v>
      </c>
      <c r="B868" s="292" t="s">
        <v>1734</v>
      </c>
    </row>
    <row r="869" spans="1:2">
      <c r="A869">
        <v>868</v>
      </c>
      <c r="B869" s="292" t="s">
        <v>1734</v>
      </c>
    </row>
    <row r="870" spans="1:2">
      <c r="A870">
        <v>869</v>
      </c>
      <c r="B870" s="292" t="s">
        <v>1734</v>
      </c>
    </row>
    <row r="871" spans="1:2">
      <c r="A871">
        <v>870</v>
      </c>
      <c r="B871" s="292" t="s">
        <v>1734</v>
      </c>
    </row>
    <row r="872" spans="1:2">
      <c r="A872">
        <v>871</v>
      </c>
      <c r="B872" s="292" t="s">
        <v>1734</v>
      </c>
    </row>
    <row r="873" spans="1:2">
      <c r="A873">
        <v>872</v>
      </c>
      <c r="B873" s="292" t="s">
        <v>1734</v>
      </c>
    </row>
    <row r="874" spans="1:2">
      <c r="A874">
        <v>873</v>
      </c>
      <c r="B874" s="292" t="s">
        <v>1734</v>
      </c>
    </row>
    <row r="875" spans="1:2">
      <c r="A875">
        <v>874</v>
      </c>
      <c r="B875" s="292" t="s">
        <v>1734</v>
      </c>
    </row>
    <row r="876" spans="1:2">
      <c r="A876">
        <v>875</v>
      </c>
      <c r="B876" s="292" t="s">
        <v>1734</v>
      </c>
    </row>
    <row r="877" spans="1:2">
      <c r="A877">
        <v>876</v>
      </c>
      <c r="B877" s="292" t="s">
        <v>1734</v>
      </c>
    </row>
    <row r="878" spans="1:2">
      <c r="A878">
        <v>877</v>
      </c>
      <c r="B878" s="292" t="s">
        <v>1734</v>
      </c>
    </row>
    <row r="879" spans="1:2">
      <c r="A879">
        <v>878</v>
      </c>
      <c r="B879" s="292" t="s">
        <v>1734</v>
      </c>
    </row>
    <row r="880" spans="1:2">
      <c r="A880">
        <v>879</v>
      </c>
      <c r="B880" s="292" t="s">
        <v>1734</v>
      </c>
    </row>
    <row r="881" spans="1:2">
      <c r="A881">
        <v>880</v>
      </c>
      <c r="B881" s="292" t="s">
        <v>1734</v>
      </c>
    </row>
    <row r="882" spans="1:2">
      <c r="A882">
        <v>881</v>
      </c>
      <c r="B882" s="292" t="s">
        <v>1734</v>
      </c>
    </row>
    <row r="883" spans="1:2">
      <c r="A883">
        <v>882</v>
      </c>
      <c r="B883" s="292" t="s">
        <v>1734</v>
      </c>
    </row>
    <row r="884" spans="1:2">
      <c r="A884">
        <v>883</v>
      </c>
      <c r="B884" s="292" t="s">
        <v>1734</v>
      </c>
    </row>
    <row r="885" spans="1:2">
      <c r="A885">
        <v>884</v>
      </c>
      <c r="B885" s="292" t="s">
        <v>1734</v>
      </c>
    </row>
    <row r="886" spans="1:2">
      <c r="A886">
        <v>885</v>
      </c>
      <c r="B886" s="292" t="s">
        <v>1734</v>
      </c>
    </row>
    <row r="887" spans="1:2">
      <c r="A887">
        <v>886</v>
      </c>
      <c r="B887" s="292" t="s">
        <v>1734</v>
      </c>
    </row>
    <row r="888" spans="1:2">
      <c r="A888">
        <v>887</v>
      </c>
      <c r="B888" s="292" t="s">
        <v>1734</v>
      </c>
    </row>
    <row r="889" spans="1:2">
      <c r="A889">
        <v>888</v>
      </c>
      <c r="B889" s="292" t="s">
        <v>1734</v>
      </c>
    </row>
    <row r="890" spans="1:2">
      <c r="A890">
        <v>889</v>
      </c>
      <c r="B890" s="292" t="s">
        <v>1734</v>
      </c>
    </row>
    <row r="891" spans="1:2">
      <c r="A891">
        <v>890</v>
      </c>
      <c r="B891" s="292" t="s">
        <v>1734</v>
      </c>
    </row>
    <row r="892" spans="1:2">
      <c r="A892">
        <v>891</v>
      </c>
      <c r="B892" s="292" t="s">
        <v>1734</v>
      </c>
    </row>
    <row r="893" spans="1:2">
      <c r="A893">
        <v>892</v>
      </c>
      <c r="B893" s="292" t="s">
        <v>1734</v>
      </c>
    </row>
    <row r="894" spans="1:2">
      <c r="A894">
        <v>893</v>
      </c>
      <c r="B894" s="292" t="s">
        <v>1734</v>
      </c>
    </row>
    <row r="895" spans="1:2">
      <c r="A895">
        <v>894</v>
      </c>
      <c r="B895" s="292" t="s">
        <v>1734</v>
      </c>
    </row>
    <row r="896" spans="1:2">
      <c r="A896">
        <v>895</v>
      </c>
      <c r="B896" s="292" t="s">
        <v>1734</v>
      </c>
    </row>
    <row r="897" spans="1:2">
      <c r="A897">
        <v>896</v>
      </c>
      <c r="B897" s="292" t="s">
        <v>1734</v>
      </c>
    </row>
    <row r="898" spans="1:2">
      <c r="A898">
        <v>897</v>
      </c>
      <c r="B898" s="292" t="s">
        <v>1734</v>
      </c>
    </row>
    <row r="899" spans="1:2">
      <c r="A899">
        <v>898</v>
      </c>
      <c r="B899" s="292" t="s">
        <v>1734</v>
      </c>
    </row>
    <row r="900" spans="1:2">
      <c r="A900">
        <v>899</v>
      </c>
      <c r="B900" s="292" t="s">
        <v>1734</v>
      </c>
    </row>
    <row r="901" spans="1:2">
      <c r="A901">
        <v>900</v>
      </c>
      <c r="B901" s="292" t="s">
        <v>1734</v>
      </c>
    </row>
    <row r="902" spans="1:2">
      <c r="A902">
        <v>901</v>
      </c>
      <c r="B902" s="292" t="s">
        <v>1734</v>
      </c>
    </row>
    <row r="903" spans="1:2">
      <c r="A903">
        <v>902</v>
      </c>
      <c r="B903" s="292" t="s">
        <v>1734</v>
      </c>
    </row>
    <row r="904" spans="1:2">
      <c r="A904">
        <v>903</v>
      </c>
      <c r="B904" s="292" t="s">
        <v>1734</v>
      </c>
    </row>
    <row r="905" spans="1:2">
      <c r="A905">
        <v>904</v>
      </c>
      <c r="B905" s="292" t="s">
        <v>1734</v>
      </c>
    </row>
    <row r="906" spans="1:2">
      <c r="A906">
        <v>905</v>
      </c>
      <c r="B906" s="292" t="s">
        <v>1734</v>
      </c>
    </row>
    <row r="907" spans="1:2">
      <c r="A907">
        <v>906</v>
      </c>
      <c r="B907" s="292" t="s">
        <v>1734</v>
      </c>
    </row>
    <row r="908" spans="1:2">
      <c r="A908">
        <v>907</v>
      </c>
      <c r="B908" s="292" t="s">
        <v>1734</v>
      </c>
    </row>
    <row r="909" spans="1:2">
      <c r="A909">
        <v>908</v>
      </c>
      <c r="B909" s="292" t="s">
        <v>1734</v>
      </c>
    </row>
    <row r="910" spans="1:2">
      <c r="A910">
        <v>909</v>
      </c>
      <c r="B910" s="292" t="s">
        <v>1734</v>
      </c>
    </row>
    <row r="911" spans="1:2">
      <c r="A911">
        <v>910</v>
      </c>
      <c r="B911" s="292" t="s">
        <v>1734</v>
      </c>
    </row>
    <row r="912" spans="1:2">
      <c r="A912">
        <v>911</v>
      </c>
      <c r="B912" s="292" t="s">
        <v>1734</v>
      </c>
    </row>
    <row r="913" spans="1:2">
      <c r="A913">
        <v>912</v>
      </c>
      <c r="B913" s="292" t="s">
        <v>1734</v>
      </c>
    </row>
    <row r="914" spans="1:2">
      <c r="A914">
        <v>913</v>
      </c>
      <c r="B914" s="292" t="s">
        <v>1734</v>
      </c>
    </row>
    <row r="915" spans="1:2">
      <c r="A915">
        <v>914</v>
      </c>
      <c r="B915" s="292" t="s">
        <v>1734</v>
      </c>
    </row>
    <row r="916" spans="1:2">
      <c r="A916">
        <v>915</v>
      </c>
      <c r="B916" s="292" t="s">
        <v>1734</v>
      </c>
    </row>
    <row r="917" spans="1:2">
      <c r="A917">
        <v>916</v>
      </c>
      <c r="B917" s="292" t="s">
        <v>1734</v>
      </c>
    </row>
    <row r="918" spans="1:2">
      <c r="A918">
        <v>917</v>
      </c>
      <c r="B918" s="292" t="s">
        <v>1734</v>
      </c>
    </row>
    <row r="919" spans="1:2">
      <c r="A919">
        <v>918</v>
      </c>
      <c r="B919" s="292" t="s">
        <v>1734</v>
      </c>
    </row>
    <row r="920" spans="1:2">
      <c r="A920">
        <v>919</v>
      </c>
      <c r="B920" s="292" t="s">
        <v>1734</v>
      </c>
    </row>
    <row r="921" spans="1:2">
      <c r="A921">
        <v>920</v>
      </c>
      <c r="B921" s="292" t="s">
        <v>1734</v>
      </c>
    </row>
    <row r="922" spans="1:2">
      <c r="A922">
        <v>921</v>
      </c>
      <c r="B922" s="292" t="s">
        <v>1734</v>
      </c>
    </row>
    <row r="923" spans="1:2">
      <c r="A923">
        <v>922</v>
      </c>
      <c r="B923" s="292" t="s">
        <v>1734</v>
      </c>
    </row>
    <row r="924" spans="1:2">
      <c r="A924">
        <v>923</v>
      </c>
      <c r="B924" s="292" t="s">
        <v>1734</v>
      </c>
    </row>
    <row r="925" spans="1:2">
      <c r="A925">
        <v>924</v>
      </c>
      <c r="B925" s="292" t="s">
        <v>1734</v>
      </c>
    </row>
    <row r="926" spans="1:2">
      <c r="A926">
        <v>925</v>
      </c>
      <c r="B926" s="292" t="s">
        <v>1734</v>
      </c>
    </row>
    <row r="927" spans="1:2">
      <c r="A927">
        <v>926</v>
      </c>
      <c r="B927" s="292" t="s">
        <v>1734</v>
      </c>
    </row>
    <row r="928" spans="1:2">
      <c r="A928">
        <v>927</v>
      </c>
      <c r="B928" s="292" t="s">
        <v>1734</v>
      </c>
    </row>
    <row r="929" spans="1:2">
      <c r="A929">
        <v>928</v>
      </c>
      <c r="B929" s="292" t="s">
        <v>1734</v>
      </c>
    </row>
    <row r="930" spans="1:2">
      <c r="A930">
        <v>929</v>
      </c>
      <c r="B930" s="292" t="s">
        <v>1734</v>
      </c>
    </row>
    <row r="931" spans="1:2">
      <c r="A931">
        <v>930</v>
      </c>
      <c r="B931" s="292" t="s">
        <v>1734</v>
      </c>
    </row>
    <row r="932" spans="1:2">
      <c r="A932">
        <v>931</v>
      </c>
      <c r="B932" s="292" t="s">
        <v>1734</v>
      </c>
    </row>
    <row r="933" spans="1:2">
      <c r="A933">
        <v>932</v>
      </c>
      <c r="B933" s="292" t="s">
        <v>1734</v>
      </c>
    </row>
    <row r="934" spans="1:2">
      <c r="A934">
        <v>933</v>
      </c>
      <c r="B934" s="292" t="s">
        <v>1734</v>
      </c>
    </row>
    <row r="935" spans="1:2">
      <c r="A935">
        <v>934</v>
      </c>
      <c r="B935" s="292" t="s">
        <v>1734</v>
      </c>
    </row>
    <row r="936" spans="1:2">
      <c r="A936">
        <v>935</v>
      </c>
      <c r="B936" s="292" t="s">
        <v>1734</v>
      </c>
    </row>
    <row r="937" spans="1:2">
      <c r="A937">
        <v>936</v>
      </c>
      <c r="B937" s="292" t="s">
        <v>1734</v>
      </c>
    </row>
    <row r="938" spans="1:2">
      <c r="A938">
        <v>937</v>
      </c>
      <c r="B938" s="292" t="s">
        <v>1734</v>
      </c>
    </row>
    <row r="939" spans="1:2">
      <c r="A939">
        <v>938</v>
      </c>
      <c r="B939" s="292" t="s">
        <v>1734</v>
      </c>
    </row>
    <row r="940" spans="1:2">
      <c r="A940">
        <v>939</v>
      </c>
      <c r="B940" s="292" t="s">
        <v>1734</v>
      </c>
    </row>
    <row r="941" spans="1:2">
      <c r="A941">
        <v>940</v>
      </c>
      <c r="B941" s="292" t="s">
        <v>1734</v>
      </c>
    </row>
    <row r="942" spans="1:2">
      <c r="A942">
        <v>941</v>
      </c>
      <c r="B942" s="292" t="s">
        <v>1734</v>
      </c>
    </row>
    <row r="943" spans="1:2">
      <c r="A943">
        <v>942</v>
      </c>
      <c r="B943" s="292" t="s">
        <v>1734</v>
      </c>
    </row>
    <row r="944" spans="1:2">
      <c r="A944">
        <v>943</v>
      </c>
      <c r="B944" s="292" t="s">
        <v>1734</v>
      </c>
    </row>
    <row r="945" spans="1:2">
      <c r="A945">
        <v>944</v>
      </c>
      <c r="B945" s="292" t="s">
        <v>1734</v>
      </c>
    </row>
    <row r="946" spans="1:2">
      <c r="A946">
        <v>945</v>
      </c>
      <c r="B946" s="292" t="s">
        <v>1734</v>
      </c>
    </row>
    <row r="947" spans="1:2">
      <c r="A947">
        <v>946</v>
      </c>
      <c r="B947" s="292" t="s">
        <v>1734</v>
      </c>
    </row>
    <row r="948" spans="1:2">
      <c r="A948">
        <v>947</v>
      </c>
      <c r="B948" s="292" t="s">
        <v>1734</v>
      </c>
    </row>
    <row r="949" spans="1:2">
      <c r="A949">
        <v>948</v>
      </c>
      <c r="B949" s="292" t="s">
        <v>1734</v>
      </c>
    </row>
    <row r="950" spans="1:2">
      <c r="A950">
        <v>949</v>
      </c>
      <c r="B950" s="292" t="s">
        <v>1734</v>
      </c>
    </row>
    <row r="951" spans="1:2">
      <c r="A951">
        <v>950</v>
      </c>
      <c r="B951" s="292" t="s">
        <v>1734</v>
      </c>
    </row>
    <row r="952" spans="1:2">
      <c r="A952">
        <v>951</v>
      </c>
      <c r="B952" s="292" t="s">
        <v>1734</v>
      </c>
    </row>
    <row r="953" spans="1:2">
      <c r="A953">
        <v>952</v>
      </c>
      <c r="B953" s="292" t="s">
        <v>1734</v>
      </c>
    </row>
    <row r="954" spans="1:2">
      <c r="A954">
        <v>953</v>
      </c>
      <c r="B954" s="292" t="s">
        <v>1734</v>
      </c>
    </row>
    <row r="955" spans="1:2">
      <c r="A955">
        <v>954</v>
      </c>
      <c r="B955" s="292" t="s">
        <v>1734</v>
      </c>
    </row>
    <row r="956" spans="1:2">
      <c r="A956">
        <v>955</v>
      </c>
      <c r="B956" s="292" t="s">
        <v>1734</v>
      </c>
    </row>
    <row r="957" spans="1:2">
      <c r="A957">
        <v>956</v>
      </c>
      <c r="B957" s="292" t="s">
        <v>1734</v>
      </c>
    </row>
    <row r="958" spans="1:2">
      <c r="A958">
        <v>957</v>
      </c>
      <c r="B958" s="292" t="s">
        <v>1734</v>
      </c>
    </row>
    <row r="959" spans="1:2">
      <c r="A959">
        <v>958</v>
      </c>
      <c r="B959" s="292" t="s">
        <v>1734</v>
      </c>
    </row>
    <row r="960" spans="1:2">
      <c r="A960">
        <v>959</v>
      </c>
      <c r="B960" s="292" t="s">
        <v>1734</v>
      </c>
    </row>
    <row r="961" spans="1:2">
      <c r="A961">
        <v>960</v>
      </c>
      <c r="B961" s="292" t="s">
        <v>1734</v>
      </c>
    </row>
    <row r="962" spans="1:2">
      <c r="A962">
        <v>961</v>
      </c>
      <c r="B962" s="292" t="s">
        <v>1734</v>
      </c>
    </row>
    <row r="963" spans="1:2">
      <c r="A963">
        <v>962</v>
      </c>
      <c r="B963" s="292" t="s">
        <v>1734</v>
      </c>
    </row>
    <row r="964" spans="1:2">
      <c r="A964">
        <v>963</v>
      </c>
      <c r="B964" s="292" t="s">
        <v>1734</v>
      </c>
    </row>
    <row r="965" spans="1:2">
      <c r="A965">
        <v>964</v>
      </c>
      <c r="B965" s="292" t="s">
        <v>1734</v>
      </c>
    </row>
    <row r="966" spans="1:2">
      <c r="A966">
        <v>965</v>
      </c>
      <c r="B966" s="292" t="s">
        <v>1734</v>
      </c>
    </row>
    <row r="967" spans="1:2">
      <c r="A967">
        <v>966</v>
      </c>
      <c r="B967" s="292" t="s">
        <v>1734</v>
      </c>
    </row>
    <row r="968" spans="1:2">
      <c r="A968">
        <v>967</v>
      </c>
      <c r="B968" s="292" t="s">
        <v>1734</v>
      </c>
    </row>
    <row r="969" spans="1:2">
      <c r="A969">
        <v>968</v>
      </c>
      <c r="B969" s="292" t="s">
        <v>1734</v>
      </c>
    </row>
    <row r="970" spans="1:2">
      <c r="A970">
        <v>969</v>
      </c>
      <c r="B970" s="292" t="s">
        <v>1734</v>
      </c>
    </row>
    <row r="971" spans="1:2">
      <c r="A971">
        <v>970</v>
      </c>
      <c r="B971" s="292" t="s">
        <v>1734</v>
      </c>
    </row>
    <row r="972" spans="1:2">
      <c r="A972">
        <v>971</v>
      </c>
      <c r="B972" s="292" t="s">
        <v>1734</v>
      </c>
    </row>
    <row r="973" spans="1:2">
      <c r="A973">
        <v>972</v>
      </c>
      <c r="B973" s="292" t="s">
        <v>1734</v>
      </c>
    </row>
    <row r="974" spans="1:2">
      <c r="A974">
        <v>973</v>
      </c>
      <c r="B974" s="292" t="s">
        <v>1734</v>
      </c>
    </row>
    <row r="975" spans="1:2">
      <c r="A975">
        <v>974</v>
      </c>
      <c r="B975" s="292" t="s">
        <v>1734</v>
      </c>
    </row>
    <row r="976" spans="1:2">
      <c r="A976">
        <v>975</v>
      </c>
      <c r="B976" s="292" t="s">
        <v>1734</v>
      </c>
    </row>
    <row r="977" spans="1:2">
      <c r="A977">
        <v>976</v>
      </c>
      <c r="B977" s="292" t="s">
        <v>1734</v>
      </c>
    </row>
    <row r="978" spans="1:2">
      <c r="A978">
        <v>977</v>
      </c>
      <c r="B978" s="292" t="s">
        <v>1734</v>
      </c>
    </row>
    <row r="979" spans="1:2">
      <c r="A979">
        <v>978</v>
      </c>
      <c r="B979" s="292" t="s">
        <v>1734</v>
      </c>
    </row>
    <row r="980" spans="1:2">
      <c r="A980">
        <v>979</v>
      </c>
      <c r="B980" s="292" t="s">
        <v>1734</v>
      </c>
    </row>
    <row r="981" spans="1:2">
      <c r="A981">
        <v>980</v>
      </c>
      <c r="B981" s="292" t="s">
        <v>1734</v>
      </c>
    </row>
    <row r="982" spans="1:2">
      <c r="A982">
        <v>981</v>
      </c>
      <c r="B982" s="292" t="s">
        <v>1734</v>
      </c>
    </row>
    <row r="983" spans="1:2">
      <c r="A983">
        <v>982</v>
      </c>
      <c r="B983" s="292" t="s">
        <v>1734</v>
      </c>
    </row>
    <row r="984" spans="1:2">
      <c r="A984">
        <v>983</v>
      </c>
      <c r="B984" s="292" t="s">
        <v>1734</v>
      </c>
    </row>
    <row r="985" spans="1:2">
      <c r="A985">
        <v>984</v>
      </c>
      <c r="B985" s="292" t="s">
        <v>1734</v>
      </c>
    </row>
    <row r="986" spans="1:2">
      <c r="A986">
        <v>985</v>
      </c>
      <c r="B986" s="292" t="s">
        <v>1734</v>
      </c>
    </row>
    <row r="987" spans="1:2">
      <c r="A987">
        <v>986</v>
      </c>
      <c r="B987" s="292" t="s">
        <v>1734</v>
      </c>
    </row>
    <row r="988" spans="1:2">
      <c r="A988">
        <v>987</v>
      </c>
      <c r="B988" s="292" t="s">
        <v>1734</v>
      </c>
    </row>
    <row r="989" spans="1:2">
      <c r="A989">
        <v>988</v>
      </c>
      <c r="B989" s="292" t="s">
        <v>1734</v>
      </c>
    </row>
    <row r="990" spans="1:2">
      <c r="A990">
        <v>989</v>
      </c>
      <c r="B990" s="292" t="s">
        <v>1734</v>
      </c>
    </row>
    <row r="991" spans="1:2">
      <c r="A991">
        <v>990</v>
      </c>
      <c r="B991" s="292" t="s">
        <v>1734</v>
      </c>
    </row>
    <row r="992" spans="1:2">
      <c r="A992">
        <v>991</v>
      </c>
      <c r="B992" s="292" t="s">
        <v>1734</v>
      </c>
    </row>
    <row r="993" spans="1:2">
      <c r="A993">
        <v>992</v>
      </c>
      <c r="B993" s="292" t="s">
        <v>1734</v>
      </c>
    </row>
    <row r="994" spans="1:2">
      <c r="A994">
        <v>993</v>
      </c>
      <c r="B994" s="292" t="s">
        <v>1734</v>
      </c>
    </row>
    <row r="995" spans="1:2">
      <c r="A995">
        <v>994</v>
      </c>
      <c r="B995" s="292" t="s">
        <v>1734</v>
      </c>
    </row>
    <row r="996" spans="1:2">
      <c r="A996">
        <v>995</v>
      </c>
      <c r="B996" s="292" t="s">
        <v>1734</v>
      </c>
    </row>
    <row r="997" spans="1:2">
      <c r="A997">
        <v>996</v>
      </c>
      <c r="B997" s="292" t="s">
        <v>1734</v>
      </c>
    </row>
    <row r="998" spans="1:2">
      <c r="A998">
        <v>997</v>
      </c>
      <c r="B998" s="292" t="s">
        <v>1734</v>
      </c>
    </row>
    <row r="999" spans="1:2">
      <c r="A999">
        <v>998</v>
      </c>
      <c r="B999" s="292" t="s">
        <v>1734</v>
      </c>
    </row>
    <row r="1000" spans="1:2">
      <c r="A1000">
        <v>999</v>
      </c>
      <c r="B1000" s="292" t="s">
        <v>1734</v>
      </c>
    </row>
    <row r="1001" spans="1:2">
      <c r="A1001">
        <v>1000</v>
      </c>
      <c r="B1001" s="292" t="s">
        <v>1734</v>
      </c>
    </row>
    <row r="1002" spans="1:2">
      <c r="A1002">
        <v>1001</v>
      </c>
      <c r="B1002" s="292" t="s">
        <v>1734</v>
      </c>
    </row>
    <row r="1003" spans="1:2">
      <c r="A1003">
        <v>1002</v>
      </c>
      <c r="B1003" s="292" t="s">
        <v>1734</v>
      </c>
    </row>
    <row r="1004" spans="1:2">
      <c r="A1004">
        <v>1003</v>
      </c>
      <c r="B1004" s="292" t="s">
        <v>1734</v>
      </c>
    </row>
    <row r="1005" spans="1:2">
      <c r="A1005">
        <v>1004</v>
      </c>
      <c r="B1005" s="292" t="s">
        <v>1734</v>
      </c>
    </row>
    <row r="1006" spans="1:2">
      <c r="A1006">
        <v>1005</v>
      </c>
      <c r="B1006" s="292" t="s">
        <v>1734</v>
      </c>
    </row>
    <row r="1007" spans="1:2">
      <c r="A1007">
        <v>1006</v>
      </c>
      <c r="B1007" s="292" t="s">
        <v>1734</v>
      </c>
    </row>
    <row r="1008" spans="1:2">
      <c r="A1008">
        <v>1007</v>
      </c>
      <c r="B1008" s="292" t="s">
        <v>1734</v>
      </c>
    </row>
    <row r="1009" spans="1:2">
      <c r="A1009">
        <v>1008</v>
      </c>
      <c r="B1009" s="292" t="s">
        <v>1734</v>
      </c>
    </row>
    <row r="1010" spans="1:2">
      <c r="A1010">
        <v>1009</v>
      </c>
      <c r="B1010" s="292" t="s">
        <v>1734</v>
      </c>
    </row>
    <row r="1011" spans="1:2">
      <c r="A1011">
        <v>1010</v>
      </c>
      <c r="B1011" s="292" t="s">
        <v>1734</v>
      </c>
    </row>
    <row r="1012" spans="1:2">
      <c r="A1012">
        <v>1011</v>
      </c>
      <c r="B1012" s="292" t="s">
        <v>1734</v>
      </c>
    </row>
    <row r="1013" spans="1:2">
      <c r="A1013">
        <v>1012</v>
      </c>
      <c r="B1013" s="292" t="s">
        <v>1734</v>
      </c>
    </row>
    <row r="1014" spans="1:2">
      <c r="A1014">
        <v>1013</v>
      </c>
      <c r="B1014" s="292" t="s">
        <v>1734</v>
      </c>
    </row>
    <row r="1015" spans="1:2">
      <c r="A1015">
        <v>1014</v>
      </c>
      <c r="B1015" s="292" t="s">
        <v>1734</v>
      </c>
    </row>
    <row r="1016" spans="1:2">
      <c r="A1016">
        <v>1015</v>
      </c>
      <c r="B1016" s="292" t="s">
        <v>1734</v>
      </c>
    </row>
    <row r="1017" spans="1:2">
      <c r="A1017">
        <v>1016</v>
      </c>
      <c r="B1017" s="292" t="s">
        <v>1734</v>
      </c>
    </row>
    <row r="1018" spans="1:2">
      <c r="A1018">
        <v>1017</v>
      </c>
      <c r="B1018" s="292" t="s">
        <v>1734</v>
      </c>
    </row>
    <row r="1019" spans="1:2">
      <c r="A1019">
        <v>1018</v>
      </c>
      <c r="B1019" s="292" t="s">
        <v>1734</v>
      </c>
    </row>
    <row r="1020" spans="1:2">
      <c r="A1020">
        <v>1019</v>
      </c>
      <c r="B1020" s="292" t="s">
        <v>1734</v>
      </c>
    </row>
    <row r="1021" spans="1:2">
      <c r="A1021">
        <v>1020</v>
      </c>
      <c r="B1021" s="292" t="s">
        <v>1734</v>
      </c>
    </row>
    <row r="1022" spans="1:2">
      <c r="A1022">
        <v>1021</v>
      </c>
      <c r="B1022" s="292" t="s">
        <v>1734</v>
      </c>
    </row>
    <row r="1023" spans="1:2">
      <c r="A1023">
        <v>1022</v>
      </c>
      <c r="B1023" s="292" t="s">
        <v>1734</v>
      </c>
    </row>
    <row r="1024" spans="1:2">
      <c r="A1024">
        <v>1023</v>
      </c>
      <c r="B1024" s="292" t="s">
        <v>1734</v>
      </c>
    </row>
    <row r="1025" spans="1:2">
      <c r="A1025">
        <v>1024</v>
      </c>
      <c r="B1025" s="292" t="s">
        <v>1734</v>
      </c>
    </row>
    <row r="1026" spans="1:2">
      <c r="A1026">
        <v>1025</v>
      </c>
      <c r="B1026" s="292" t="s">
        <v>1734</v>
      </c>
    </row>
    <row r="1027" spans="1:2">
      <c r="A1027">
        <v>1026</v>
      </c>
      <c r="B1027" s="292" t="s">
        <v>1734</v>
      </c>
    </row>
    <row r="1028" spans="1:2">
      <c r="A1028">
        <v>1027</v>
      </c>
      <c r="B1028" s="292" t="s">
        <v>1734</v>
      </c>
    </row>
    <row r="1029" spans="1:2">
      <c r="A1029">
        <v>1028</v>
      </c>
      <c r="B1029" s="292" t="s">
        <v>1734</v>
      </c>
    </row>
    <row r="1030" spans="1:2">
      <c r="A1030">
        <v>1029</v>
      </c>
      <c r="B1030" s="292" t="s">
        <v>1734</v>
      </c>
    </row>
    <row r="1031" spans="1:2">
      <c r="A1031">
        <v>1030</v>
      </c>
      <c r="B1031" s="292" t="s">
        <v>1734</v>
      </c>
    </row>
    <row r="1032" spans="1:2">
      <c r="A1032">
        <v>1031</v>
      </c>
      <c r="B1032" s="292" t="s">
        <v>1734</v>
      </c>
    </row>
    <row r="1033" spans="1:2">
      <c r="A1033">
        <v>1032</v>
      </c>
      <c r="B1033" s="292" t="s">
        <v>1734</v>
      </c>
    </row>
    <row r="1034" spans="1:2">
      <c r="A1034">
        <v>1033</v>
      </c>
      <c r="B1034" s="292" t="s">
        <v>1734</v>
      </c>
    </row>
    <row r="1035" spans="1:2">
      <c r="A1035">
        <v>1034</v>
      </c>
      <c r="B1035" s="292" t="s">
        <v>1734</v>
      </c>
    </row>
    <row r="1036" spans="1:2">
      <c r="A1036">
        <v>1035</v>
      </c>
      <c r="B1036" s="292" t="s">
        <v>1734</v>
      </c>
    </row>
    <row r="1037" spans="1:2">
      <c r="A1037">
        <v>1036</v>
      </c>
      <c r="B1037" s="292" t="s">
        <v>1734</v>
      </c>
    </row>
    <row r="1038" spans="1:2">
      <c r="A1038">
        <v>1037</v>
      </c>
      <c r="B1038" s="292" t="s">
        <v>1734</v>
      </c>
    </row>
    <row r="1039" spans="1:2">
      <c r="A1039">
        <v>1038</v>
      </c>
      <c r="B1039" s="292" t="s">
        <v>1734</v>
      </c>
    </row>
    <row r="1040" spans="1:2">
      <c r="A1040">
        <v>1039</v>
      </c>
      <c r="B1040" s="292" t="s">
        <v>1734</v>
      </c>
    </row>
    <row r="1041" spans="1:2">
      <c r="A1041">
        <v>1040</v>
      </c>
      <c r="B1041" s="292" t="s">
        <v>1734</v>
      </c>
    </row>
    <row r="1042" spans="1:2">
      <c r="A1042">
        <v>1041</v>
      </c>
      <c r="B1042" s="292" t="s">
        <v>1734</v>
      </c>
    </row>
    <row r="1043" spans="1:2">
      <c r="A1043">
        <v>1042</v>
      </c>
      <c r="B1043" s="292" t="s">
        <v>1734</v>
      </c>
    </row>
    <row r="1044" spans="1:2">
      <c r="A1044">
        <v>1043</v>
      </c>
      <c r="B1044" s="292" t="s">
        <v>1734</v>
      </c>
    </row>
    <row r="1045" spans="1:2">
      <c r="A1045">
        <v>1044</v>
      </c>
      <c r="B1045" s="292" t="s">
        <v>1734</v>
      </c>
    </row>
    <row r="1046" spans="1:2">
      <c r="A1046">
        <v>1045</v>
      </c>
      <c r="B1046" s="292" t="s">
        <v>1734</v>
      </c>
    </row>
    <row r="1047" spans="1:2">
      <c r="A1047">
        <v>1046</v>
      </c>
      <c r="B1047" s="292" t="s">
        <v>1734</v>
      </c>
    </row>
    <row r="1048" spans="1:2">
      <c r="A1048">
        <v>1047</v>
      </c>
      <c r="B1048" s="292" t="s">
        <v>1734</v>
      </c>
    </row>
    <row r="1049" spans="1:2">
      <c r="A1049">
        <v>1048</v>
      </c>
      <c r="B1049" s="292" t="s">
        <v>1734</v>
      </c>
    </row>
    <row r="1050" spans="1:2">
      <c r="A1050">
        <v>1049</v>
      </c>
      <c r="B1050" s="292" t="s">
        <v>1734</v>
      </c>
    </row>
    <row r="1051" spans="1:2">
      <c r="A1051">
        <v>1050</v>
      </c>
      <c r="B1051" s="292" t="s">
        <v>1734</v>
      </c>
    </row>
    <row r="1052" spans="1:2">
      <c r="A1052">
        <v>1051</v>
      </c>
      <c r="B1052" s="292" t="s">
        <v>1734</v>
      </c>
    </row>
    <row r="1053" spans="1:2">
      <c r="A1053">
        <v>1052</v>
      </c>
      <c r="B1053" s="292" t="s">
        <v>1734</v>
      </c>
    </row>
    <row r="1054" spans="1:2">
      <c r="A1054">
        <v>1053</v>
      </c>
      <c r="B1054" s="292" t="s">
        <v>1734</v>
      </c>
    </row>
    <row r="1055" spans="1:2">
      <c r="A1055">
        <v>1054</v>
      </c>
      <c r="B1055" s="292" t="s">
        <v>1734</v>
      </c>
    </row>
    <row r="1056" spans="1:2">
      <c r="A1056">
        <v>1055</v>
      </c>
      <c r="B1056" s="292" t="s">
        <v>1734</v>
      </c>
    </row>
    <row r="1057" spans="1:2">
      <c r="A1057">
        <v>1056</v>
      </c>
      <c r="B1057" s="292" t="s">
        <v>1734</v>
      </c>
    </row>
    <row r="1058" spans="1:2">
      <c r="A1058">
        <v>1057</v>
      </c>
      <c r="B1058" s="292" t="s">
        <v>1734</v>
      </c>
    </row>
    <row r="1059" spans="1:2">
      <c r="A1059">
        <v>1058</v>
      </c>
      <c r="B1059" s="292" t="s">
        <v>1734</v>
      </c>
    </row>
    <row r="1060" spans="1:2">
      <c r="A1060">
        <v>1059</v>
      </c>
      <c r="B1060" s="292" t="s">
        <v>1734</v>
      </c>
    </row>
    <row r="1061" spans="1:2">
      <c r="A1061">
        <v>1060</v>
      </c>
      <c r="B1061" s="292" t="s">
        <v>1734</v>
      </c>
    </row>
    <row r="1062" spans="1:2">
      <c r="A1062">
        <v>1061</v>
      </c>
      <c r="B1062" s="292" t="s">
        <v>1734</v>
      </c>
    </row>
    <row r="1063" spans="1:2">
      <c r="A1063">
        <v>1062</v>
      </c>
      <c r="B1063" s="292" t="s">
        <v>1734</v>
      </c>
    </row>
    <row r="1064" spans="1:2">
      <c r="A1064">
        <v>1063</v>
      </c>
      <c r="B1064" s="292" t="s">
        <v>1734</v>
      </c>
    </row>
    <row r="1065" spans="1:2">
      <c r="A1065">
        <v>1064</v>
      </c>
      <c r="B1065" s="292" t="s">
        <v>1734</v>
      </c>
    </row>
    <row r="1066" spans="1:2">
      <c r="A1066">
        <v>1065</v>
      </c>
      <c r="B1066" s="292" t="s">
        <v>1734</v>
      </c>
    </row>
    <row r="1067" spans="1:2">
      <c r="A1067">
        <v>1066</v>
      </c>
      <c r="B1067" s="292" t="s">
        <v>1734</v>
      </c>
    </row>
    <row r="1068" spans="1:2">
      <c r="A1068">
        <v>1067</v>
      </c>
      <c r="B1068" s="292" t="s">
        <v>1734</v>
      </c>
    </row>
    <row r="1069" spans="1:2">
      <c r="A1069">
        <v>1068</v>
      </c>
      <c r="B1069" s="292" t="s">
        <v>1734</v>
      </c>
    </row>
    <row r="1070" spans="1:2">
      <c r="A1070">
        <v>1069</v>
      </c>
      <c r="B1070" s="292" t="s">
        <v>1734</v>
      </c>
    </row>
    <row r="1071" spans="1:2">
      <c r="A1071">
        <v>1070</v>
      </c>
      <c r="B1071" s="292" t="s">
        <v>1734</v>
      </c>
    </row>
    <row r="1072" spans="1:2">
      <c r="A1072">
        <v>1071</v>
      </c>
      <c r="B1072" s="292" t="s">
        <v>1734</v>
      </c>
    </row>
    <row r="1073" spans="1:2">
      <c r="A1073">
        <v>1072</v>
      </c>
      <c r="B1073" s="292" t="s">
        <v>1734</v>
      </c>
    </row>
    <row r="1074" spans="1:2">
      <c r="A1074">
        <v>1073</v>
      </c>
      <c r="B1074" s="292" t="s">
        <v>1734</v>
      </c>
    </row>
    <row r="1075" spans="1:2">
      <c r="A1075">
        <v>1074</v>
      </c>
      <c r="B1075" s="292" t="s">
        <v>1734</v>
      </c>
    </row>
    <row r="1076" spans="1:2">
      <c r="A1076">
        <v>1075</v>
      </c>
      <c r="B1076" s="292" t="s">
        <v>1734</v>
      </c>
    </row>
    <row r="1077" spans="1:2">
      <c r="A1077">
        <v>1076</v>
      </c>
      <c r="B1077" s="292" t="s">
        <v>1734</v>
      </c>
    </row>
    <row r="1078" spans="1:2">
      <c r="A1078">
        <v>1077</v>
      </c>
      <c r="B1078" s="292" t="s">
        <v>1734</v>
      </c>
    </row>
    <row r="1079" spans="1:2">
      <c r="A1079">
        <v>1078</v>
      </c>
      <c r="B1079" s="292" t="s">
        <v>1734</v>
      </c>
    </row>
    <row r="1080" spans="1:2">
      <c r="A1080">
        <v>1079</v>
      </c>
      <c r="B1080" s="292" t="s">
        <v>1734</v>
      </c>
    </row>
    <row r="1081" spans="1:2">
      <c r="A1081">
        <v>1080</v>
      </c>
      <c r="B1081" s="292" t="s">
        <v>1734</v>
      </c>
    </row>
    <row r="1082" spans="1:2">
      <c r="A1082">
        <v>1081</v>
      </c>
      <c r="B1082" s="292" t="s">
        <v>1734</v>
      </c>
    </row>
    <row r="1083" spans="1:2">
      <c r="A1083">
        <v>1082</v>
      </c>
      <c r="B1083" s="292" t="s">
        <v>1734</v>
      </c>
    </row>
    <row r="1084" spans="1:2">
      <c r="A1084">
        <v>1083</v>
      </c>
      <c r="B1084" s="292" t="s">
        <v>1734</v>
      </c>
    </row>
    <row r="1085" spans="1:2">
      <c r="A1085">
        <v>1084</v>
      </c>
      <c r="B1085" s="292" t="s">
        <v>1734</v>
      </c>
    </row>
    <row r="1086" spans="1:2">
      <c r="A1086">
        <v>1085</v>
      </c>
      <c r="B1086" s="292" t="s">
        <v>1734</v>
      </c>
    </row>
    <row r="1087" spans="1:2">
      <c r="A1087">
        <v>1086</v>
      </c>
      <c r="B1087" s="292" t="s">
        <v>1734</v>
      </c>
    </row>
    <row r="1088" spans="1:2">
      <c r="A1088">
        <v>1087</v>
      </c>
      <c r="B1088" s="292" t="s">
        <v>1734</v>
      </c>
    </row>
    <row r="1089" spans="1:2">
      <c r="A1089">
        <v>1088</v>
      </c>
      <c r="B1089" s="292" t="s">
        <v>1734</v>
      </c>
    </row>
    <row r="1090" spans="1:2">
      <c r="A1090">
        <v>1089</v>
      </c>
      <c r="B1090" s="292" t="s">
        <v>1734</v>
      </c>
    </row>
    <row r="1091" spans="1:2">
      <c r="A1091">
        <v>1090</v>
      </c>
      <c r="B1091" s="292" t="s">
        <v>1734</v>
      </c>
    </row>
    <row r="1092" spans="1:2">
      <c r="A1092">
        <v>1091</v>
      </c>
      <c r="B1092" s="292" t="s">
        <v>1734</v>
      </c>
    </row>
    <row r="1093" spans="1:2">
      <c r="A1093">
        <v>1092</v>
      </c>
      <c r="B1093" s="292" t="s">
        <v>1734</v>
      </c>
    </row>
    <row r="1094" spans="1:2">
      <c r="A1094">
        <v>1093</v>
      </c>
      <c r="B1094" s="292" t="s">
        <v>1734</v>
      </c>
    </row>
    <row r="1095" spans="1:2">
      <c r="A1095">
        <v>1094</v>
      </c>
      <c r="B1095" s="292" t="s">
        <v>1734</v>
      </c>
    </row>
    <row r="1096" spans="1:2">
      <c r="A1096">
        <v>1095</v>
      </c>
      <c r="B1096" s="292" t="s">
        <v>1734</v>
      </c>
    </row>
    <row r="1097" spans="1:2">
      <c r="A1097">
        <v>1096</v>
      </c>
      <c r="B1097" s="292" t="s">
        <v>1734</v>
      </c>
    </row>
    <row r="1098" spans="1:2">
      <c r="A1098">
        <v>1097</v>
      </c>
      <c r="B1098" s="292" t="s">
        <v>1734</v>
      </c>
    </row>
    <row r="1099" spans="1:2">
      <c r="A1099">
        <v>1098</v>
      </c>
      <c r="B1099" s="292" t="s">
        <v>1734</v>
      </c>
    </row>
    <row r="1100" spans="1:2">
      <c r="A1100">
        <v>1099</v>
      </c>
      <c r="B1100" s="292" t="s">
        <v>1734</v>
      </c>
    </row>
    <row r="1101" spans="1:2">
      <c r="A1101">
        <v>1100</v>
      </c>
      <c r="B1101" s="292" t="s">
        <v>1734</v>
      </c>
    </row>
    <row r="1102" spans="1:2">
      <c r="A1102">
        <v>1101</v>
      </c>
      <c r="B1102" s="292" t="s">
        <v>1734</v>
      </c>
    </row>
    <row r="1103" spans="1:2">
      <c r="A1103">
        <v>1102</v>
      </c>
      <c r="B1103" s="292" t="s">
        <v>1734</v>
      </c>
    </row>
    <row r="1104" spans="1:2">
      <c r="A1104">
        <v>1103</v>
      </c>
      <c r="B1104" s="292" t="s">
        <v>1734</v>
      </c>
    </row>
    <row r="1105" spans="1:2">
      <c r="A1105">
        <v>1104</v>
      </c>
      <c r="B1105" s="292" t="s">
        <v>1734</v>
      </c>
    </row>
    <row r="1106" spans="1:2">
      <c r="A1106">
        <v>1105</v>
      </c>
      <c r="B1106" s="292" t="s">
        <v>1734</v>
      </c>
    </row>
    <row r="1107" spans="1:2">
      <c r="A1107">
        <v>1106</v>
      </c>
      <c r="B1107" s="292" t="s">
        <v>1734</v>
      </c>
    </row>
    <row r="1108" spans="1:2">
      <c r="A1108">
        <v>1107</v>
      </c>
      <c r="B1108" s="292" t="s">
        <v>1734</v>
      </c>
    </row>
    <row r="1109" spans="1:2">
      <c r="A1109">
        <v>1108</v>
      </c>
      <c r="B1109" s="292" t="s">
        <v>1734</v>
      </c>
    </row>
    <row r="1110" spans="1:2">
      <c r="A1110">
        <v>1109</v>
      </c>
      <c r="B1110" s="292" t="s">
        <v>1734</v>
      </c>
    </row>
    <row r="1111" spans="1:2">
      <c r="A1111">
        <v>1110</v>
      </c>
      <c r="B1111" s="292" t="s">
        <v>1734</v>
      </c>
    </row>
    <row r="1112" spans="1:2">
      <c r="A1112">
        <v>1111</v>
      </c>
      <c r="B1112" s="292" t="s">
        <v>1734</v>
      </c>
    </row>
    <row r="1113" spans="1:2">
      <c r="A1113">
        <v>1112</v>
      </c>
      <c r="B1113" s="292" t="s">
        <v>1734</v>
      </c>
    </row>
    <row r="1114" spans="1:2">
      <c r="A1114">
        <v>1113</v>
      </c>
      <c r="B1114" s="292" t="s">
        <v>1734</v>
      </c>
    </row>
    <row r="1115" spans="1:2">
      <c r="A1115">
        <v>1114</v>
      </c>
      <c r="B1115" s="292" t="s">
        <v>1734</v>
      </c>
    </row>
    <row r="1116" spans="1:2">
      <c r="A1116">
        <v>1115</v>
      </c>
      <c r="B1116" s="292" t="s">
        <v>1734</v>
      </c>
    </row>
    <row r="1117" spans="1:2">
      <c r="A1117">
        <v>1116</v>
      </c>
      <c r="B1117" s="292" t="s">
        <v>1734</v>
      </c>
    </row>
    <row r="1118" spans="1:2">
      <c r="A1118">
        <v>1117</v>
      </c>
      <c r="B1118" s="292" t="s">
        <v>1734</v>
      </c>
    </row>
    <row r="1119" spans="1:2">
      <c r="A1119">
        <v>1118</v>
      </c>
      <c r="B1119" s="292" t="s">
        <v>1734</v>
      </c>
    </row>
    <row r="1120" spans="1:2">
      <c r="A1120">
        <v>1119</v>
      </c>
      <c r="B1120" s="292" t="s">
        <v>1734</v>
      </c>
    </row>
    <row r="1121" spans="1:2">
      <c r="A1121">
        <v>1120</v>
      </c>
      <c r="B1121" s="292" t="s">
        <v>1734</v>
      </c>
    </row>
    <row r="1122" spans="1:2">
      <c r="A1122">
        <v>1121</v>
      </c>
      <c r="B1122" s="292" t="s">
        <v>1734</v>
      </c>
    </row>
    <row r="1123" spans="1:2">
      <c r="A1123">
        <v>1122</v>
      </c>
      <c r="B1123" s="292" t="s">
        <v>1734</v>
      </c>
    </row>
    <row r="1124" spans="1:2">
      <c r="A1124">
        <v>1123</v>
      </c>
      <c r="B1124" s="292" t="s">
        <v>1734</v>
      </c>
    </row>
    <row r="1125" spans="1:2">
      <c r="A1125">
        <v>1124</v>
      </c>
      <c r="B1125" s="292" t="s">
        <v>1734</v>
      </c>
    </row>
    <row r="1126" spans="1:2">
      <c r="A1126">
        <v>1125</v>
      </c>
      <c r="B1126" s="292" t="s">
        <v>1734</v>
      </c>
    </row>
    <row r="1127" spans="1:2">
      <c r="A1127">
        <v>1126</v>
      </c>
      <c r="B1127" s="292" t="s">
        <v>1734</v>
      </c>
    </row>
    <row r="1128" spans="1:2">
      <c r="A1128">
        <v>1127</v>
      </c>
      <c r="B1128" s="292" t="s">
        <v>1734</v>
      </c>
    </row>
    <row r="1129" spans="1:2">
      <c r="A1129">
        <v>1128</v>
      </c>
      <c r="B1129" s="292" t="s">
        <v>1734</v>
      </c>
    </row>
    <row r="1130" spans="1:2">
      <c r="A1130">
        <v>1129</v>
      </c>
      <c r="B1130" s="292" t="s">
        <v>1734</v>
      </c>
    </row>
  </sheetData>
  <pageMargins left="0.7" right="0.7" top="0.75" bottom="0.75" header="0.3" footer="0.3"/>
  <pageSetup orientation="portrait" horizontalDpi="300" verticalDpi="3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1"/>
  </sheetPr>
  <dimension ref="A1:D21"/>
  <sheetViews>
    <sheetView showGridLines="0" workbookViewId="0">
      <selection activeCell="C6" sqref="C6"/>
    </sheetView>
  </sheetViews>
  <sheetFormatPr defaultRowHeight="15"/>
  <cols>
    <col min="1" max="1" width="44.85546875" bestFit="1" customWidth="1"/>
    <col min="2" max="2" width="23.28515625" customWidth="1"/>
    <col min="3" max="3" width="19.7109375" customWidth="1"/>
    <col min="4" max="4" width="21" customWidth="1"/>
  </cols>
  <sheetData>
    <row r="1" spans="1:4" ht="20.25">
      <c r="A1" s="458" t="s">
        <v>67</v>
      </c>
      <c r="B1" s="459"/>
      <c r="C1" s="459"/>
      <c r="D1" s="459"/>
    </row>
    <row r="2" spans="1:4" ht="20.25">
      <c r="A2" s="461" t="s">
        <v>102</v>
      </c>
      <c r="B2" s="461" t="s">
        <v>68</v>
      </c>
      <c r="C2" s="461" t="s">
        <v>69</v>
      </c>
      <c r="D2" s="461" t="s">
        <v>70</v>
      </c>
    </row>
    <row r="3" spans="1:4" ht="20.25">
      <c r="A3" s="462" t="s">
        <v>71</v>
      </c>
      <c r="B3" s="494"/>
      <c r="C3" s="494"/>
      <c r="D3" s="494"/>
    </row>
    <row r="4" spans="1:4" ht="20.25">
      <c r="A4" s="462" t="s">
        <v>72</v>
      </c>
      <c r="B4" s="494"/>
      <c r="C4" s="494"/>
      <c r="D4" s="494"/>
    </row>
    <row r="5" spans="1:4" ht="20.25">
      <c r="A5" s="462" t="s">
        <v>73</v>
      </c>
      <c r="B5" s="494"/>
      <c r="C5" s="494"/>
      <c r="D5" s="494"/>
    </row>
    <row r="6" spans="1:4" ht="20.25">
      <c r="A6" s="462" t="s">
        <v>74</v>
      </c>
      <c r="B6" s="494"/>
      <c r="C6" s="494"/>
      <c r="D6" s="494"/>
    </row>
    <row r="7" spans="1:4" ht="20.25">
      <c r="A7" s="460" t="s">
        <v>75</v>
      </c>
      <c r="B7" s="494"/>
      <c r="C7" s="494"/>
      <c r="D7" s="494"/>
    </row>
    <row r="8" spans="1:4" ht="20.25">
      <c r="A8" s="460" t="s">
        <v>76</v>
      </c>
      <c r="B8" s="494"/>
      <c r="C8" s="494"/>
      <c r="D8" s="494"/>
    </row>
    <row r="9" spans="1:4" ht="20.25">
      <c r="A9" s="460" t="s">
        <v>77</v>
      </c>
      <c r="B9" s="494"/>
      <c r="C9" s="494"/>
      <c r="D9" s="494"/>
    </row>
    <row r="10" spans="1:4" ht="20.25">
      <c r="A10" s="460" t="s">
        <v>78</v>
      </c>
      <c r="B10" s="494"/>
      <c r="C10" s="494"/>
      <c r="D10" s="494"/>
    </row>
    <row r="11" spans="1:4" ht="20.25">
      <c r="A11" s="460" t="s">
        <v>79</v>
      </c>
      <c r="B11" s="494"/>
      <c r="C11" s="494"/>
      <c r="D11" s="494"/>
    </row>
    <row r="12" spans="1:4" ht="20.25">
      <c r="A12" s="460" t="s">
        <v>80</v>
      </c>
      <c r="B12" s="494"/>
      <c r="C12" s="494"/>
      <c r="D12" s="494"/>
    </row>
    <row r="13" spans="1:4" ht="20.25">
      <c r="A13" s="460" t="s">
        <v>81</v>
      </c>
      <c r="B13" s="494"/>
      <c r="C13" s="494"/>
      <c r="D13" s="494"/>
    </row>
    <row r="14" spans="1:4" ht="20.25">
      <c r="A14" s="460" t="s">
        <v>82</v>
      </c>
      <c r="B14" s="494"/>
      <c r="C14" s="494"/>
      <c r="D14" s="494"/>
    </row>
    <row r="15" spans="1:4" ht="20.25">
      <c r="A15" s="462" t="s">
        <v>83</v>
      </c>
      <c r="B15" s="494"/>
      <c r="C15" s="494"/>
      <c r="D15" s="494"/>
    </row>
    <row r="16" spans="1:4" ht="20.25">
      <c r="A16" s="462" t="s">
        <v>84</v>
      </c>
      <c r="B16" s="494"/>
      <c r="C16" s="494"/>
      <c r="D16" s="494"/>
    </row>
    <row r="17" spans="1:4" ht="20.25">
      <c r="A17" s="462" t="s">
        <v>85</v>
      </c>
      <c r="B17" s="494"/>
      <c r="C17" s="494"/>
      <c r="D17" s="494"/>
    </row>
    <row r="18" spans="1:4" ht="20.25">
      <c r="A18" s="462" t="s">
        <v>86</v>
      </c>
      <c r="B18" s="494"/>
      <c r="C18" s="494"/>
      <c r="D18" s="494"/>
    </row>
    <row r="19" spans="1:4" ht="20.25">
      <c r="A19" s="462" t="s">
        <v>87</v>
      </c>
      <c r="B19" s="494"/>
      <c r="C19" s="494"/>
      <c r="D19" s="494"/>
    </row>
    <row r="20" spans="1:4" ht="20.25">
      <c r="A20" s="462" t="s">
        <v>88</v>
      </c>
      <c r="B20" s="494"/>
      <c r="C20" s="494"/>
      <c r="D20" s="494"/>
    </row>
    <row r="21" spans="1:4" ht="20.25">
      <c r="A21" s="462" t="s">
        <v>89</v>
      </c>
      <c r="B21" s="494"/>
      <c r="C21" s="494"/>
      <c r="D21" s="494"/>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FF0000"/>
  </sheetPr>
  <dimension ref="A1:G42"/>
  <sheetViews>
    <sheetView showGridLines="0" topLeftCell="A23" workbookViewId="0">
      <selection activeCell="F38" sqref="F38"/>
    </sheetView>
  </sheetViews>
  <sheetFormatPr defaultColWidth="9.140625" defaultRowHeight="16.5"/>
  <cols>
    <col min="1" max="1" width="16.28515625" style="41" customWidth="1"/>
    <col min="2" max="2" width="26.5703125" style="41" customWidth="1"/>
    <col min="3" max="3" width="27.7109375" style="41" customWidth="1"/>
    <col min="4" max="4" width="16.42578125" style="41" customWidth="1"/>
    <col min="5" max="5" width="13.42578125" style="41" customWidth="1"/>
    <col min="6" max="6" width="16.42578125" style="41" customWidth="1"/>
    <col min="7" max="16384" width="9.140625" style="41"/>
  </cols>
  <sheetData>
    <row r="1" spans="1:6" hidden="1">
      <c r="A1" s="43" t="s">
        <v>671</v>
      </c>
      <c r="B1" s="44" t="s">
        <v>710</v>
      </c>
      <c r="C1" s="44" t="s">
        <v>711</v>
      </c>
      <c r="D1" s="44" t="s">
        <v>712</v>
      </c>
      <c r="E1" s="44" t="s">
        <v>713</v>
      </c>
      <c r="F1" s="43" t="s">
        <v>714</v>
      </c>
    </row>
    <row r="2" spans="1:6" hidden="1">
      <c r="A2" s="42">
        <v>40698</v>
      </c>
      <c r="B2" s="45" t="s">
        <v>715</v>
      </c>
      <c r="C2" s="46" t="s">
        <v>716</v>
      </c>
      <c r="D2" s="46" t="s">
        <v>717</v>
      </c>
      <c r="E2" s="47">
        <v>320</v>
      </c>
      <c r="F2" s="48">
        <v>60</v>
      </c>
    </row>
    <row r="3" spans="1:6" hidden="1">
      <c r="A3" s="42">
        <v>40715</v>
      </c>
      <c r="B3" s="49" t="s">
        <v>715</v>
      </c>
      <c r="C3" s="50" t="s">
        <v>718</v>
      </c>
      <c r="D3" s="50" t="s">
        <v>719</v>
      </c>
      <c r="E3" s="51">
        <v>490</v>
      </c>
      <c r="F3" s="48">
        <v>173</v>
      </c>
    </row>
    <row r="4" spans="1:6" hidden="1">
      <c r="A4" s="42">
        <v>40707</v>
      </c>
      <c r="B4" s="49" t="s">
        <v>715</v>
      </c>
      <c r="C4" s="50" t="s">
        <v>716</v>
      </c>
      <c r="D4" s="50" t="s">
        <v>717</v>
      </c>
      <c r="E4" s="51">
        <v>680</v>
      </c>
      <c r="F4" s="48">
        <v>69</v>
      </c>
    </row>
    <row r="5" spans="1:6" hidden="1">
      <c r="A5" s="42">
        <v>40702</v>
      </c>
      <c r="B5" s="49" t="s">
        <v>715</v>
      </c>
      <c r="C5" s="50" t="s">
        <v>720</v>
      </c>
      <c r="D5" s="50" t="s">
        <v>721</v>
      </c>
      <c r="E5" s="51">
        <v>530</v>
      </c>
      <c r="F5" s="48">
        <v>412</v>
      </c>
    </row>
    <row r="6" spans="1:6" hidden="1">
      <c r="A6" s="42">
        <v>40687</v>
      </c>
      <c r="B6" s="49" t="s">
        <v>715</v>
      </c>
      <c r="C6" s="50" t="s">
        <v>716</v>
      </c>
      <c r="D6" s="50" t="s">
        <v>722</v>
      </c>
      <c r="E6" s="51">
        <v>380</v>
      </c>
      <c r="F6" s="48">
        <v>199</v>
      </c>
    </row>
    <row r="7" spans="1:6" hidden="1">
      <c r="A7" s="42">
        <v>40606</v>
      </c>
      <c r="B7" s="49" t="s">
        <v>715</v>
      </c>
      <c r="C7" s="50" t="s">
        <v>720</v>
      </c>
      <c r="D7" s="50" t="s">
        <v>723</v>
      </c>
      <c r="E7" s="51">
        <v>460</v>
      </c>
      <c r="F7" s="52">
        <v>273</v>
      </c>
    </row>
    <row r="8" spans="1:6" hidden="1">
      <c r="A8" s="42">
        <v>40575</v>
      </c>
      <c r="B8" s="49" t="s">
        <v>715</v>
      </c>
      <c r="C8" s="50" t="s">
        <v>720</v>
      </c>
      <c r="D8" s="50" t="s">
        <v>724</v>
      </c>
      <c r="E8" s="51">
        <v>450</v>
      </c>
      <c r="F8" s="52">
        <v>36</v>
      </c>
    </row>
    <row r="9" spans="1:6" hidden="1">
      <c r="A9" s="42">
        <v>40572</v>
      </c>
      <c r="B9" s="49" t="s">
        <v>715</v>
      </c>
      <c r="C9" s="50" t="s">
        <v>725</v>
      </c>
      <c r="D9" s="50" t="s">
        <v>717</v>
      </c>
      <c r="E9" s="51">
        <v>700</v>
      </c>
      <c r="F9" s="52">
        <v>54</v>
      </c>
    </row>
    <row r="10" spans="1:6" hidden="1">
      <c r="A10" s="42">
        <v>40626</v>
      </c>
      <c r="B10" s="49" t="s">
        <v>715</v>
      </c>
      <c r="C10" s="50" t="s">
        <v>720</v>
      </c>
      <c r="D10" s="50" t="s">
        <v>726</v>
      </c>
      <c r="E10" s="51">
        <v>220</v>
      </c>
      <c r="F10" s="52">
        <v>9</v>
      </c>
    </row>
    <row r="11" spans="1:6" hidden="1">
      <c r="A11" s="42">
        <v>40599</v>
      </c>
      <c r="B11" s="49" t="s">
        <v>715</v>
      </c>
      <c r="C11" s="50" t="s">
        <v>727</v>
      </c>
      <c r="D11" s="50" t="s">
        <v>724</v>
      </c>
      <c r="E11" s="51">
        <v>450</v>
      </c>
      <c r="F11" s="52">
        <v>41</v>
      </c>
    </row>
    <row r="12" spans="1:6" hidden="1">
      <c r="A12" s="42">
        <v>40677</v>
      </c>
      <c r="B12" s="49" t="s">
        <v>715</v>
      </c>
      <c r="C12" s="50" t="s">
        <v>720</v>
      </c>
      <c r="D12" s="50" t="s">
        <v>724</v>
      </c>
      <c r="E12" s="51">
        <v>550</v>
      </c>
      <c r="F12" s="52">
        <v>39</v>
      </c>
    </row>
    <row r="13" spans="1:6" hidden="1">
      <c r="A13" s="42">
        <v>40582</v>
      </c>
      <c r="B13" s="49" t="s">
        <v>715</v>
      </c>
      <c r="C13" s="50" t="s">
        <v>716</v>
      </c>
      <c r="D13" s="50" t="s">
        <v>728</v>
      </c>
      <c r="E13" s="51">
        <v>740</v>
      </c>
      <c r="F13" s="52">
        <v>191</v>
      </c>
    </row>
    <row r="14" spans="1:6" hidden="1">
      <c r="A14" s="42">
        <v>40559</v>
      </c>
      <c r="B14" s="49" t="s">
        <v>715</v>
      </c>
      <c r="C14" s="50" t="s">
        <v>628</v>
      </c>
      <c r="D14" s="50" t="s">
        <v>728</v>
      </c>
      <c r="E14" s="51">
        <v>630</v>
      </c>
      <c r="F14" s="52">
        <v>180</v>
      </c>
    </row>
    <row r="15" spans="1:6" hidden="1">
      <c r="A15" s="42">
        <v>40665</v>
      </c>
      <c r="B15" s="49" t="s">
        <v>715</v>
      </c>
      <c r="C15" s="50" t="s">
        <v>720</v>
      </c>
      <c r="D15" s="50" t="s">
        <v>728</v>
      </c>
      <c r="E15" s="51">
        <v>390</v>
      </c>
      <c r="F15" s="52">
        <v>187</v>
      </c>
    </row>
    <row r="16" spans="1:6" hidden="1">
      <c r="A16" s="42">
        <v>40619</v>
      </c>
      <c r="B16" s="53" t="s">
        <v>715</v>
      </c>
      <c r="C16" s="54" t="s">
        <v>628</v>
      </c>
      <c r="D16" s="54" t="s">
        <v>721</v>
      </c>
      <c r="E16" s="55">
        <v>560</v>
      </c>
      <c r="F16" s="52">
        <v>368</v>
      </c>
    </row>
    <row r="17" spans="1:7" hidden="1">
      <c r="A17" s="56">
        <v>40709</v>
      </c>
      <c r="B17" s="57" t="s">
        <v>715</v>
      </c>
      <c r="C17" s="57" t="s">
        <v>720</v>
      </c>
      <c r="D17" s="57" t="s">
        <v>729</v>
      </c>
      <c r="E17" s="58">
        <v>650</v>
      </c>
      <c r="F17" s="52">
        <v>31</v>
      </c>
    </row>
    <row r="18" spans="1:7" hidden="1">
      <c r="A18" s="42" t="s">
        <v>708</v>
      </c>
      <c r="B18" s="41" t="s">
        <v>708</v>
      </c>
      <c r="C18" s="41" t="s">
        <v>708</v>
      </c>
      <c r="D18" s="41" t="s">
        <v>708</v>
      </c>
      <c r="E18" s="59" t="s">
        <v>708</v>
      </c>
      <c r="F18" s="48">
        <f>SUM(F6:F14)</f>
        <v>1022</v>
      </c>
    </row>
    <row r="19" spans="1:7" hidden="1">
      <c r="A19" s="60" t="s">
        <v>730</v>
      </c>
    </row>
    <row r="20" spans="1:7" hidden="1">
      <c r="A20" s="60" t="s">
        <v>731</v>
      </c>
      <c r="B20" s="60" t="s">
        <v>732</v>
      </c>
      <c r="C20" s="40" t="s">
        <v>733</v>
      </c>
    </row>
    <row r="21" spans="1:7" hidden="1">
      <c r="A21" s="61">
        <f>ROUND(F17,-1)</f>
        <v>30</v>
      </c>
      <c r="B21" s="62" t="s">
        <v>734</v>
      </c>
      <c r="C21" s="61">
        <f>ROUNDUP(F17,-1)</f>
        <v>40</v>
      </c>
    </row>
    <row r="22" spans="1:7" hidden="1">
      <c r="A22" s="61">
        <f>ROUND(F16,-1)</f>
        <v>370</v>
      </c>
      <c r="B22" s="62" t="s">
        <v>735</v>
      </c>
      <c r="C22" s="61">
        <f>ROUNDDOWN(F16,-1)</f>
        <v>360</v>
      </c>
    </row>
    <row r="23" spans="1:7">
      <c r="A23" s="40" t="s">
        <v>736</v>
      </c>
    </row>
    <row r="24" spans="1:7">
      <c r="A24" s="40" t="s">
        <v>737</v>
      </c>
    </row>
    <row r="25" spans="1:7">
      <c r="A25" s="452" t="s">
        <v>712</v>
      </c>
      <c r="B25" s="452" t="s">
        <v>713</v>
      </c>
      <c r="C25" s="452" t="s">
        <v>714</v>
      </c>
      <c r="D25" s="452" t="s">
        <v>738</v>
      </c>
    </row>
    <row r="26" spans="1:7">
      <c r="A26" s="453" t="s">
        <v>717</v>
      </c>
      <c r="B26" s="453">
        <v>320</v>
      </c>
      <c r="C26" s="453">
        <v>60</v>
      </c>
      <c r="D26" s="454">
        <f t="shared" ref="D26:D41" si="0">B26*C26</f>
        <v>19200</v>
      </c>
      <c r="E26" s="457" t="s">
        <v>739</v>
      </c>
      <c r="F26" s="456">
        <f>SUMPRODUCT(B26:B41,C26:C41)</f>
        <v>1220230</v>
      </c>
    </row>
    <row r="27" spans="1:7">
      <c r="A27" s="453" t="s">
        <v>719</v>
      </c>
      <c r="B27" s="453">
        <v>490</v>
      </c>
      <c r="C27" s="453">
        <v>173</v>
      </c>
      <c r="D27" s="454">
        <f t="shared" si="0"/>
        <v>84770</v>
      </c>
      <c r="E27" s="457" t="s">
        <v>740</v>
      </c>
      <c r="F27" s="456">
        <f>SUM(B26:B41*C26:C41)</f>
        <v>84770</v>
      </c>
    </row>
    <row r="28" spans="1:7">
      <c r="A28" s="453" t="s">
        <v>717</v>
      </c>
      <c r="B28" s="453">
        <v>680</v>
      </c>
      <c r="C28" s="453">
        <v>69</v>
      </c>
      <c r="D28" s="454">
        <f t="shared" si="0"/>
        <v>46920</v>
      </c>
      <c r="F28" s="41">
        <f>SUMPRODUCT(B26:B41,C26:C41)</f>
        <v>1220230</v>
      </c>
    </row>
    <row r="29" spans="1:7">
      <c r="A29" s="453" t="s">
        <v>721</v>
      </c>
      <c r="B29" s="453">
        <v>530</v>
      </c>
      <c r="C29" s="453">
        <v>412</v>
      </c>
      <c r="D29" s="454">
        <f t="shared" si="0"/>
        <v>218360</v>
      </c>
    </row>
    <row r="30" spans="1:7">
      <c r="A30" s="453" t="s">
        <v>722</v>
      </c>
      <c r="B30" s="453">
        <v>380</v>
      </c>
      <c r="C30" s="453">
        <v>199</v>
      </c>
      <c r="D30" s="454">
        <f>B30*C30</f>
        <v>75620</v>
      </c>
    </row>
    <row r="31" spans="1:7">
      <c r="A31" s="453" t="s">
        <v>723</v>
      </c>
      <c r="B31" s="453">
        <v>460</v>
      </c>
      <c r="C31" s="453">
        <v>273</v>
      </c>
      <c r="D31" s="455">
        <v>195000</v>
      </c>
      <c r="G31" s="41" t="s">
        <v>1180</v>
      </c>
    </row>
    <row r="32" spans="1:7">
      <c r="A32" s="453" t="s">
        <v>724</v>
      </c>
      <c r="B32" s="453">
        <v>450</v>
      </c>
      <c r="C32" s="453">
        <v>36</v>
      </c>
      <c r="D32" s="454">
        <f>B32*C32</f>
        <v>16200</v>
      </c>
    </row>
    <row r="33" spans="1:4">
      <c r="A33" s="453" t="s">
        <v>717</v>
      </c>
      <c r="B33" s="453">
        <v>700</v>
      </c>
      <c r="C33" s="453">
        <v>54</v>
      </c>
      <c r="D33" s="454">
        <f t="shared" si="0"/>
        <v>37800</v>
      </c>
    </row>
    <row r="34" spans="1:4">
      <c r="A34" s="453" t="s">
        <v>726</v>
      </c>
      <c r="B34" s="453">
        <v>220</v>
      </c>
      <c r="C34" s="453">
        <v>9</v>
      </c>
      <c r="D34" s="454">
        <f t="shared" si="0"/>
        <v>1980</v>
      </c>
    </row>
    <row r="35" spans="1:4">
      <c r="A35" s="453" t="s">
        <v>724</v>
      </c>
      <c r="B35" s="453">
        <v>450</v>
      </c>
      <c r="C35" s="453">
        <v>41</v>
      </c>
      <c r="D35" s="454">
        <f t="shared" si="0"/>
        <v>18450</v>
      </c>
    </row>
    <row r="36" spans="1:4">
      <c r="A36" s="453" t="s">
        <v>724</v>
      </c>
      <c r="B36" s="453">
        <v>550</v>
      </c>
      <c r="C36" s="453">
        <v>39</v>
      </c>
      <c r="D36" s="454">
        <f t="shared" si="0"/>
        <v>21450</v>
      </c>
    </row>
    <row r="37" spans="1:4">
      <c r="A37" s="453" t="s">
        <v>728</v>
      </c>
      <c r="B37" s="453">
        <v>740</v>
      </c>
      <c r="C37" s="453">
        <v>191</v>
      </c>
      <c r="D37" s="454">
        <f t="shared" si="0"/>
        <v>141340</v>
      </c>
    </row>
    <row r="38" spans="1:4">
      <c r="A38" s="453" t="s">
        <v>728</v>
      </c>
      <c r="B38" s="453">
        <v>630</v>
      </c>
      <c r="C38" s="453">
        <v>180</v>
      </c>
      <c r="D38" s="454">
        <f t="shared" si="0"/>
        <v>113400</v>
      </c>
    </row>
    <row r="39" spans="1:4">
      <c r="A39" s="453" t="s">
        <v>728</v>
      </c>
      <c r="B39" s="453">
        <v>390</v>
      </c>
      <c r="C39" s="453">
        <v>187</v>
      </c>
      <c r="D39" s="454">
        <f t="shared" si="0"/>
        <v>72930</v>
      </c>
    </row>
    <row r="40" spans="1:4">
      <c r="A40" s="453" t="s">
        <v>721</v>
      </c>
      <c r="B40" s="453">
        <v>560</v>
      </c>
      <c r="C40" s="453">
        <v>368</v>
      </c>
      <c r="D40" s="454">
        <f t="shared" si="0"/>
        <v>206080</v>
      </c>
    </row>
    <row r="41" spans="1:4">
      <c r="A41" s="453" t="s">
        <v>729</v>
      </c>
      <c r="B41" s="453">
        <v>650</v>
      </c>
      <c r="C41" s="453">
        <v>31</v>
      </c>
      <c r="D41" s="454">
        <f t="shared" si="0"/>
        <v>20150</v>
      </c>
    </row>
    <row r="42" spans="1:4">
      <c r="A42" s="452" t="s">
        <v>741</v>
      </c>
      <c r="B42" s="453"/>
      <c r="C42" s="453"/>
      <c r="D42" s="63">
        <f>SUM(D26:D41)</f>
        <v>1289650</v>
      </c>
    </row>
  </sheetData>
  <customSheetViews>
    <customSheetView guid="{2AFC4EE7-B7E3-4CBF-97F7-920151E9360E}" hiddenRows="1" topLeftCell="A23">
      <selection activeCell="E30" sqref="E30"/>
      <pageMargins left="0.7" right="0.7" top="0.75" bottom="0.75" header="0.3" footer="0.3"/>
    </customSheetView>
  </customSheetViews>
  <pageMargins left="0.7" right="0.7" top="0.75" bottom="0.75" header="0.3" footer="0.3"/>
  <pageSetup orientation="portrait" horizontalDpi="300" verticalDpi="300" r:id="rId1"/>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C2:N32"/>
  <sheetViews>
    <sheetView showGridLines="0" workbookViewId="0">
      <selection activeCell="I20" sqref="I20"/>
    </sheetView>
  </sheetViews>
  <sheetFormatPr defaultRowHeight="15"/>
  <cols>
    <col min="3" max="3" width="15.7109375" bestFit="1" customWidth="1"/>
    <col min="4" max="4" width="22.7109375" bestFit="1" customWidth="1"/>
    <col min="5" max="5" width="33.28515625" bestFit="1" customWidth="1"/>
  </cols>
  <sheetData>
    <row r="2" spans="3:14" ht="18.75">
      <c r="C2" s="18"/>
      <c r="D2" s="445">
        <v>0.5</v>
      </c>
      <c r="E2" s="445">
        <v>0.2</v>
      </c>
      <c r="F2" s="445">
        <v>0.1</v>
      </c>
      <c r="G2" s="445">
        <v>0.2</v>
      </c>
      <c r="M2" s="569" t="s">
        <v>1987</v>
      </c>
      <c r="N2" s="569"/>
    </row>
    <row r="3" spans="3:14">
      <c r="C3" s="444" t="s">
        <v>1979</v>
      </c>
      <c r="D3" s="444" t="s">
        <v>1980</v>
      </c>
      <c r="E3" s="444" t="s">
        <v>1981</v>
      </c>
      <c r="F3" s="444" t="s">
        <v>1982</v>
      </c>
      <c r="G3" s="444" t="s">
        <v>1983</v>
      </c>
      <c r="M3" t="s">
        <v>1984</v>
      </c>
    </row>
    <row r="4" spans="3:14">
      <c r="C4" s="422">
        <v>500000</v>
      </c>
      <c r="D4" s="443"/>
      <c r="E4" s="443"/>
      <c r="F4" s="443"/>
      <c r="G4" s="443"/>
      <c r="M4" t="s">
        <v>1985</v>
      </c>
    </row>
    <row r="5" spans="3:14">
      <c r="C5" s="422">
        <v>250000</v>
      </c>
      <c r="D5" s="443"/>
      <c r="E5" s="443"/>
      <c r="F5" s="443"/>
      <c r="G5" s="443"/>
      <c r="M5" t="s">
        <v>1986</v>
      </c>
    </row>
    <row r="6" spans="3:14">
      <c r="C6" s="422">
        <v>300000</v>
      </c>
      <c r="D6" s="443"/>
      <c r="E6" s="443"/>
      <c r="F6" s="443"/>
      <c r="G6" s="443"/>
    </row>
    <row r="7" spans="3:14">
      <c r="C7" s="422">
        <v>400000</v>
      </c>
      <c r="D7" s="443"/>
      <c r="E7" s="443"/>
      <c r="F7" s="443"/>
      <c r="G7" s="443"/>
    </row>
    <row r="8" spans="3:14">
      <c r="C8" s="422">
        <v>150000</v>
      </c>
      <c r="D8" s="443"/>
      <c r="E8" s="443"/>
      <c r="F8" s="443"/>
      <c r="G8" s="443"/>
    </row>
    <row r="9" spans="3:14">
      <c r="C9" s="422">
        <v>200000</v>
      </c>
      <c r="D9" s="443"/>
      <c r="E9" s="443"/>
      <c r="F9" s="443"/>
      <c r="G9" s="443"/>
    </row>
    <row r="14" spans="3:14" ht="20.25">
      <c r="C14" s="490" t="s">
        <v>19</v>
      </c>
      <c r="D14" s="490" t="s">
        <v>56</v>
      </c>
      <c r="E14" s="490" t="s">
        <v>20</v>
      </c>
    </row>
    <row r="15" spans="3:14" ht="20.25">
      <c r="C15" s="460">
        <v>8082021516</v>
      </c>
      <c r="D15" s="460">
        <v>234</v>
      </c>
      <c r="E15" s="230"/>
    </row>
    <row r="16" spans="3:14" ht="20.25">
      <c r="C16" s="460">
        <v>8082115521</v>
      </c>
      <c r="D16" s="460"/>
      <c r="E16" s="230"/>
    </row>
    <row r="17" spans="3:5" ht="20.25">
      <c r="C17" s="460">
        <v>8081656693</v>
      </c>
      <c r="D17" s="460"/>
      <c r="E17" s="230"/>
    </row>
    <row r="18" spans="3:5" ht="20.25">
      <c r="C18" s="460">
        <v>8081756261</v>
      </c>
      <c r="D18" s="460"/>
      <c r="E18" s="230"/>
    </row>
    <row r="19" spans="3:5" ht="20.25">
      <c r="C19" s="460">
        <v>8081289124</v>
      </c>
      <c r="D19" s="460"/>
      <c r="E19" s="230"/>
    </row>
    <row r="20" spans="3:5" ht="20.25">
      <c r="C20" s="460">
        <v>8081391228</v>
      </c>
      <c r="D20" s="460"/>
      <c r="E20" s="230"/>
    </row>
    <row r="21" spans="3:5" ht="20.25">
      <c r="C21" s="460">
        <v>8081546975</v>
      </c>
      <c r="D21" s="460"/>
      <c r="E21" s="230"/>
    </row>
    <row r="22" spans="3:5" ht="20.25">
      <c r="C22" s="460">
        <v>8081637968</v>
      </c>
      <c r="D22" s="460"/>
      <c r="E22" s="230"/>
    </row>
    <row r="23" spans="3:5" ht="20.25">
      <c r="C23" s="460">
        <v>8081371584</v>
      </c>
      <c r="D23" s="460"/>
      <c r="E23" s="230"/>
    </row>
    <row r="24" spans="3:5" ht="20.25">
      <c r="C24" s="460">
        <v>8081373127</v>
      </c>
      <c r="D24" s="460"/>
      <c r="E24" s="230"/>
    </row>
    <row r="25" spans="3:5" ht="20.25">
      <c r="C25" s="460">
        <v>8081269164</v>
      </c>
      <c r="D25" s="460"/>
      <c r="E25" s="230"/>
    </row>
    <row r="26" spans="3:5" ht="20.25">
      <c r="C26" s="460">
        <v>8082062449</v>
      </c>
      <c r="D26" s="460"/>
      <c r="E26" s="230"/>
    </row>
    <row r="27" spans="3:5" ht="20.25">
      <c r="C27" s="460">
        <v>8081757428</v>
      </c>
      <c r="D27" s="460"/>
      <c r="E27" s="230"/>
    </row>
    <row r="28" spans="3:5" ht="20.25">
      <c r="C28" s="460">
        <v>8082126475</v>
      </c>
      <c r="D28" s="460"/>
      <c r="E28" s="230"/>
    </row>
    <row r="29" spans="3:5" ht="20.25">
      <c r="C29" s="460">
        <v>8081679982</v>
      </c>
      <c r="D29" s="460"/>
      <c r="E29" s="230"/>
    </row>
    <row r="30" spans="3:5" ht="20.25">
      <c r="C30" s="460">
        <v>8081418222</v>
      </c>
      <c r="D30" s="460"/>
      <c r="E30" s="230"/>
    </row>
    <row r="31" spans="3:5" ht="20.25">
      <c r="C31" s="460">
        <v>8081794851</v>
      </c>
      <c r="D31" s="460"/>
      <c r="E31" s="230"/>
    </row>
    <row r="32" spans="3:5" ht="20.25">
      <c r="C32" s="460">
        <v>8081589546</v>
      </c>
      <c r="D32" s="460"/>
      <c r="E32" s="230"/>
    </row>
  </sheetData>
  <mergeCells count="1">
    <mergeCell ref="M2:N2"/>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FF0000"/>
  </sheetPr>
  <dimension ref="A1:O100"/>
  <sheetViews>
    <sheetView showGridLines="0" workbookViewId="0">
      <selection activeCell="A22" sqref="A22"/>
    </sheetView>
  </sheetViews>
  <sheetFormatPr defaultRowHeight="15"/>
  <cols>
    <col min="1" max="1" width="27.28515625" bestFit="1" customWidth="1"/>
    <col min="2" max="2" width="9.7109375" bestFit="1" customWidth="1"/>
    <col min="3" max="3" width="10.140625" bestFit="1" customWidth="1"/>
    <col min="4" max="4" width="5.85546875" bestFit="1" customWidth="1"/>
    <col min="5" max="5" width="8" bestFit="1" customWidth="1"/>
    <col min="6" max="6" width="10" bestFit="1" customWidth="1"/>
    <col min="8" max="8" width="24" bestFit="1" customWidth="1"/>
    <col min="9" max="9" width="10" bestFit="1" customWidth="1"/>
    <col min="10" max="10" width="11.5703125" bestFit="1" customWidth="1"/>
    <col min="11" max="11" width="11.5703125" customWidth="1"/>
    <col min="12" max="12" width="10.5703125" customWidth="1"/>
  </cols>
  <sheetData>
    <row r="1" spans="1:15">
      <c r="A1" s="425" t="s">
        <v>103</v>
      </c>
      <c r="B1" s="425" t="s">
        <v>104</v>
      </c>
      <c r="C1" s="426" t="s">
        <v>105</v>
      </c>
      <c r="D1" s="427" t="s">
        <v>687</v>
      </c>
      <c r="E1" s="428" t="s">
        <v>638</v>
      </c>
      <c r="F1" s="429" t="s">
        <v>753</v>
      </c>
    </row>
    <row r="2" spans="1:15">
      <c r="A2" s="430" t="s">
        <v>140</v>
      </c>
      <c r="B2" s="430" t="s">
        <v>131</v>
      </c>
      <c r="C2" s="431">
        <v>37730</v>
      </c>
      <c r="D2" s="432">
        <f t="shared" ref="D2:D65" ca="1" si="0">DATEDIF(C2,TODAY(),"Y")</f>
        <v>19</v>
      </c>
      <c r="E2" s="433">
        <v>8892</v>
      </c>
      <c r="F2" s="434">
        <v>1</v>
      </c>
    </row>
    <row r="3" spans="1:15">
      <c r="A3" s="430" t="s">
        <v>140</v>
      </c>
      <c r="B3" s="430" t="s">
        <v>131</v>
      </c>
      <c r="C3" s="431">
        <v>35982</v>
      </c>
      <c r="D3" s="432">
        <f t="shared" ca="1" si="0"/>
        <v>24</v>
      </c>
      <c r="E3" s="433">
        <v>8904</v>
      </c>
      <c r="F3" s="434">
        <v>3</v>
      </c>
    </row>
    <row r="4" spans="1:15">
      <c r="A4" s="430" t="s">
        <v>115</v>
      </c>
      <c r="B4" s="430" t="s">
        <v>131</v>
      </c>
      <c r="C4" s="435">
        <v>40452</v>
      </c>
      <c r="D4" s="432">
        <f t="shared" ca="1" si="0"/>
        <v>12</v>
      </c>
      <c r="E4" s="433">
        <v>9180</v>
      </c>
      <c r="F4" s="434">
        <v>3</v>
      </c>
      <c r="H4" s="438" t="s">
        <v>103</v>
      </c>
      <c r="I4" s="439" t="s">
        <v>104</v>
      </c>
      <c r="J4" s="439" t="s">
        <v>2044</v>
      </c>
      <c r="K4" s="439" t="s">
        <v>1918</v>
      </c>
      <c r="L4" s="439" t="s">
        <v>1880</v>
      </c>
      <c r="M4" s="439" t="s">
        <v>2045</v>
      </c>
    </row>
    <row r="5" spans="1:15">
      <c r="A5" s="430" t="s">
        <v>140</v>
      </c>
      <c r="B5" s="430" t="s">
        <v>131</v>
      </c>
      <c r="C5" s="431">
        <v>36305</v>
      </c>
      <c r="D5" s="432">
        <f t="shared" ca="1" si="0"/>
        <v>23</v>
      </c>
      <c r="E5" s="433">
        <v>9424</v>
      </c>
      <c r="F5" s="434">
        <v>4</v>
      </c>
      <c r="H5" s="440" t="s">
        <v>115</v>
      </c>
      <c r="I5" s="440" t="s">
        <v>2043</v>
      </c>
      <c r="J5" s="560"/>
      <c r="K5" s="440"/>
      <c r="L5" s="440"/>
      <c r="M5" s="440"/>
    </row>
    <row r="6" spans="1:15">
      <c r="A6" s="430" t="s">
        <v>242</v>
      </c>
      <c r="B6" s="430" t="s">
        <v>125</v>
      </c>
      <c r="C6" s="431">
        <v>40572</v>
      </c>
      <c r="D6" s="432">
        <f t="shared" ca="1" si="0"/>
        <v>12</v>
      </c>
      <c r="E6" s="433">
        <v>10520</v>
      </c>
      <c r="F6" s="434">
        <v>4</v>
      </c>
      <c r="H6" s="440" t="s">
        <v>2039</v>
      </c>
      <c r="I6" s="440" t="s">
        <v>2043</v>
      </c>
      <c r="J6" s="560"/>
      <c r="K6" s="440"/>
      <c r="L6" s="440"/>
      <c r="M6" s="440"/>
      <c r="O6" s="236"/>
    </row>
    <row r="7" spans="1:15">
      <c r="A7" s="430" t="s">
        <v>140</v>
      </c>
      <c r="B7" s="430" t="s">
        <v>131</v>
      </c>
      <c r="C7" s="431">
        <v>39747</v>
      </c>
      <c r="D7" s="432">
        <f t="shared" ca="1" si="0"/>
        <v>14</v>
      </c>
      <c r="E7" s="433">
        <v>10572</v>
      </c>
      <c r="F7" s="434">
        <v>4</v>
      </c>
      <c r="H7" s="440" t="s">
        <v>2040</v>
      </c>
      <c r="I7" s="440" t="s">
        <v>2043</v>
      </c>
      <c r="J7" s="560"/>
      <c r="K7" s="440"/>
      <c r="L7" s="440"/>
      <c r="M7" s="440"/>
    </row>
    <row r="8" spans="1:15">
      <c r="A8" s="430" t="s">
        <v>110</v>
      </c>
      <c r="B8" s="430" t="s">
        <v>125</v>
      </c>
      <c r="C8" s="431">
        <v>38723</v>
      </c>
      <c r="D8" s="432">
        <f t="shared" ca="1" si="0"/>
        <v>17</v>
      </c>
      <c r="E8" s="433">
        <v>10630</v>
      </c>
      <c r="F8" s="434">
        <v>3</v>
      </c>
      <c r="H8" s="441" t="s">
        <v>2041</v>
      </c>
      <c r="I8" s="440" t="s">
        <v>2043</v>
      </c>
      <c r="J8" s="560"/>
      <c r="K8" s="440"/>
      <c r="L8" s="440"/>
      <c r="M8" s="440"/>
    </row>
    <row r="9" spans="1:15">
      <c r="A9" s="436" t="s">
        <v>135</v>
      </c>
      <c r="B9" s="436" t="s">
        <v>131</v>
      </c>
      <c r="C9" s="437">
        <v>40126</v>
      </c>
      <c r="D9" s="432">
        <f t="shared" ca="1" si="0"/>
        <v>13</v>
      </c>
      <c r="E9" s="433">
        <v>10636</v>
      </c>
      <c r="F9" s="434">
        <v>4</v>
      </c>
      <c r="H9" s="441" t="s">
        <v>2042</v>
      </c>
      <c r="I9" s="440" t="s">
        <v>2043</v>
      </c>
      <c r="J9" s="560"/>
      <c r="K9" s="440"/>
      <c r="L9" s="440"/>
      <c r="M9" s="440"/>
    </row>
    <row r="10" spans="1:15">
      <c r="A10" s="430" t="s">
        <v>110</v>
      </c>
      <c r="B10" s="430" t="s">
        <v>125</v>
      </c>
      <c r="C10" s="431">
        <v>39176</v>
      </c>
      <c r="D10" s="432">
        <f t="shared" ca="1" si="0"/>
        <v>16</v>
      </c>
      <c r="E10" s="433">
        <v>10700</v>
      </c>
      <c r="F10" s="434">
        <v>4</v>
      </c>
      <c r="H10" s="18"/>
      <c r="I10" s="237"/>
    </row>
    <row r="11" spans="1:15">
      <c r="A11" s="430" t="s">
        <v>154</v>
      </c>
      <c r="B11" s="430" t="s">
        <v>125</v>
      </c>
      <c r="C11" s="431">
        <v>38851</v>
      </c>
      <c r="D11" s="432">
        <f t="shared" ca="1" si="0"/>
        <v>16</v>
      </c>
      <c r="E11" s="433">
        <v>11025</v>
      </c>
      <c r="F11" s="434">
        <v>1</v>
      </c>
    </row>
    <row r="12" spans="1:15">
      <c r="A12" s="430" t="s">
        <v>121</v>
      </c>
      <c r="B12" s="430" t="s">
        <v>131</v>
      </c>
      <c r="C12" s="431">
        <v>37827</v>
      </c>
      <c r="D12" s="432">
        <f t="shared" ca="1" si="0"/>
        <v>19</v>
      </c>
      <c r="E12" s="433">
        <v>11044</v>
      </c>
      <c r="F12" s="434">
        <v>2</v>
      </c>
    </row>
    <row r="13" spans="1:15">
      <c r="A13" s="430" t="s">
        <v>140</v>
      </c>
      <c r="B13" s="430" t="s">
        <v>125</v>
      </c>
      <c r="C13" s="431">
        <v>36360</v>
      </c>
      <c r="D13" s="432">
        <f t="shared" ca="1" si="0"/>
        <v>23</v>
      </c>
      <c r="E13" s="433">
        <v>11065</v>
      </c>
      <c r="F13" s="434">
        <v>1</v>
      </c>
    </row>
    <row r="14" spans="1:15">
      <c r="A14" s="430" t="s">
        <v>107</v>
      </c>
      <c r="B14" s="430" t="s">
        <v>125</v>
      </c>
      <c r="C14" s="431">
        <v>39253</v>
      </c>
      <c r="D14" s="432">
        <f t="shared" ca="1" si="0"/>
        <v>15</v>
      </c>
      <c r="E14" s="433">
        <v>11230</v>
      </c>
      <c r="F14" s="434">
        <v>4</v>
      </c>
    </row>
    <row r="15" spans="1:15">
      <c r="A15" s="430" t="s">
        <v>110</v>
      </c>
      <c r="B15" s="430" t="s">
        <v>125</v>
      </c>
      <c r="C15" s="431">
        <v>40293</v>
      </c>
      <c r="D15" s="432">
        <f t="shared" ca="1" si="0"/>
        <v>12</v>
      </c>
      <c r="E15" s="433">
        <v>11810</v>
      </c>
      <c r="F15" s="434">
        <v>1</v>
      </c>
    </row>
    <row r="16" spans="1:15">
      <c r="A16" s="430" t="s">
        <v>110</v>
      </c>
      <c r="B16" s="430" t="s">
        <v>125</v>
      </c>
      <c r="C16" s="431">
        <v>37249</v>
      </c>
      <c r="D16" s="432">
        <f t="shared" ca="1" si="0"/>
        <v>21</v>
      </c>
      <c r="E16" s="433">
        <v>12545</v>
      </c>
      <c r="F16" s="434">
        <v>4</v>
      </c>
      <c r="M16" s="236"/>
    </row>
    <row r="17" spans="1:6">
      <c r="A17" s="430" t="s">
        <v>137</v>
      </c>
      <c r="B17" s="430" t="s">
        <v>131</v>
      </c>
      <c r="C17" s="431">
        <v>38960</v>
      </c>
      <c r="D17" s="432">
        <f t="shared" ca="1" si="0"/>
        <v>16</v>
      </c>
      <c r="E17" s="433">
        <v>12676</v>
      </c>
      <c r="F17" s="434">
        <v>2</v>
      </c>
    </row>
    <row r="18" spans="1:6">
      <c r="A18" s="430" t="s">
        <v>119</v>
      </c>
      <c r="B18" s="430" t="s">
        <v>131</v>
      </c>
      <c r="C18" s="431">
        <v>35861</v>
      </c>
      <c r="D18" s="432">
        <f t="shared" ca="1" si="0"/>
        <v>25</v>
      </c>
      <c r="E18" s="433">
        <v>12836</v>
      </c>
      <c r="F18" s="434">
        <v>5</v>
      </c>
    </row>
    <row r="19" spans="1:6">
      <c r="A19" s="430" t="s">
        <v>147</v>
      </c>
      <c r="B19" s="430" t="s">
        <v>125</v>
      </c>
      <c r="C19" s="431">
        <v>40624</v>
      </c>
      <c r="D19" s="432">
        <f t="shared" ca="1" si="0"/>
        <v>12</v>
      </c>
      <c r="E19" s="433">
        <v>13090</v>
      </c>
      <c r="F19" s="434">
        <v>4</v>
      </c>
    </row>
    <row r="20" spans="1:6">
      <c r="A20" s="430" t="s">
        <v>115</v>
      </c>
      <c r="B20" s="430" t="s">
        <v>125</v>
      </c>
      <c r="C20" s="431">
        <v>39731</v>
      </c>
      <c r="D20" s="432">
        <f t="shared" ca="1" si="0"/>
        <v>14</v>
      </c>
      <c r="E20" s="433">
        <v>13435</v>
      </c>
      <c r="F20" s="434">
        <v>1</v>
      </c>
    </row>
    <row r="21" spans="1:6">
      <c r="A21" s="430" t="s">
        <v>107</v>
      </c>
      <c r="B21" s="430" t="s">
        <v>125</v>
      </c>
      <c r="C21" s="431">
        <v>40696</v>
      </c>
      <c r="D21" s="432">
        <f t="shared" ca="1" si="0"/>
        <v>11</v>
      </c>
      <c r="E21" s="433">
        <v>13455</v>
      </c>
      <c r="F21" s="434">
        <v>2</v>
      </c>
    </row>
    <row r="22" spans="1:6">
      <c r="A22" s="430" t="s">
        <v>107</v>
      </c>
      <c r="B22" s="430" t="s">
        <v>125</v>
      </c>
      <c r="C22" s="431">
        <v>38805</v>
      </c>
      <c r="D22" s="432">
        <f t="shared" ca="1" si="0"/>
        <v>17</v>
      </c>
      <c r="E22" s="433">
        <v>13690</v>
      </c>
      <c r="F22" s="434">
        <v>5</v>
      </c>
    </row>
    <row r="23" spans="1:6">
      <c r="A23" s="430" t="s">
        <v>123</v>
      </c>
      <c r="B23" s="430" t="s">
        <v>125</v>
      </c>
      <c r="C23" s="431">
        <v>40777</v>
      </c>
      <c r="D23" s="432">
        <f t="shared" ca="1" si="0"/>
        <v>11</v>
      </c>
      <c r="E23" s="433">
        <v>13800</v>
      </c>
      <c r="F23" s="434">
        <v>3</v>
      </c>
    </row>
    <row r="24" spans="1:6">
      <c r="A24" s="430" t="s">
        <v>110</v>
      </c>
      <c r="B24" s="430" t="s">
        <v>131</v>
      </c>
      <c r="C24" s="431">
        <v>35946</v>
      </c>
      <c r="D24" s="432">
        <f t="shared" ca="1" si="0"/>
        <v>24</v>
      </c>
      <c r="E24" s="433">
        <v>14332</v>
      </c>
      <c r="F24" s="434">
        <v>5</v>
      </c>
    </row>
    <row r="25" spans="1:6">
      <c r="A25" s="430" t="s">
        <v>140</v>
      </c>
      <c r="B25" s="430" t="s">
        <v>131</v>
      </c>
      <c r="C25" s="431">
        <v>39087</v>
      </c>
      <c r="D25" s="432">
        <f t="shared" ca="1" si="0"/>
        <v>16</v>
      </c>
      <c r="E25" s="433">
        <v>14416</v>
      </c>
      <c r="F25" s="434">
        <v>4</v>
      </c>
    </row>
    <row r="26" spans="1:6">
      <c r="A26" s="430" t="s">
        <v>123</v>
      </c>
      <c r="B26" s="430" t="s">
        <v>131</v>
      </c>
      <c r="C26" s="431">
        <v>40925</v>
      </c>
      <c r="D26" s="432">
        <f t="shared" ca="1" si="0"/>
        <v>11</v>
      </c>
      <c r="E26" s="433">
        <v>14568</v>
      </c>
      <c r="F26" s="434">
        <v>3</v>
      </c>
    </row>
    <row r="27" spans="1:6">
      <c r="A27" s="430" t="s">
        <v>137</v>
      </c>
      <c r="B27" s="430" t="s">
        <v>131</v>
      </c>
      <c r="C27" s="431">
        <v>39758</v>
      </c>
      <c r="D27" s="432">
        <f t="shared" ca="1" si="0"/>
        <v>14</v>
      </c>
      <c r="E27" s="433">
        <v>14712</v>
      </c>
      <c r="F27" s="434">
        <v>5</v>
      </c>
    </row>
    <row r="28" spans="1:6">
      <c r="A28" s="430" t="s">
        <v>113</v>
      </c>
      <c r="B28" s="430" t="s">
        <v>125</v>
      </c>
      <c r="C28" s="431">
        <v>39138</v>
      </c>
      <c r="D28" s="432">
        <f t="shared" ca="1" si="0"/>
        <v>16</v>
      </c>
      <c r="E28" s="433">
        <v>15005</v>
      </c>
      <c r="F28" s="434">
        <v>4</v>
      </c>
    </row>
    <row r="29" spans="1:6">
      <c r="A29" s="430" t="s">
        <v>115</v>
      </c>
      <c r="B29" s="430" t="s">
        <v>131</v>
      </c>
      <c r="C29" s="435">
        <v>40403</v>
      </c>
      <c r="D29" s="432">
        <f t="shared" ca="1" si="0"/>
        <v>12</v>
      </c>
      <c r="E29" s="433">
        <v>15056</v>
      </c>
      <c r="F29" s="434">
        <v>5</v>
      </c>
    </row>
    <row r="30" spans="1:6">
      <c r="A30" s="436" t="s">
        <v>135</v>
      </c>
      <c r="B30" s="436" t="s">
        <v>125</v>
      </c>
      <c r="C30" s="437">
        <v>36217</v>
      </c>
      <c r="D30" s="432">
        <f t="shared" ca="1" si="0"/>
        <v>24</v>
      </c>
      <c r="E30" s="433">
        <v>15240</v>
      </c>
      <c r="F30" s="434">
        <v>1</v>
      </c>
    </row>
    <row r="31" spans="1:6">
      <c r="A31" s="430" t="s">
        <v>140</v>
      </c>
      <c r="B31" s="430" t="s">
        <v>125</v>
      </c>
      <c r="C31" s="431">
        <v>39697</v>
      </c>
      <c r="D31" s="432">
        <f t="shared" ca="1" si="0"/>
        <v>14</v>
      </c>
      <c r="E31" s="433">
        <v>15260</v>
      </c>
      <c r="F31" s="434">
        <v>2</v>
      </c>
    </row>
    <row r="32" spans="1:6">
      <c r="A32" s="430" t="s">
        <v>119</v>
      </c>
      <c r="B32" s="430" t="s">
        <v>131</v>
      </c>
      <c r="C32" s="431">
        <v>36557</v>
      </c>
      <c r="D32" s="432">
        <f t="shared" ca="1" si="0"/>
        <v>23</v>
      </c>
      <c r="E32" s="433">
        <v>15552</v>
      </c>
      <c r="F32" s="434">
        <v>4</v>
      </c>
    </row>
    <row r="33" spans="1:6">
      <c r="A33" s="430" t="s">
        <v>113</v>
      </c>
      <c r="B33" s="430" t="s">
        <v>131</v>
      </c>
      <c r="C33" s="431">
        <v>39893</v>
      </c>
      <c r="D33" s="432">
        <f t="shared" ca="1" si="0"/>
        <v>14</v>
      </c>
      <c r="E33" s="433">
        <v>15744</v>
      </c>
      <c r="F33" s="434">
        <v>3</v>
      </c>
    </row>
    <row r="34" spans="1:6">
      <c r="A34" s="430" t="s">
        <v>147</v>
      </c>
      <c r="B34" s="430" t="s">
        <v>125</v>
      </c>
      <c r="C34" s="431">
        <v>37141</v>
      </c>
      <c r="D34" s="432">
        <f t="shared" ca="1" si="0"/>
        <v>21</v>
      </c>
      <c r="E34" s="433">
        <v>15910</v>
      </c>
      <c r="F34" s="434">
        <v>3</v>
      </c>
    </row>
    <row r="35" spans="1:6">
      <c r="A35" s="430" t="s">
        <v>177</v>
      </c>
      <c r="B35" s="430" t="s">
        <v>125</v>
      </c>
      <c r="C35" s="431">
        <v>40654</v>
      </c>
      <c r="D35" s="432">
        <f t="shared" ca="1" si="0"/>
        <v>11</v>
      </c>
      <c r="E35" s="433">
        <v>16015</v>
      </c>
      <c r="F35" s="434">
        <v>3</v>
      </c>
    </row>
    <row r="36" spans="1:6">
      <c r="A36" s="430" t="s">
        <v>110</v>
      </c>
      <c r="B36" s="430" t="s">
        <v>131</v>
      </c>
      <c r="C36" s="431">
        <v>36028</v>
      </c>
      <c r="D36" s="432">
        <f t="shared" ca="1" si="0"/>
        <v>24</v>
      </c>
      <c r="E36" s="433">
        <v>16688</v>
      </c>
      <c r="F36" s="434">
        <v>3</v>
      </c>
    </row>
    <row r="37" spans="1:6">
      <c r="A37" s="430" t="s">
        <v>115</v>
      </c>
      <c r="B37" s="430" t="s">
        <v>125</v>
      </c>
      <c r="C37" s="435">
        <v>40393</v>
      </c>
      <c r="D37" s="432">
        <f t="shared" ca="1" si="0"/>
        <v>12</v>
      </c>
      <c r="E37" s="433">
        <v>16925</v>
      </c>
      <c r="F37" s="434">
        <v>1</v>
      </c>
    </row>
    <row r="38" spans="1:6">
      <c r="A38" s="430" t="s">
        <v>107</v>
      </c>
      <c r="B38" s="430" t="s">
        <v>125</v>
      </c>
      <c r="C38" s="431">
        <v>36918</v>
      </c>
      <c r="D38" s="432">
        <f t="shared" ca="1" si="0"/>
        <v>22</v>
      </c>
      <c r="E38" s="433">
        <v>17205</v>
      </c>
      <c r="F38" s="434">
        <v>5</v>
      </c>
    </row>
    <row r="39" spans="1:6">
      <c r="A39" s="430" t="s">
        <v>140</v>
      </c>
      <c r="B39" s="430" t="s">
        <v>125</v>
      </c>
      <c r="C39" s="431">
        <v>36422</v>
      </c>
      <c r="D39" s="432">
        <f t="shared" ca="1" si="0"/>
        <v>23</v>
      </c>
      <c r="E39" s="433">
        <v>17270</v>
      </c>
      <c r="F39" s="434">
        <v>5</v>
      </c>
    </row>
    <row r="40" spans="1:6">
      <c r="A40" s="430" t="s">
        <v>135</v>
      </c>
      <c r="B40" s="430" t="s">
        <v>125</v>
      </c>
      <c r="C40" s="431">
        <v>37782</v>
      </c>
      <c r="D40" s="432">
        <f t="shared" ca="1" si="0"/>
        <v>19</v>
      </c>
      <c r="E40" s="433">
        <v>17735</v>
      </c>
      <c r="F40" s="434">
        <v>3</v>
      </c>
    </row>
    <row r="41" spans="1:6">
      <c r="A41" s="430" t="s">
        <v>119</v>
      </c>
      <c r="B41" s="430" t="s">
        <v>131</v>
      </c>
      <c r="C41" s="431">
        <v>35869</v>
      </c>
      <c r="D41" s="432">
        <f t="shared" ca="1" si="0"/>
        <v>25</v>
      </c>
      <c r="E41" s="433">
        <v>17912</v>
      </c>
      <c r="F41" s="434">
        <v>5</v>
      </c>
    </row>
    <row r="42" spans="1:6">
      <c r="A42" s="430" t="s">
        <v>123</v>
      </c>
      <c r="B42" s="430" t="s">
        <v>131</v>
      </c>
      <c r="C42" s="431">
        <v>36059</v>
      </c>
      <c r="D42" s="432">
        <f t="shared" ca="1" si="0"/>
        <v>24</v>
      </c>
      <c r="E42" s="433">
        <v>18500</v>
      </c>
      <c r="F42" s="434">
        <v>5</v>
      </c>
    </row>
    <row r="43" spans="1:6">
      <c r="A43" s="430" t="s">
        <v>137</v>
      </c>
      <c r="B43" s="430" t="s">
        <v>125</v>
      </c>
      <c r="C43" s="431">
        <v>39107</v>
      </c>
      <c r="D43" s="432">
        <f t="shared" ca="1" si="0"/>
        <v>16</v>
      </c>
      <c r="E43" s="433">
        <v>18655</v>
      </c>
      <c r="F43" s="434">
        <v>4</v>
      </c>
    </row>
    <row r="44" spans="1:6">
      <c r="A44" s="430" t="s">
        <v>140</v>
      </c>
      <c r="B44" s="430" t="s">
        <v>125</v>
      </c>
      <c r="C44" s="431">
        <v>39276</v>
      </c>
      <c r="D44" s="432">
        <f t="shared" ca="1" si="0"/>
        <v>15</v>
      </c>
      <c r="E44" s="433">
        <v>18895</v>
      </c>
      <c r="F44" s="434">
        <v>4</v>
      </c>
    </row>
    <row r="45" spans="1:6">
      <c r="A45" s="430" t="s">
        <v>250</v>
      </c>
      <c r="B45" s="430" t="s">
        <v>131</v>
      </c>
      <c r="C45" s="431">
        <v>40543</v>
      </c>
      <c r="D45" s="432">
        <f t="shared" ca="1" si="0"/>
        <v>12</v>
      </c>
      <c r="E45" s="433">
        <v>19044</v>
      </c>
      <c r="F45" s="434">
        <v>1</v>
      </c>
    </row>
    <row r="46" spans="1:6">
      <c r="A46" s="430" t="s">
        <v>107</v>
      </c>
      <c r="B46" s="430" t="s">
        <v>125</v>
      </c>
      <c r="C46" s="431">
        <v>36365</v>
      </c>
      <c r="D46" s="432">
        <f t="shared" ca="1" si="0"/>
        <v>23</v>
      </c>
      <c r="E46" s="433">
        <v>19825</v>
      </c>
      <c r="F46" s="434">
        <v>2</v>
      </c>
    </row>
    <row r="47" spans="1:6">
      <c r="A47" s="430" t="s">
        <v>154</v>
      </c>
      <c r="B47" s="430" t="s">
        <v>131</v>
      </c>
      <c r="C47" s="431">
        <v>38961</v>
      </c>
      <c r="D47" s="432">
        <f t="shared" ca="1" si="0"/>
        <v>16</v>
      </c>
      <c r="E47" s="433">
        <v>20028</v>
      </c>
      <c r="F47" s="434">
        <v>4</v>
      </c>
    </row>
    <row r="48" spans="1:6">
      <c r="A48" s="430" t="s">
        <v>147</v>
      </c>
      <c r="B48" s="430" t="s">
        <v>125</v>
      </c>
      <c r="C48" s="431">
        <v>40351</v>
      </c>
      <c r="D48" s="432">
        <f t="shared" ca="1" si="0"/>
        <v>12</v>
      </c>
      <c r="E48" s="433">
        <v>20040</v>
      </c>
      <c r="F48" s="434">
        <v>3</v>
      </c>
    </row>
    <row r="49" spans="1:6">
      <c r="A49" s="430" t="s">
        <v>107</v>
      </c>
      <c r="B49" s="430" t="s">
        <v>125</v>
      </c>
      <c r="C49" s="431">
        <v>39118</v>
      </c>
      <c r="D49" s="432">
        <f t="shared" ca="1" si="0"/>
        <v>16</v>
      </c>
      <c r="E49" s="433">
        <v>20075</v>
      </c>
      <c r="F49" s="434">
        <v>1</v>
      </c>
    </row>
    <row r="50" spans="1:6">
      <c r="A50" s="430" t="s">
        <v>121</v>
      </c>
      <c r="B50" s="430" t="s">
        <v>125</v>
      </c>
      <c r="C50" s="431">
        <v>35961</v>
      </c>
      <c r="D50" s="432">
        <f t="shared" ca="1" si="0"/>
        <v>24</v>
      </c>
      <c r="E50" s="433">
        <v>20500</v>
      </c>
      <c r="F50" s="434">
        <v>3</v>
      </c>
    </row>
    <row r="51" spans="1:6">
      <c r="A51" s="430" t="s">
        <v>119</v>
      </c>
      <c r="B51" s="430" t="s">
        <v>125</v>
      </c>
      <c r="C51" s="431">
        <v>36531</v>
      </c>
      <c r="D51" s="432">
        <f t="shared" ca="1" si="0"/>
        <v>23</v>
      </c>
      <c r="E51" s="433">
        <v>20990</v>
      </c>
      <c r="F51" s="434">
        <v>4</v>
      </c>
    </row>
    <row r="52" spans="1:6">
      <c r="A52" s="430" t="s">
        <v>113</v>
      </c>
      <c r="B52" s="430" t="s">
        <v>125</v>
      </c>
      <c r="C52" s="431">
        <v>40184</v>
      </c>
      <c r="D52" s="432">
        <f t="shared" ca="1" si="0"/>
        <v>13</v>
      </c>
      <c r="E52" s="433">
        <v>21220</v>
      </c>
      <c r="F52" s="434">
        <v>3</v>
      </c>
    </row>
    <row r="53" spans="1:6">
      <c r="A53" s="430" t="s">
        <v>119</v>
      </c>
      <c r="B53" s="430" t="s">
        <v>111</v>
      </c>
      <c r="C53" s="431">
        <v>40350</v>
      </c>
      <c r="D53" s="432">
        <f t="shared" ca="1" si="0"/>
        <v>12</v>
      </c>
      <c r="E53" s="433">
        <v>21580</v>
      </c>
      <c r="F53" s="434">
        <v>3</v>
      </c>
    </row>
    <row r="54" spans="1:6">
      <c r="A54" s="430" t="s">
        <v>115</v>
      </c>
      <c r="B54" s="430" t="s">
        <v>131</v>
      </c>
      <c r="C54" s="431">
        <v>37711</v>
      </c>
      <c r="D54" s="432">
        <f t="shared" ca="1" si="0"/>
        <v>20</v>
      </c>
      <c r="E54" s="433">
        <v>21648</v>
      </c>
      <c r="F54" s="434">
        <v>2</v>
      </c>
    </row>
    <row r="55" spans="1:6">
      <c r="A55" s="430" t="s">
        <v>121</v>
      </c>
      <c r="B55" s="430" t="s">
        <v>131</v>
      </c>
      <c r="C55" s="431">
        <v>36084</v>
      </c>
      <c r="D55" s="432">
        <f t="shared" ca="1" si="0"/>
        <v>24</v>
      </c>
      <c r="E55" s="433">
        <v>21668</v>
      </c>
      <c r="F55" s="434">
        <v>4</v>
      </c>
    </row>
    <row r="56" spans="1:6">
      <c r="A56" s="430" t="s">
        <v>140</v>
      </c>
      <c r="B56" s="430" t="s">
        <v>125</v>
      </c>
      <c r="C56" s="431">
        <v>36177</v>
      </c>
      <c r="D56" s="432">
        <f t="shared" ca="1" si="0"/>
        <v>24</v>
      </c>
      <c r="E56" s="433">
        <v>21670</v>
      </c>
      <c r="F56" s="434">
        <v>2</v>
      </c>
    </row>
    <row r="57" spans="1:6">
      <c r="A57" s="430" t="s">
        <v>113</v>
      </c>
      <c r="B57" s="430" t="s">
        <v>111</v>
      </c>
      <c r="C57" s="431">
        <v>40729</v>
      </c>
      <c r="D57" s="432">
        <f t="shared" ca="1" si="0"/>
        <v>11</v>
      </c>
      <c r="E57" s="433">
        <v>22320</v>
      </c>
      <c r="F57" s="434">
        <v>2</v>
      </c>
    </row>
    <row r="58" spans="1:6">
      <c r="A58" s="430" t="s">
        <v>140</v>
      </c>
      <c r="B58" s="430" t="s">
        <v>131</v>
      </c>
      <c r="C58" s="431">
        <v>41056</v>
      </c>
      <c r="D58" s="432">
        <f t="shared" ca="1" si="0"/>
        <v>10</v>
      </c>
      <c r="E58" s="433">
        <v>22344</v>
      </c>
      <c r="F58" s="434">
        <v>4</v>
      </c>
    </row>
    <row r="59" spans="1:6">
      <c r="A59" s="430" t="s">
        <v>113</v>
      </c>
      <c r="B59" s="430" t="s">
        <v>108</v>
      </c>
      <c r="C59" s="431">
        <v>38753</v>
      </c>
      <c r="D59" s="432">
        <f t="shared" ca="1" si="0"/>
        <v>17</v>
      </c>
      <c r="E59" s="433">
        <v>22410</v>
      </c>
      <c r="F59" s="434">
        <v>4</v>
      </c>
    </row>
    <row r="60" spans="1:6">
      <c r="A60" s="430" t="s">
        <v>140</v>
      </c>
      <c r="B60" s="430" t="s">
        <v>131</v>
      </c>
      <c r="C60" s="431">
        <v>38777</v>
      </c>
      <c r="D60" s="432">
        <f t="shared" ca="1" si="0"/>
        <v>17</v>
      </c>
      <c r="E60" s="433">
        <v>22472</v>
      </c>
      <c r="F60" s="434">
        <v>1</v>
      </c>
    </row>
    <row r="61" spans="1:6">
      <c r="A61" s="430" t="s">
        <v>110</v>
      </c>
      <c r="B61" s="430" t="s">
        <v>125</v>
      </c>
      <c r="C61" s="431">
        <v>36217</v>
      </c>
      <c r="D61" s="432">
        <f t="shared" ca="1" si="0"/>
        <v>24</v>
      </c>
      <c r="E61" s="433">
        <v>22475</v>
      </c>
      <c r="F61" s="434">
        <v>4</v>
      </c>
    </row>
    <row r="62" spans="1:6">
      <c r="A62" s="430" t="s">
        <v>123</v>
      </c>
      <c r="B62" s="430" t="s">
        <v>125</v>
      </c>
      <c r="C62" s="431">
        <v>39802</v>
      </c>
      <c r="D62" s="432">
        <f t="shared" ca="1" si="0"/>
        <v>14</v>
      </c>
      <c r="E62" s="433">
        <v>22535</v>
      </c>
      <c r="F62" s="434">
        <v>3</v>
      </c>
    </row>
    <row r="63" spans="1:6">
      <c r="A63" s="430" t="s">
        <v>140</v>
      </c>
      <c r="B63" s="430" t="s">
        <v>108</v>
      </c>
      <c r="C63" s="431">
        <v>36122</v>
      </c>
      <c r="D63" s="432">
        <f t="shared" ca="1" si="0"/>
        <v>24</v>
      </c>
      <c r="E63" s="433">
        <v>22660</v>
      </c>
      <c r="F63" s="434">
        <v>2</v>
      </c>
    </row>
    <row r="64" spans="1:6">
      <c r="A64" s="430" t="s">
        <v>107</v>
      </c>
      <c r="B64" s="430" t="s">
        <v>108</v>
      </c>
      <c r="C64" s="431">
        <v>39679</v>
      </c>
      <c r="D64" s="432">
        <f t="shared" ca="1" si="0"/>
        <v>14</v>
      </c>
      <c r="E64" s="433">
        <v>22820</v>
      </c>
      <c r="F64" s="434">
        <v>5</v>
      </c>
    </row>
    <row r="65" spans="1:6">
      <c r="A65" s="430" t="s">
        <v>121</v>
      </c>
      <c r="B65" s="430" t="s">
        <v>108</v>
      </c>
      <c r="C65" s="431">
        <v>40235</v>
      </c>
      <c r="D65" s="432">
        <f t="shared" ca="1" si="0"/>
        <v>13</v>
      </c>
      <c r="E65" s="433">
        <v>22860</v>
      </c>
      <c r="F65" s="434">
        <v>5</v>
      </c>
    </row>
    <row r="66" spans="1:6">
      <c r="A66" s="430" t="s">
        <v>110</v>
      </c>
      <c r="B66" s="430" t="s">
        <v>108</v>
      </c>
      <c r="C66" s="431">
        <v>35821</v>
      </c>
      <c r="D66" s="432">
        <f t="shared" ref="D66:D100" ca="1" si="1">DATEDIF(C66,TODAY(),"Y")</f>
        <v>25</v>
      </c>
      <c r="E66" s="433">
        <v>22870</v>
      </c>
      <c r="F66" s="434">
        <v>3</v>
      </c>
    </row>
    <row r="67" spans="1:6">
      <c r="A67" s="430" t="s">
        <v>147</v>
      </c>
      <c r="B67" s="430" t="s">
        <v>108</v>
      </c>
      <c r="C67" s="431">
        <v>40712</v>
      </c>
      <c r="D67" s="432">
        <f t="shared" ca="1" si="1"/>
        <v>11</v>
      </c>
      <c r="E67" s="433">
        <v>22900</v>
      </c>
      <c r="F67" s="434">
        <v>1</v>
      </c>
    </row>
    <row r="68" spans="1:6">
      <c r="A68" s="430" t="s">
        <v>242</v>
      </c>
      <c r="B68" s="430" t="s">
        <v>108</v>
      </c>
      <c r="C68" s="431">
        <v>38736</v>
      </c>
      <c r="D68" s="432">
        <f t="shared" ca="1" si="1"/>
        <v>17</v>
      </c>
      <c r="E68" s="433">
        <v>22920</v>
      </c>
      <c r="F68" s="434">
        <v>3</v>
      </c>
    </row>
    <row r="69" spans="1:6">
      <c r="A69" s="430" t="s">
        <v>107</v>
      </c>
      <c r="B69" s="430" t="s">
        <v>125</v>
      </c>
      <c r="C69" s="431">
        <v>39343</v>
      </c>
      <c r="D69" s="432">
        <f t="shared" ca="1" si="1"/>
        <v>15</v>
      </c>
      <c r="E69" s="433">
        <v>23000</v>
      </c>
      <c r="F69" s="434">
        <v>4</v>
      </c>
    </row>
    <row r="70" spans="1:6">
      <c r="A70" s="430" t="s">
        <v>110</v>
      </c>
      <c r="B70" s="430" t="s">
        <v>111</v>
      </c>
      <c r="C70" s="431">
        <v>39742</v>
      </c>
      <c r="D70" s="432">
        <f t="shared" ca="1" si="1"/>
        <v>14</v>
      </c>
      <c r="E70" s="433">
        <v>23020</v>
      </c>
      <c r="F70" s="434">
        <v>4</v>
      </c>
    </row>
    <row r="71" spans="1:6">
      <c r="A71" s="430" t="s">
        <v>107</v>
      </c>
      <c r="B71" s="430" t="s">
        <v>108</v>
      </c>
      <c r="C71" s="435">
        <v>40680</v>
      </c>
      <c r="D71" s="432">
        <f t="shared" ca="1" si="1"/>
        <v>11</v>
      </c>
      <c r="E71" s="433">
        <v>23030</v>
      </c>
      <c r="F71" s="434">
        <v>4</v>
      </c>
    </row>
    <row r="72" spans="1:6">
      <c r="A72" s="430" t="s">
        <v>119</v>
      </c>
      <c r="B72" s="430" t="s">
        <v>108</v>
      </c>
      <c r="C72" s="431">
        <v>40078</v>
      </c>
      <c r="D72" s="432">
        <f t="shared" ca="1" si="1"/>
        <v>13</v>
      </c>
      <c r="E72" s="433">
        <v>23190</v>
      </c>
      <c r="F72" s="434">
        <v>5</v>
      </c>
    </row>
    <row r="73" spans="1:6">
      <c r="A73" s="430" t="s">
        <v>123</v>
      </c>
      <c r="B73" s="430" t="s">
        <v>108</v>
      </c>
      <c r="C73" s="435">
        <v>40292</v>
      </c>
      <c r="D73" s="432">
        <f t="shared" ca="1" si="1"/>
        <v>12</v>
      </c>
      <c r="E73" s="433">
        <v>23280</v>
      </c>
      <c r="F73" s="434">
        <v>1</v>
      </c>
    </row>
    <row r="74" spans="1:6">
      <c r="A74" s="430" t="s">
        <v>110</v>
      </c>
      <c r="B74" s="430" t="s">
        <v>108</v>
      </c>
      <c r="C74" s="431">
        <v>39174</v>
      </c>
      <c r="D74" s="432">
        <f t="shared" ca="1" si="1"/>
        <v>16</v>
      </c>
      <c r="E74" s="433">
        <v>23320</v>
      </c>
      <c r="F74" s="434">
        <v>4</v>
      </c>
    </row>
    <row r="75" spans="1:6">
      <c r="A75" s="430" t="s">
        <v>140</v>
      </c>
      <c r="B75" s="430" t="s">
        <v>108</v>
      </c>
      <c r="C75" s="431">
        <v>39181</v>
      </c>
      <c r="D75" s="432">
        <f t="shared" ca="1" si="1"/>
        <v>16</v>
      </c>
      <c r="E75" s="433">
        <v>23330</v>
      </c>
      <c r="F75" s="434">
        <v>4</v>
      </c>
    </row>
    <row r="76" spans="1:6">
      <c r="A76" s="430" t="s">
        <v>107</v>
      </c>
      <c r="B76" s="430" t="s">
        <v>111</v>
      </c>
      <c r="C76" s="431">
        <v>39719</v>
      </c>
      <c r="D76" s="432">
        <f t="shared" ca="1" si="1"/>
        <v>14</v>
      </c>
      <c r="E76" s="433">
        <v>23340</v>
      </c>
      <c r="F76" s="434">
        <v>4</v>
      </c>
    </row>
    <row r="77" spans="1:6">
      <c r="A77" s="430" t="s">
        <v>123</v>
      </c>
      <c r="B77" s="430" t="s">
        <v>125</v>
      </c>
      <c r="C77" s="431">
        <v>35842</v>
      </c>
      <c r="D77" s="432">
        <f t="shared" ca="1" si="1"/>
        <v>25</v>
      </c>
      <c r="E77" s="433">
        <v>23380</v>
      </c>
      <c r="F77" s="434">
        <v>4</v>
      </c>
    </row>
    <row r="78" spans="1:6">
      <c r="A78" s="430" t="s">
        <v>121</v>
      </c>
      <c r="B78" s="430" t="s">
        <v>108</v>
      </c>
      <c r="C78" s="431">
        <v>36175</v>
      </c>
      <c r="D78" s="432">
        <f t="shared" ca="1" si="1"/>
        <v>24</v>
      </c>
      <c r="E78" s="433">
        <v>23520</v>
      </c>
      <c r="F78" s="434">
        <v>2</v>
      </c>
    </row>
    <row r="79" spans="1:6">
      <c r="A79" s="430" t="s">
        <v>123</v>
      </c>
      <c r="B79" s="430" t="s">
        <v>111</v>
      </c>
      <c r="C79" s="431">
        <v>36470</v>
      </c>
      <c r="D79" s="432">
        <f t="shared" ca="1" si="1"/>
        <v>23</v>
      </c>
      <c r="E79" s="433">
        <v>23560</v>
      </c>
      <c r="F79" s="434">
        <v>3</v>
      </c>
    </row>
    <row r="80" spans="1:6">
      <c r="A80" s="430" t="s">
        <v>110</v>
      </c>
      <c r="B80" s="430" t="s">
        <v>108</v>
      </c>
      <c r="C80" s="431">
        <v>37701</v>
      </c>
      <c r="D80" s="432">
        <f t="shared" ca="1" si="1"/>
        <v>20</v>
      </c>
      <c r="E80" s="433">
        <v>23560</v>
      </c>
      <c r="F80" s="434">
        <v>3</v>
      </c>
    </row>
    <row r="81" spans="1:6">
      <c r="A81" s="430" t="s">
        <v>140</v>
      </c>
      <c r="B81" s="430" t="s">
        <v>108</v>
      </c>
      <c r="C81" s="431">
        <v>36698</v>
      </c>
      <c r="D81" s="432">
        <f t="shared" ca="1" si="1"/>
        <v>22</v>
      </c>
      <c r="E81" s="433">
        <v>23650</v>
      </c>
      <c r="F81" s="434">
        <v>1</v>
      </c>
    </row>
    <row r="82" spans="1:6">
      <c r="A82" s="430" t="s">
        <v>119</v>
      </c>
      <c r="B82" s="430" t="s">
        <v>131</v>
      </c>
      <c r="C82" s="431">
        <v>39417</v>
      </c>
      <c r="D82" s="432">
        <f t="shared" ca="1" si="1"/>
        <v>15</v>
      </c>
      <c r="E82" s="433">
        <v>23692</v>
      </c>
      <c r="F82" s="434">
        <v>4</v>
      </c>
    </row>
    <row r="83" spans="1:6">
      <c r="A83" s="430" t="s">
        <v>140</v>
      </c>
      <c r="B83" s="430" t="s">
        <v>111</v>
      </c>
      <c r="C83" s="431">
        <v>36455</v>
      </c>
      <c r="D83" s="432">
        <f t="shared" ca="1" si="1"/>
        <v>23</v>
      </c>
      <c r="E83" s="433">
        <v>23810</v>
      </c>
      <c r="F83" s="434">
        <v>4</v>
      </c>
    </row>
    <row r="84" spans="1:6">
      <c r="A84" s="430" t="s">
        <v>110</v>
      </c>
      <c r="B84" s="430" t="s">
        <v>108</v>
      </c>
      <c r="C84" s="431">
        <v>40666</v>
      </c>
      <c r="D84" s="432">
        <f t="shared" ca="1" si="1"/>
        <v>11</v>
      </c>
      <c r="E84" s="433">
        <v>24090</v>
      </c>
      <c r="F84" s="434">
        <v>4</v>
      </c>
    </row>
    <row r="85" spans="1:6">
      <c r="A85" s="430" t="s">
        <v>107</v>
      </c>
      <c r="B85" s="430" t="s">
        <v>108</v>
      </c>
      <c r="C85" s="431">
        <v>40584</v>
      </c>
      <c r="D85" s="432">
        <f t="shared" ca="1" si="1"/>
        <v>12</v>
      </c>
      <c r="E85" s="433">
        <v>24200</v>
      </c>
      <c r="F85" s="434">
        <v>5</v>
      </c>
    </row>
    <row r="86" spans="1:6">
      <c r="A86" s="430" t="s">
        <v>140</v>
      </c>
      <c r="B86" s="430" t="s">
        <v>108</v>
      </c>
      <c r="C86" s="431">
        <v>39168</v>
      </c>
      <c r="D86" s="432">
        <f t="shared" ca="1" si="1"/>
        <v>16</v>
      </c>
      <c r="E86" s="433">
        <v>24300</v>
      </c>
      <c r="F86" s="434">
        <v>3</v>
      </c>
    </row>
    <row r="87" spans="1:6">
      <c r="A87" s="430" t="s">
        <v>110</v>
      </c>
      <c r="B87" s="430" t="s">
        <v>108</v>
      </c>
      <c r="C87" s="431">
        <v>38980</v>
      </c>
      <c r="D87" s="432">
        <f t="shared" ca="1" si="1"/>
        <v>16</v>
      </c>
      <c r="E87" s="433">
        <v>24340</v>
      </c>
      <c r="F87" s="434">
        <v>4</v>
      </c>
    </row>
    <row r="88" spans="1:6">
      <c r="A88" s="430" t="s">
        <v>140</v>
      </c>
      <c r="B88" s="430" t="s">
        <v>111</v>
      </c>
      <c r="C88" s="431">
        <v>40298</v>
      </c>
      <c r="D88" s="432">
        <f t="shared" ca="1" si="1"/>
        <v>12</v>
      </c>
      <c r="E88" s="433">
        <v>24410</v>
      </c>
      <c r="F88" s="434">
        <v>3</v>
      </c>
    </row>
    <row r="89" spans="1:6">
      <c r="A89" s="430" t="s">
        <v>140</v>
      </c>
      <c r="B89" s="430" t="s">
        <v>125</v>
      </c>
      <c r="C89" s="431">
        <v>37620</v>
      </c>
      <c r="D89" s="432">
        <f t="shared" ca="1" si="1"/>
        <v>20</v>
      </c>
      <c r="E89" s="433">
        <v>24460</v>
      </c>
      <c r="F89" s="434">
        <v>1</v>
      </c>
    </row>
    <row r="90" spans="1:6">
      <c r="A90" s="430" t="s">
        <v>140</v>
      </c>
      <c r="B90" s="430" t="s">
        <v>108</v>
      </c>
      <c r="C90" s="431">
        <v>39518</v>
      </c>
      <c r="D90" s="432">
        <f t="shared" ca="1" si="1"/>
        <v>15</v>
      </c>
      <c r="E90" s="433">
        <v>24710</v>
      </c>
      <c r="F90" s="434">
        <v>2</v>
      </c>
    </row>
    <row r="91" spans="1:6">
      <c r="A91" s="430" t="s">
        <v>110</v>
      </c>
      <c r="B91" s="430" t="s">
        <v>108</v>
      </c>
      <c r="C91" s="431">
        <v>39899</v>
      </c>
      <c r="D91" s="432">
        <f t="shared" ca="1" si="1"/>
        <v>14</v>
      </c>
      <c r="E91" s="433">
        <v>24790</v>
      </c>
      <c r="F91" s="434">
        <v>3</v>
      </c>
    </row>
    <row r="92" spans="1:6">
      <c r="A92" s="430" t="s">
        <v>177</v>
      </c>
      <c r="B92" s="430" t="s">
        <v>125</v>
      </c>
      <c r="C92" s="431">
        <v>39687</v>
      </c>
      <c r="D92" s="432">
        <f t="shared" ca="1" si="1"/>
        <v>14</v>
      </c>
      <c r="E92" s="433">
        <v>24815</v>
      </c>
      <c r="F92" s="434">
        <v>1</v>
      </c>
    </row>
    <row r="93" spans="1:6">
      <c r="A93" s="430" t="s">
        <v>119</v>
      </c>
      <c r="B93" s="430" t="s">
        <v>108</v>
      </c>
      <c r="C93" s="431">
        <v>40574</v>
      </c>
      <c r="D93" s="432">
        <f t="shared" ca="1" si="1"/>
        <v>12</v>
      </c>
      <c r="E93" s="433">
        <v>24840</v>
      </c>
      <c r="F93" s="434">
        <v>1</v>
      </c>
    </row>
    <row r="94" spans="1:6">
      <c r="A94" s="430" t="s">
        <v>107</v>
      </c>
      <c r="B94" s="430" t="s">
        <v>108</v>
      </c>
      <c r="C94" s="431">
        <v>39283</v>
      </c>
      <c r="D94" s="432">
        <f t="shared" ca="1" si="1"/>
        <v>15</v>
      </c>
      <c r="E94" s="433">
        <v>24980</v>
      </c>
      <c r="F94" s="434">
        <v>3</v>
      </c>
    </row>
    <row r="95" spans="1:6">
      <c r="A95" s="430" t="s">
        <v>113</v>
      </c>
      <c r="B95" s="430" t="s">
        <v>111</v>
      </c>
      <c r="C95" s="431">
        <v>35939</v>
      </c>
      <c r="D95" s="432">
        <f t="shared" ca="1" si="1"/>
        <v>24</v>
      </c>
      <c r="E95" s="433">
        <v>25120</v>
      </c>
      <c r="F95" s="434">
        <v>5</v>
      </c>
    </row>
    <row r="96" spans="1:6">
      <c r="A96" s="430" t="s">
        <v>283</v>
      </c>
      <c r="B96" s="430" t="s">
        <v>111</v>
      </c>
      <c r="C96" s="431">
        <v>38738</v>
      </c>
      <c r="D96" s="432">
        <f t="shared" ca="1" si="1"/>
        <v>17</v>
      </c>
      <c r="E96" s="433">
        <v>25120</v>
      </c>
      <c r="F96" s="434">
        <v>2</v>
      </c>
    </row>
    <row r="97" spans="1:6">
      <c r="A97" s="430" t="s">
        <v>140</v>
      </c>
      <c r="B97" s="430" t="s">
        <v>111</v>
      </c>
      <c r="C97" s="431">
        <v>36283</v>
      </c>
      <c r="D97" s="432">
        <f t="shared" ca="1" si="1"/>
        <v>23</v>
      </c>
      <c r="E97" s="433">
        <v>25130</v>
      </c>
      <c r="F97" s="434">
        <v>5</v>
      </c>
    </row>
    <row r="98" spans="1:6">
      <c r="A98" s="430" t="s">
        <v>110</v>
      </c>
      <c r="B98" s="430" t="s">
        <v>125</v>
      </c>
      <c r="C98" s="431">
        <v>40166</v>
      </c>
      <c r="D98" s="432">
        <f t="shared" ca="1" si="1"/>
        <v>13</v>
      </c>
      <c r="E98" s="433">
        <v>25245</v>
      </c>
      <c r="F98" s="434">
        <v>5</v>
      </c>
    </row>
    <row r="99" spans="1:6">
      <c r="A99" s="430" t="s">
        <v>140</v>
      </c>
      <c r="B99" s="430" t="s">
        <v>108</v>
      </c>
      <c r="C99" s="431">
        <v>37229</v>
      </c>
      <c r="D99" s="432">
        <f t="shared" ca="1" si="1"/>
        <v>21</v>
      </c>
      <c r="E99" s="433">
        <v>25310</v>
      </c>
      <c r="F99" s="434">
        <v>4</v>
      </c>
    </row>
    <row r="100" spans="1:6">
      <c r="A100" s="430" t="s">
        <v>107</v>
      </c>
      <c r="B100" s="430" t="s">
        <v>111</v>
      </c>
      <c r="C100" s="431">
        <v>37141</v>
      </c>
      <c r="D100" s="432">
        <f t="shared" ca="1" si="1"/>
        <v>21</v>
      </c>
      <c r="E100" s="433">
        <v>25530</v>
      </c>
      <c r="F100" s="434">
        <v>3</v>
      </c>
    </row>
  </sheetData>
  <protectedRanges>
    <protectedRange sqref="A2:A100" name="Range2"/>
  </protectedRange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B1:H8"/>
  <sheetViews>
    <sheetView showGridLines="0" workbookViewId="0">
      <selection activeCell="I7" sqref="I7"/>
    </sheetView>
  </sheetViews>
  <sheetFormatPr defaultRowHeight="15"/>
  <cols>
    <col min="2" max="2" width="10.42578125" bestFit="1" customWidth="1"/>
  </cols>
  <sheetData>
    <row r="1" spans="2:8">
      <c r="B1" s="570" t="s">
        <v>2053</v>
      </c>
      <c r="C1" s="570"/>
      <c r="D1" s="570"/>
      <c r="E1" s="570"/>
      <c r="F1" s="570"/>
      <c r="G1" s="570"/>
      <c r="H1" s="570"/>
    </row>
    <row r="3" spans="2:8">
      <c r="B3" s="521" t="s">
        <v>2047</v>
      </c>
      <c r="C3" s="521" t="s">
        <v>1098</v>
      </c>
      <c r="E3" s="521" t="s">
        <v>1214</v>
      </c>
      <c r="F3" s="521" t="s">
        <v>2052</v>
      </c>
    </row>
    <row r="4" spans="2:8">
      <c r="B4" s="230" t="s">
        <v>2048</v>
      </c>
      <c r="C4" s="230">
        <v>5</v>
      </c>
      <c r="E4" s="230">
        <v>4</v>
      </c>
      <c r="F4" s="230" t="str">
        <f>VLOOKUP(E4,CHOOSE({1,2},C4:C8,B4:B8),2,FALSE)</f>
        <v>Good</v>
      </c>
      <c r="G4" t="str">
        <f ca="1">_xlfn.FORMULATEXT(F4)</f>
        <v>=VLOOKUP(E4,CHOOSE({1,2},C4:C8,B4:B8),2,FALSE)</v>
      </c>
    </row>
    <row r="5" spans="2:8">
      <c r="B5" s="230" t="s">
        <v>2049</v>
      </c>
      <c r="C5" s="230">
        <v>4</v>
      </c>
      <c r="E5" s="230">
        <v>2</v>
      </c>
      <c r="F5" s="450"/>
    </row>
    <row r="6" spans="2:8">
      <c r="B6" s="230" t="s">
        <v>1103</v>
      </c>
      <c r="C6" s="230">
        <v>3</v>
      </c>
      <c r="E6" s="230">
        <v>1</v>
      </c>
      <c r="F6" s="450"/>
    </row>
    <row r="7" spans="2:8">
      <c r="B7" s="230" t="s">
        <v>2050</v>
      </c>
      <c r="C7" s="230">
        <v>2</v>
      </c>
    </row>
    <row r="8" spans="2:8">
      <c r="B8" s="230" t="s">
        <v>2051</v>
      </c>
      <c r="C8" s="230">
        <v>1</v>
      </c>
    </row>
  </sheetData>
  <mergeCells count="1">
    <mergeCell ref="B1:H1"/>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7030A0"/>
  </sheetPr>
  <dimension ref="A1:N36"/>
  <sheetViews>
    <sheetView workbookViewId="0">
      <selection activeCell="H17" sqref="H17"/>
    </sheetView>
  </sheetViews>
  <sheetFormatPr defaultColWidth="9.140625" defaultRowHeight="20.25"/>
  <cols>
    <col min="1" max="1" width="9.140625" style="5"/>
    <col min="2" max="2" width="12.140625" style="5" customWidth="1"/>
    <col min="3" max="5" width="14" style="5" bestFit="1" customWidth="1"/>
    <col min="6" max="6" width="8.85546875" style="5" customWidth="1"/>
    <col min="7" max="7" width="9.140625" style="5"/>
    <col min="8" max="8" width="11.7109375" style="5" bestFit="1" customWidth="1"/>
    <col min="9" max="9" width="14" style="5" bestFit="1" customWidth="1"/>
    <col min="10" max="10" width="9.140625" style="5"/>
    <col min="11" max="11" width="12.140625" style="5" bestFit="1" customWidth="1"/>
    <col min="12" max="16384" width="9.140625" style="5"/>
  </cols>
  <sheetData>
    <row r="1" spans="1:14">
      <c r="A1" s="4"/>
      <c r="B1" s="4" t="s">
        <v>697</v>
      </c>
      <c r="C1" s="4"/>
      <c r="D1" s="4"/>
      <c r="E1" s="4"/>
      <c r="F1" s="4"/>
      <c r="G1" s="4"/>
      <c r="H1" s="4"/>
      <c r="I1" s="4"/>
      <c r="J1" s="4"/>
      <c r="K1" s="4"/>
      <c r="L1" s="4"/>
      <c r="M1" s="4"/>
      <c r="N1" s="4"/>
    </row>
    <row r="3" spans="1:14">
      <c r="B3" s="39" t="s">
        <v>90</v>
      </c>
      <c r="C3" s="39" t="s">
        <v>1215</v>
      </c>
      <c r="D3" s="39" t="s">
        <v>1216</v>
      </c>
      <c r="E3" s="39" t="s">
        <v>1212</v>
      </c>
      <c r="F3" s="39" t="s">
        <v>1217</v>
      </c>
      <c r="G3" s="39" t="s">
        <v>1218</v>
      </c>
      <c r="H3" s="39" t="s">
        <v>1219</v>
      </c>
    </row>
    <row r="4" spans="1:14">
      <c r="B4" s="39" t="s">
        <v>1214</v>
      </c>
      <c r="C4" s="39">
        <v>75</v>
      </c>
      <c r="D4" s="39">
        <v>55</v>
      </c>
      <c r="E4" s="39">
        <v>65</v>
      </c>
      <c r="F4" s="39">
        <v>85</v>
      </c>
      <c r="G4" s="39">
        <v>35</v>
      </c>
      <c r="H4" s="39">
        <v>95</v>
      </c>
    </row>
    <row r="5" spans="1:14">
      <c r="B5"/>
      <c r="C5"/>
      <c r="D5"/>
    </row>
    <row r="14" spans="1:14">
      <c r="A14" s="4"/>
      <c r="B14" s="4" t="s">
        <v>702</v>
      </c>
      <c r="C14" s="4"/>
      <c r="D14" s="4"/>
      <c r="E14" s="4"/>
      <c r="F14" s="4"/>
      <c r="G14" s="4"/>
      <c r="H14" s="4"/>
      <c r="I14" s="4"/>
      <c r="J14" s="4"/>
      <c r="K14" s="4"/>
      <c r="L14" s="4"/>
      <c r="M14" s="4"/>
      <c r="N14" s="4"/>
    </row>
    <row r="15" spans="1:14">
      <c r="B15" s="39"/>
      <c r="C15" s="39" t="s">
        <v>698</v>
      </c>
      <c r="D15" s="39" t="s">
        <v>699</v>
      </c>
      <c r="E15" s="39" t="s">
        <v>703</v>
      </c>
      <c r="F15" s="39" t="s">
        <v>704</v>
      </c>
    </row>
    <row r="16" spans="1:14">
      <c r="B16" s="39" t="s">
        <v>700</v>
      </c>
      <c r="C16" s="39">
        <v>75</v>
      </c>
      <c r="D16" s="39">
        <v>85</v>
      </c>
      <c r="E16" s="39">
        <v>105</v>
      </c>
      <c r="F16" s="39">
        <v>120</v>
      </c>
    </row>
    <row r="17" spans="1:14">
      <c r="B17" s="39" t="s">
        <v>701</v>
      </c>
      <c r="C17" s="39">
        <v>84</v>
      </c>
      <c r="D17" s="39">
        <v>99</v>
      </c>
      <c r="E17" s="39">
        <v>90</v>
      </c>
      <c r="F17" s="39">
        <v>150</v>
      </c>
      <c r="I17" s="15"/>
    </row>
    <row r="18" spans="1:14">
      <c r="B18" s="39" t="s">
        <v>705</v>
      </c>
      <c r="C18" s="39">
        <v>50</v>
      </c>
      <c r="D18" s="39">
        <v>60</v>
      </c>
      <c r="E18" s="39">
        <v>70</v>
      </c>
      <c r="F18" s="39">
        <v>80</v>
      </c>
      <c r="I18" s="15"/>
    </row>
    <row r="19" spans="1:14">
      <c r="I19" s="15"/>
    </row>
    <row r="20" spans="1:14">
      <c r="I20" s="15"/>
      <c r="K20" s="15"/>
    </row>
    <row r="21" spans="1:14">
      <c r="I21" s="15"/>
      <c r="K21" s="15"/>
    </row>
    <row r="22" spans="1:14">
      <c r="I22" s="15"/>
      <c r="K22" s="15"/>
    </row>
    <row r="23" spans="1:14">
      <c r="I23" s="15"/>
    </row>
    <row r="24" spans="1:14">
      <c r="I24" s="15"/>
    </row>
    <row r="25" spans="1:14">
      <c r="I25" s="223"/>
    </row>
    <row r="28" spans="1:14">
      <c r="A28" s="4"/>
      <c r="B28" s="4" t="s">
        <v>706</v>
      </c>
      <c r="C28" s="4"/>
      <c r="D28" s="4"/>
      <c r="E28" s="4"/>
      <c r="F28" s="4"/>
      <c r="G28" s="4"/>
      <c r="H28" s="4"/>
      <c r="I28" s="4"/>
      <c r="J28" s="4"/>
      <c r="K28" s="4"/>
      <c r="L28" s="4"/>
      <c r="M28" s="4"/>
      <c r="N28" s="4"/>
    </row>
    <row r="30" spans="1:14">
      <c r="B30" s="571" t="s">
        <v>707</v>
      </c>
      <c r="C30" s="571"/>
      <c r="D30" s="571"/>
      <c r="E30" s="571"/>
    </row>
    <row r="31" spans="1:14">
      <c r="C31" s="28">
        <v>2005</v>
      </c>
      <c r="D31" s="28">
        <v>2006</v>
      </c>
      <c r="E31" s="28">
        <v>2007</v>
      </c>
    </row>
    <row r="32" spans="1:14">
      <c r="B32" s="28" t="s">
        <v>698</v>
      </c>
      <c r="C32" s="197">
        <v>21958</v>
      </c>
      <c r="D32" s="197">
        <v>21596</v>
      </c>
      <c r="E32" s="197">
        <v>20990</v>
      </c>
    </row>
    <row r="33" spans="2:5">
      <c r="B33" s="28" t="s">
        <v>699</v>
      </c>
      <c r="C33" s="197">
        <v>21480</v>
      </c>
      <c r="D33" s="197">
        <v>16487</v>
      </c>
      <c r="E33" s="197">
        <v>23788</v>
      </c>
    </row>
    <row r="34" spans="2:5">
      <c r="B34" s="28" t="s">
        <v>703</v>
      </c>
      <c r="C34" s="197">
        <v>20113</v>
      </c>
      <c r="D34" s="197">
        <v>20734</v>
      </c>
      <c r="E34" s="197">
        <v>22038</v>
      </c>
    </row>
    <row r="35" spans="2:5">
      <c r="B35" s="28" t="s">
        <v>704</v>
      </c>
      <c r="C35" s="197">
        <v>34353</v>
      </c>
      <c r="D35" s="197">
        <v>22630</v>
      </c>
      <c r="E35" s="197">
        <v>20975</v>
      </c>
    </row>
    <row r="36" spans="2:5">
      <c r="B36" s="28" t="s">
        <v>1081</v>
      </c>
      <c r="C36" s="198">
        <v>50000</v>
      </c>
      <c r="D36" s="198">
        <v>97000</v>
      </c>
      <c r="E36" s="198">
        <v>100000</v>
      </c>
    </row>
  </sheetData>
  <customSheetViews>
    <customSheetView guid="{2AFC4EE7-B7E3-4CBF-97F7-920151E9360E}">
      <selection activeCell="A8" sqref="A8"/>
      <pageMargins left="0.7" right="0.7" top="0.75" bottom="0.75" header="0.3" footer="0.3"/>
    </customSheetView>
  </customSheetViews>
  <mergeCells count="1">
    <mergeCell ref="B30:E30"/>
  </mergeCells>
  <pageMargins left="0.7" right="0.7" top="0.75" bottom="0.75" header="0.3" footer="0.3"/>
  <pageSetup orientation="portrait" horizontalDpi="300" verticalDpi="300" r:id="rId1"/>
  <drawing r:id="rId2"/>
  <legacyDrawing r:id="rId3"/>
  <oleObjects>
    <mc:AlternateContent xmlns:mc="http://schemas.openxmlformats.org/markup-compatibility/2006">
      <mc:Choice Requires="x14">
        <oleObject progId="Word.Document.12" shapeId="33793" r:id="rId4">
          <objectPr defaultSize="0" r:id="rId5">
            <anchor moveWithCells="1">
              <from>
                <xdr:col>19</xdr:col>
                <xdr:colOff>514350</xdr:colOff>
                <xdr:row>1</xdr:row>
                <xdr:rowOff>190500</xdr:rowOff>
              </from>
              <to>
                <xdr:col>28</xdr:col>
                <xdr:colOff>466725</xdr:colOff>
                <xdr:row>9</xdr:row>
                <xdr:rowOff>133350</xdr:rowOff>
              </to>
            </anchor>
          </objectPr>
        </oleObject>
      </mc:Choice>
      <mc:Fallback>
        <oleObject progId="Word.Document.12" shapeId="33793" r:id="rId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pageSetUpPr autoPageBreaks="0"/>
  </sheetPr>
  <dimension ref="A1:N747"/>
  <sheetViews>
    <sheetView workbookViewId="0">
      <pane ySplit="1" topLeftCell="A2" activePane="bottomLeft" state="frozen"/>
      <selection pane="bottomLeft" activeCell="B24" sqref="B24"/>
    </sheetView>
  </sheetViews>
  <sheetFormatPr defaultRowHeight="15"/>
  <cols>
    <col min="2" max="2" width="19.5703125" customWidth="1"/>
    <col min="3" max="3" width="8.42578125" customWidth="1"/>
    <col min="4" max="4" width="27.28515625" customWidth="1"/>
    <col min="5" max="5" width="9.7109375" customWidth="1"/>
    <col min="6" max="6" width="10.5703125" customWidth="1"/>
    <col min="7" max="7" width="5.85546875" customWidth="1"/>
    <col min="8" max="8" width="12.28515625" customWidth="1"/>
    <col min="9" max="9" width="10.42578125" customWidth="1"/>
    <col min="10" max="10" width="12.5703125" style="104" customWidth="1"/>
    <col min="11" max="11" width="14.28515625" bestFit="1" customWidth="1"/>
    <col min="12" max="12" width="14.85546875" customWidth="1"/>
    <col min="14" max="14" width="12" bestFit="1" customWidth="1"/>
  </cols>
  <sheetData>
    <row r="1" spans="1:14">
      <c r="A1" s="84" t="s">
        <v>1096</v>
      </c>
      <c r="B1" s="84" t="s">
        <v>102</v>
      </c>
      <c r="C1" s="85" t="s">
        <v>686</v>
      </c>
      <c r="D1" s="86" t="s">
        <v>103</v>
      </c>
      <c r="E1" s="86" t="s">
        <v>104</v>
      </c>
      <c r="F1" s="87" t="s">
        <v>105</v>
      </c>
      <c r="G1" s="88" t="s">
        <v>687</v>
      </c>
      <c r="H1" s="89" t="s">
        <v>638</v>
      </c>
      <c r="I1" s="85" t="s">
        <v>753</v>
      </c>
      <c r="J1" s="90" t="s">
        <v>754</v>
      </c>
      <c r="K1" s="91" t="s">
        <v>683</v>
      </c>
    </row>
    <row r="2" spans="1:14">
      <c r="A2">
        <v>1</v>
      </c>
      <c r="B2" s="92" t="s">
        <v>556</v>
      </c>
      <c r="C2" s="93" t="s">
        <v>691</v>
      </c>
      <c r="D2" s="92" t="s">
        <v>709</v>
      </c>
      <c r="E2" s="92" t="s">
        <v>111</v>
      </c>
      <c r="F2" s="94">
        <v>40457</v>
      </c>
      <c r="G2" s="95">
        <f t="shared" ref="G2:G65" ca="1" si="0">DATEDIF(F2,TODAY(),"Y")</f>
        <v>12</v>
      </c>
      <c r="H2" s="96">
        <v>100000</v>
      </c>
      <c r="I2" s="97">
        <v>4</v>
      </c>
      <c r="J2" s="98">
        <f t="shared" ref="J2:J65" si="1">H2*$K$2+H2</f>
        <v>130000</v>
      </c>
      <c r="K2" s="99">
        <v>0.3</v>
      </c>
      <c r="L2" t="s">
        <v>755</v>
      </c>
    </row>
    <row r="3" spans="1:14">
      <c r="A3">
        <v>2</v>
      </c>
      <c r="B3" s="100" t="s">
        <v>439</v>
      </c>
      <c r="C3" s="93" t="s">
        <v>693</v>
      </c>
      <c r="D3" s="100" t="s">
        <v>215</v>
      </c>
      <c r="E3" s="100" t="s">
        <v>125</v>
      </c>
      <c r="F3" s="101">
        <v>39515</v>
      </c>
      <c r="G3" s="95">
        <f t="shared" ca="1" si="0"/>
        <v>15</v>
      </c>
      <c r="H3" s="96">
        <v>98758</v>
      </c>
      <c r="I3" s="97">
        <v>4</v>
      </c>
      <c r="J3" s="98">
        <f t="shared" si="1"/>
        <v>128385.4</v>
      </c>
    </row>
    <row r="4" spans="1:14">
      <c r="A4">
        <v>3</v>
      </c>
      <c r="B4" s="100" t="s">
        <v>818</v>
      </c>
      <c r="C4" s="93" t="s">
        <v>691</v>
      </c>
      <c r="D4" s="100" t="s">
        <v>140</v>
      </c>
      <c r="E4" s="100" t="s">
        <v>108</v>
      </c>
      <c r="F4" s="101">
        <v>35932</v>
      </c>
      <c r="G4" s="95">
        <f t="shared" ca="1" si="0"/>
        <v>24</v>
      </c>
      <c r="H4" s="96">
        <v>98714</v>
      </c>
      <c r="I4" s="97">
        <v>5</v>
      </c>
      <c r="J4" s="98">
        <f t="shared" si="1"/>
        <v>128328.2</v>
      </c>
    </row>
    <row r="5" spans="1:14">
      <c r="A5">
        <v>4</v>
      </c>
      <c r="B5" s="100" t="s">
        <v>912</v>
      </c>
      <c r="C5" s="93" t="s">
        <v>691</v>
      </c>
      <c r="D5" s="100" t="s">
        <v>110</v>
      </c>
      <c r="E5" s="100" t="s">
        <v>111</v>
      </c>
      <c r="F5" s="101">
        <v>36787</v>
      </c>
      <c r="G5" s="95">
        <f t="shared" ca="1" si="0"/>
        <v>22</v>
      </c>
      <c r="H5" s="96">
        <v>98604</v>
      </c>
      <c r="I5" s="97">
        <v>4</v>
      </c>
      <c r="J5" s="98">
        <f t="shared" si="1"/>
        <v>128185.2</v>
      </c>
    </row>
    <row r="6" spans="1:14">
      <c r="A6">
        <v>5</v>
      </c>
      <c r="B6" s="100" t="s">
        <v>837</v>
      </c>
      <c r="C6" s="93" t="s">
        <v>691</v>
      </c>
      <c r="D6" s="100" t="s">
        <v>140</v>
      </c>
      <c r="E6" s="100" t="s">
        <v>111</v>
      </c>
      <c r="F6" s="101">
        <v>36718</v>
      </c>
      <c r="G6" s="95">
        <f t="shared" ca="1" si="0"/>
        <v>22</v>
      </c>
      <c r="H6" s="96">
        <v>98472</v>
      </c>
      <c r="I6" s="97">
        <v>5</v>
      </c>
      <c r="J6" s="98">
        <f t="shared" si="1"/>
        <v>128013.6</v>
      </c>
    </row>
    <row r="7" spans="1:14">
      <c r="A7">
        <v>6</v>
      </c>
      <c r="B7" s="100" t="s">
        <v>233</v>
      </c>
      <c r="C7" s="93" t="s">
        <v>689</v>
      </c>
      <c r="D7" s="100" t="s">
        <v>119</v>
      </c>
      <c r="E7" s="100" t="s">
        <v>111</v>
      </c>
      <c r="F7" s="101">
        <v>40587</v>
      </c>
      <c r="G7" s="95">
        <f t="shared" ca="1" si="0"/>
        <v>12</v>
      </c>
      <c r="H7" s="96">
        <v>98395</v>
      </c>
      <c r="I7" s="97">
        <v>2</v>
      </c>
      <c r="J7" s="98">
        <f t="shared" si="1"/>
        <v>127913.5</v>
      </c>
    </row>
    <row r="8" spans="1:14">
      <c r="A8">
        <v>7</v>
      </c>
      <c r="B8" s="100" t="s">
        <v>303</v>
      </c>
      <c r="C8" s="93" t="s">
        <v>691</v>
      </c>
      <c r="D8" s="100" t="s">
        <v>123</v>
      </c>
      <c r="E8" s="100" t="s">
        <v>111</v>
      </c>
      <c r="F8" s="101">
        <v>40368</v>
      </c>
      <c r="G8" s="95">
        <f t="shared" ca="1" si="0"/>
        <v>12</v>
      </c>
      <c r="H8" s="96">
        <v>98241</v>
      </c>
      <c r="I8" s="97">
        <v>5</v>
      </c>
      <c r="J8" s="98">
        <f t="shared" si="1"/>
        <v>127713.3</v>
      </c>
      <c r="N8" s="205">
        <v>8062468296</v>
      </c>
    </row>
    <row r="9" spans="1:14">
      <c r="A9">
        <v>8</v>
      </c>
      <c r="B9" s="100" t="s">
        <v>214</v>
      </c>
      <c r="C9" s="93" t="s">
        <v>693</v>
      </c>
      <c r="D9" s="100" t="s">
        <v>215</v>
      </c>
      <c r="E9" s="100" t="s">
        <v>108</v>
      </c>
      <c r="F9" s="101">
        <v>40690</v>
      </c>
      <c r="G9" s="95">
        <f t="shared" ca="1" si="0"/>
        <v>11</v>
      </c>
      <c r="H9" s="96">
        <v>98054</v>
      </c>
      <c r="I9" s="97">
        <v>1</v>
      </c>
      <c r="J9" s="98">
        <f t="shared" si="1"/>
        <v>127470.2</v>
      </c>
    </row>
    <row r="10" spans="1:14">
      <c r="A10">
        <v>9</v>
      </c>
      <c r="B10" s="100" t="s">
        <v>525</v>
      </c>
      <c r="C10" s="93" t="s">
        <v>691</v>
      </c>
      <c r="D10" s="100" t="s">
        <v>115</v>
      </c>
      <c r="E10" s="100" t="s">
        <v>108</v>
      </c>
      <c r="F10" s="101">
        <v>39120</v>
      </c>
      <c r="G10" s="95">
        <f t="shared" ca="1" si="0"/>
        <v>16</v>
      </c>
      <c r="H10" s="96">
        <v>97735</v>
      </c>
      <c r="I10" s="97">
        <v>3</v>
      </c>
      <c r="J10" s="98">
        <f t="shared" si="1"/>
        <v>127055.5</v>
      </c>
      <c r="N10" s="206" t="s">
        <v>1099</v>
      </c>
    </row>
    <row r="11" spans="1:14">
      <c r="A11">
        <v>10</v>
      </c>
      <c r="B11" s="100" t="s">
        <v>280</v>
      </c>
      <c r="C11" s="93" t="s">
        <v>691</v>
      </c>
      <c r="D11" s="100" t="s">
        <v>140</v>
      </c>
      <c r="E11" s="100" t="s">
        <v>111</v>
      </c>
      <c r="F11" s="12">
        <v>40449</v>
      </c>
      <c r="G11" s="95">
        <f t="shared" ca="1" si="0"/>
        <v>12</v>
      </c>
      <c r="H11" s="96">
        <v>97724</v>
      </c>
      <c r="I11" s="97">
        <v>5</v>
      </c>
      <c r="J11" s="98">
        <f t="shared" si="1"/>
        <v>127041.2</v>
      </c>
    </row>
    <row r="12" spans="1:14">
      <c r="A12">
        <v>11</v>
      </c>
      <c r="B12" s="100" t="s">
        <v>374</v>
      </c>
      <c r="C12" s="93" t="s">
        <v>694</v>
      </c>
      <c r="D12" s="100" t="s">
        <v>110</v>
      </c>
      <c r="E12" s="100" t="s">
        <v>108</v>
      </c>
      <c r="F12" s="101">
        <v>39807</v>
      </c>
      <c r="G12" s="95">
        <f t="shared" ca="1" si="0"/>
        <v>14</v>
      </c>
      <c r="H12" s="96">
        <v>97702</v>
      </c>
      <c r="I12" s="97">
        <v>2</v>
      </c>
      <c r="J12" s="98">
        <f t="shared" si="1"/>
        <v>127012.6</v>
      </c>
    </row>
    <row r="13" spans="1:14">
      <c r="A13">
        <v>12</v>
      </c>
      <c r="B13" s="100" t="s">
        <v>852</v>
      </c>
      <c r="C13" s="93" t="s">
        <v>693</v>
      </c>
      <c r="D13" s="100" t="s">
        <v>140</v>
      </c>
      <c r="E13" s="100" t="s">
        <v>108</v>
      </c>
      <c r="F13" s="101">
        <v>36101</v>
      </c>
      <c r="G13" s="95">
        <f t="shared" ca="1" si="0"/>
        <v>24</v>
      </c>
      <c r="H13" s="96">
        <v>97064</v>
      </c>
      <c r="I13" s="97">
        <v>5</v>
      </c>
      <c r="J13" s="98">
        <f t="shared" si="1"/>
        <v>126183.2</v>
      </c>
    </row>
    <row r="14" spans="1:14">
      <c r="A14">
        <v>13</v>
      </c>
      <c r="B14" s="100" t="s">
        <v>761</v>
      </c>
      <c r="C14" s="93" t="s">
        <v>690</v>
      </c>
      <c r="D14" s="100" t="s">
        <v>123</v>
      </c>
      <c r="E14" s="100" t="s">
        <v>111</v>
      </c>
      <c r="F14" s="101">
        <v>35940</v>
      </c>
      <c r="G14" s="95">
        <f t="shared" ca="1" si="0"/>
        <v>24</v>
      </c>
      <c r="H14" s="96">
        <v>96800</v>
      </c>
      <c r="I14" s="97">
        <v>5</v>
      </c>
      <c r="J14" s="98">
        <f t="shared" si="1"/>
        <v>125840</v>
      </c>
    </row>
    <row r="15" spans="1:14">
      <c r="A15">
        <v>14</v>
      </c>
      <c r="B15" s="100" t="s">
        <v>120</v>
      </c>
      <c r="C15" s="93" t="s">
        <v>691</v>
      </c>
      <c r="D15" s="100" t="s">
        <v>121</v>
      </c>
      <c r="E15" s="100" t="s">
        <v>108</v>
      </c>
      <c r="F15" s="101">
        <v>41209</v>
      </c>
      <c r="G15" s="95">
        <f t="shared" ca="1" si="0"/>
        <v>10</v>
      </c>
      <c r="H15" s="96">
        <v>96778</v>
      </c>
      <c r="I15" s="97">
        <v>1</v>
      </c>
      <c r="J15" s="98">
        <f t="shared" si="1"/>
        <v>125811.4</v>
      </c>
    </row>
    <row r="16" spans="1:14">
      <c r="A16">
        <v>15</v>
      </c>
      <c r="B16" s="100" t="s">
        <v>234</v>
      </c>
      <c r="C16" s="93" t="s">
        <v>691</v>
      </c>
      <c r="D16" s="100" t="s">
        <v>177</v>
      </c>
      <c r="E16" s="100" t="s">
        <v>108</v>
      </c>
      <c r="F16" s="101">
        <v>40585</v>
      </c>
      <c r="G16" s="95">
        <f t="shared" ca="1" si="0"/>
        <v>12</v>
      </c>
      <c r="H16" s="96">
        <v>96745</v>
      </c>
      <c r="I16" s="97">
        <v>4</v>
      </c>
      <c r="J16" s="98">
        <f t="shared" si="1"/>
        <v>125768.5</v>
      </c>
    </row>
    <row r="17" spans="1:10">
      <c r="A17">
        <v>16</v>
      </c>
      <c r="B17" s="100" t="s">
        <v>279</v>
      </c>
      <c r="C17" s="93" t="s">
        <v>694</v>
      </c>
      <c r="D17" s="100" t="s">
        <v>107</v>
      </c>
      <c r="E17" s="100" t="s">
        <v>111</v>
      </c>
      <c r="F17" s="101">
        <v>40451</v>
      </c>
      <c r="G17" s="95">
        <f t="shared" ca="1" si="0"/>
        <v>12</v>
      </c>
      <c r="H17" s="96">
        <v>96613</v>
      </c>
      <c r="I17" s="97">
        <v>2</v>
      </c>
      <c r="J17" s="98">
        <f t="shared" si="1"/>
        <v>125596.9</v>
      </c>
    </row>
    <row r="18" spans="1:10">
      <c r="A18">
        <v>17</v>
      </c>
      <c r="B18" s="100" t="s">
        <v>442</v>
      </c>
      <c r="C18" s="93" t="s">
        <v>691</v>
      </c>
      <c r="D18" s="100" t="s">
        <v>140</v>
      </c>
      <c r="E18" s="100" t="s">
        <v>108</v>
      </c>
      <c r="F18" s="101">
        <v>39472</v>
      </c>
      <c r="G18" s="95">
        <f t="shared" ca="1" si="0"/>
        <v>15</v>
      </c>
      <c r="H18" s="96">
        <v>96536</v>
      </c>
      <c r="I18" s="97">
        <v>1</v>
      </c>
      <c r="J18" s="98">
        <f t="shared" si="1"/>
        <v>125496.8</v>
      </c>
    </row>
    <row r="19" spans="1:10">
      <c r="A19">
        <v>18</v>
      </c>
      <c r="B19" s="100" t="s">
        <v>764</v>
      </c>
      <c r="C19" s="93" t="s">
        <v>691</v>
      </c>
      <c r="D19" s="100" t="s">
        <v>123</v>
      </c>
      <c r="E19" s="100" t="s">
        <v>108</v>
      </c>
      <c r="F19" s="101">
        <v>37785</v>
      </c>
      <c r="G19" s="95">
        <f t="shared" ca="1" si="0"/>
        <v>19</v>
      </c>
      <c r="H19" s="96">
        <v>96008</v>
      </c>
      <c r="I19" s="97">
        <v>4</v>
      </c>
      <c r="J19" s="98">
        <f t="shared" si="1"/>
        <v>124810.4</v>
      </c>
    </row>
    <row r="20" spans="1:10">
      <c r="A20">
        <v>19</v>
      </c>
      <c r="B20" s="100" t="s">
        <v>456</v>
      </c>
      <c r="C20" s="93" t="s">
        <v>691</v>
      </c>
      <c r="D20" s="100" t="s">
        <v>107</v>
      </c>
      <c r="E20" s="100" t="s">
        <v>108</v>
      </c>
      <c r="F20" s="101">
        <v>39399</v>
      </c>
      <c r="G20" s="95">
        <f t="shared" ca="1" si="0"/>
        <v>15</v>
      </c>
      <c r="H20" s="96">
        <v>95942</v>
      </c>
      <c r="I20" s="97">
        <v>1</v>
      </c>
      <c r="J20" s="98">
        <f t="shared" si="1"/>
        <v>124724.6</v>
      </c>
    </row>
    <row r="21" spans="1:10">
      <c r="A21">
        <v>20</v>
      </c>
      <c r="B21" s="100" t="s">
        <v>174</v>
      </c>
      <c r="C21" s="93" t="s">
        <v>691</v>
      </c>
      <c r="D21" s="100" t="s">
        <v>147</v>
      </c>
      <c r="E21" s="100" t="s">
        <v>108</v>
      </c>
      <c r="F21" s="101">
        <v>40911</v>
      </c>
      <c r="G21" s="95">
        <f t="shared" ca="1" si="0"/>
        <v>11</v>
      </c>
      <c r="H21" s="96">
        <v>95832</v>
      </c>
      <c r="I21" s="97">
        <v>3</v>
      </c>
      <c r="J21" s="98">
        <f t="shared" si="1"/>
        <v>124581.6</v>
      </c>
    </row>
    <row r="22" spans="1:10">
      <c r="A22">
        <v>21</v>
      </c>
      <c r="B22" s="100" t="s">
        <v>539</v>
      </c>
      <c r="C22" s="93" t="s">
        <v>694</v>
      </c>
      <c r="D22" s="100" t="s">
        <v>115</v>
      </c>
      <c r="E22" s="100" t="s">
        <v>108</v>
      </c>
      <c r="F22" s="101">
        <v>39085</v>
      </c>
      <c r="G22" s="95">
        <f t="shared" ca="1" si="0"/>
        <v>16</v>
      </c>
      <c r="H22" s="96">
        <v>95733</v>
      </c>
      <c r="I22" s="97">
        <v>3</v>
      </c>
      <c r="J22" s="98">
        <f t="shared" si="1"/>
        <v>124452.9</v>
      </c>
    </row>
    <row r="23" spans="1:10">
      <c r="A23">
        <v>22</v>
      </c>
      <c r="B23" s="100" t="s">
        <v>781</v>
      </c>
      <c r="C23" s="93" t="s">
        <v>690</v>
      </c>
      <c r="D23" s="100" t="s">
        <v>137</v>
      </c>
      <c r="E23" s="100" t="s">
        <v>111</v>
      </c>
      <c r="F23" s="101">
        <v>36342</v>
      </c>
      <c r="G23" s="95">
        <f t="shared" ca="1" si="0"/>
        <v>23</v>
      </c>
      <c r="H23" s="96">
        <v>95667</v>
      </c>
      <c r="I23" s="97">
        <v>4</v>
      </c>
      <c r="J23" s="98">
        <f t="shared" si="1"/>
        <v>124367.1</v>
      </c>
    </row>
    <row r="24" spans="1:10">
      <c r="A24">
        <v>23</v>
      </c>
      <c r="B24" s="100" t="s">
        <v>865</v>
      </c>
      <c r="C24" s="93" t="s">
        <v>688</v>
      </c>
      <c r="D24" s="100" t="s">
        <v>147</v>
      </c>
      <c r="E24" s="100" t="s">
        <v>108</v>
      </c>
      <c r="F24" s="101">
        <v>35856</v>
      </c>
      <c r="G24" s="95">
        <f t="shared" ca="1" si="0"/>
        <v>25</v>
      </c>
      <c r="H24" s="96">
        <v>95513</v>
      </c>
      <c r="I24" s="97">
        <v>3</v>
      </c>
      <c r="J24" s="98">
        <f t="shared" si="1"/>
        <v>124166.9</v>
      </c>
    </row>
    <row r="25" spans="1:10">
      <c r="A25">
        <v>24</v>
      </c>
      <c r="B25" s="100" t="s">
        <v>223</v>
      </c>
      <c r="C25" s="93" t="s">
        <v>693</v>
      </c>
      <c r="D25" s="100" t="s">
        <v>107</v>
      </c>
      <c r="E25" s="100" t="s">
        <v>108</v>
      </c>
      <c r="F25" s="101">
        <v>40637</v>
      </c>
      <c r="G25" s="95">
        <f t="shared" ca="1" si="0"/>
        <v>12</v>
      </c>
      <c r="H25" s="96">
        <v>95304</v>
      </c>
      <c r="I25" s="97">
        <v>3</v>
      </c>
      <c r="J25" s="98">
        <f t="shared" si="1"/>
        <v>123895.2</v>
      </c>
    </row>
    <row r="26" spans="1:10">
      <c r="A26">
        <v>25</v>
      </c>
      <c r="B26" s="100" t="s">
        <v>504</v>
      </c>
      <c r="C26" s="93" t="s">
        <v>691</v>
      </c>
      <c r="D26" s="100" t="s">
        <v>147</v>
      </c>
      <c r="E26" s="100" t="s">
        <v>108</v>
      </c>
      <c r="F26" s="101">
        <v>39180</v>
      </c>
      <c r="G26" s="95">
        <f t="shared" ca="1" si="0"/>
        <v>16</v>
      </c>
      <c r="H26" s="96">
        <v>95194</v>
      </c>
      <c r="I26" s="97">
        <v>4</v>
      </c>
      <c r="J26" s="98">
        <f t="shared" si="1"/>
        <v>123752.2</v>
      </c>
    </row>
    <row r="27" spans="1:10">
      <c r="A27">
        <v>26</v>
      </c>
      <c r="B27" s="100" t="s">
        <v>774</v>
      </c>
      <c r="C27" s="93" t="s">
        <v>691</v>
      </c>
      <c r="D27" s="100" t="s">
        <v>260</v>
      </c>
      <c r="E27" s="100" t="s">
        <v>108</v>
      </c>
      <c r="F27" s="101">
        <v>37883</v>
      </c>
      <c r="G27" s="95">
        <f t="shared" ca="1" si="0"/>
        <v>19</v>
      </c>
      <c r="H27" s="96">
        <v>95183</v>
      </c>
      <c r="I27" s="97">
        <v>1</v>
      </c>
      <c r="J27" s="98">
        <f t="shared" si="1"/>
        <v>123737.9</v>
      </c>
    </row>
    <row r="28" spans="1:10">
      <c r="A28">
        <v>27</v>
      </c>
      <c r="B28" s="100" t="s">
        <v>226</v>
      </c>
      <c r="C28" s="93" t="s">
        <v>693</v>
      </c>
      <c r="D28" s="100" t="s">
        <v>110</v>
      </c>
      <c r="E28" s="100" t="s">
        <v>108</v>
      </c>
      <c r="F28" s="101">
        <v>40624</v>
      </c>
      <c r="G28" s="95">
        <f t="shared" ca="1" si="0"/>
        <v>12</v>
      </c>
      <c r="H28" s="96">
        <v>95150</v>
      </c>
      <c r="I28" s="97">
        <v>1</v>
      </c>
      <c r="J28" s="98">
        <f t="shared" si="1"/>
        <v>123695</v>
      </c>
    </row>
    <row r="29" spans="1:10">
      <c r="A29">
        <v>28</v>
      </c>
      <c r="B29" s="100" t="s">
        <v>548</v>
      </c>
      <c r="C29" s="93" t="s">
        <v>689</v>
      </c>
      <c r="D29" s="100" t="s">
        <v>121</v>
      </c>
      <c r="E29" s="100" t="s">
        <v>111</v>
      </c>
      <c r="F29" s="101">
        <v>39011</v>
      </c>
      <c r="G29" s="95">
        <f t="shared" ca="1" si="0"/>
        <v>16</v>
      </c>
      <c r="H29" s="96">
        <v>95117</v>
      </c>
      <c r="I29" s="97">
        <v>4</v>
      </c>
      <c r="J29" s="98">
        <f t="shared" si="1"/>
        <v>123652.1</v>
      </c>
    </row>
    <row r="30" spans="1:10">
      <c r="A30">
        <v>29</v>
      </c>
      <c r="B30" s="100" t="s">
        <v>542</v>
      </c>
      <c r="C30" s="93" t="s">
        <v>690</v>
      </c>
      <c r="D30" s="100" t="s">
        <v>107</v>
      </c>
      <c r="E30" s="100" t="s">
        <v>108</v>
      </c>
      <c r="F30" s="101">
        <v>39063</v>
      </c>
      <c r="G30" s="95">
        <f t="shared" ca="1" si="0"/>
        <v>16</v>
      </c>
      <c r="H30" s="96">
        <v>94952</v>
      </c>
      <c r="I30" s="97">
        <v>4</v>
      </c>
      <c r="J30" s="98">
        <f t="shared" si="1"/>
        <v>123437.6</v>
      </c>
    </row>
    <row r="31" spans="1:10">
      <c r="A31">
        <v>30</v>
      </c>
      <c r="B31" s="100" t="s">
        <v>330</v>
      </c>
      <c r="C31" s="93" t="s">
        <v>693</v>
      </c>
      <c r="D31" s="100" t="s">
        <v>140</v>
      </c>
      <c r="E31" s="100" t="s">
        <v>108</v>
      </c>
      <c r="F31" s="101">
        <v>40269</v>
      </c>
      <c r="G31" s="95">
        <f t="shared" ca="1" si="0"/>
        <v>13</v>
      </c>
      <c r="H31" s="96">
        <v>94886</v>
      </c>
      <c r="I31" s="97">
        <v>3</v>
      </c>
      <c r="J31" s="98">
        <f t="shared" si="1"/>
        <v>123351.8</v>
      </c>
    </row>
    <row r="32" spans="1:10">
      <c r="A32">
        <v>31</v>
      </c>
      <c r="B32" s="100" t="s">
        <v>129</v>
      </c>
      <c r="C32" s="93" t="s">
        <v>693</v>
      </c>
      <c r="D32" s="100" t="s">
        <v>119</v>
      </c>
      <c r="E32" s="100" t="s">
        <v>108</v>
      </c>
      <c r="F32" s="101">
        <v>41157</v>
      </c>
      <c r="G32" s="95">
        <f t="shared" ca="1" si="0"/>
        <v>10</v>
      </c>
      <c r="H32" s="96">
        <v>94864</v>
      </c>
      <c r="I32" s="97">
        <v>1</v>
      </c>
      <c r="J32" s="98">
        <f t="shared" si="1"/>
        <v>123323.2</v>
      </c>
    </row>
    <row r="33" spans="1:10">
      <c r="A33">
        <v>32</v>
      </c>
      <c r="B33" s="100" t="s">
        <v>614</v>
      </c>
      <c r="C33" s="93" t="s">
        <v>693</v>
      </c>
      <c r="D33" s="100" t="s">
        <v>115</v>
      </c>
      <c r="E33" s="100" t="s">
        <v>108</v>
      </c>
      <c r="F33" s="101">
        <v>38227</v>
      </c>
      <c r="G33" s="95">
        <f t="shared" ca="1" si="0"/>
        <v>18</v>
      </c>
      <c r="H33" s="96">
        <v>94820</v>
      </c>
      <c r="I33" s="97">
        <v>3</v>
      </c>
      <c r="J33" s="98">
        <f t="shared" si="1"/>
        <v>123266</v>
      </c>
    </row>
    <row r="34" spans="1:10">
      <c r="A34">
        <v>33</v>
      </c>
      <c r="B34" s="100" t="s">
        <v>921</v>
      </c>
      <c r="C34" s="93" t="s">
        <v>693</v>
      </c>
      <c r="D34" s="100" t="s">
        <v>119</v>
      </c>
      <c r="E34" s="100" t="s">
        <v>111</v>
      </c>
      <c r="F34" s="101">
        <v>35806</v>
      </c>
      <c r="G34" s="95">
        <f t="shared" ca="1" si="0"/>
        <v>25</v>
      </c>
      <c r="H34" s="96">
        <v>94710</v>
      </c>
      <c r="I34" s="97">
        <v>4</v>
      </c>
      <c r="J34" s="98">
        <f t="shared" si="1"/>
        <v>123123</v>
      </c>
    </row>
    <row r="35" spans="1:10">
      <c r="A35">
        <v>34</v>
      </c>
      <c r="B35" s="100" t="s">
        <v>398</v>
      </c>
      <c r="C35" s="93" t="s">
        <v>688</v>
      </c>
      <c r="D35" s="100" t="s">
        <v>107</v>
      </c>
      <c r="E35" s="100" t="s">
        <v>111</v>
      </c>
      <c r="F35" s="101">
        <v>39728</v>
      </c>
      <c r="G35" s="95">
        <f t="shared" ca="1" si="0"/>
        <v>14</v>
      </c>
      <c r="H35" s="96">
        <v>94644</v>
      </c>
      <c r="I35" s="97">
        <v>5</v>
      </c>
      <c r="J35" s="98">
        <f t="shared" si="1"/>
        <v>123037.2</v>
      </c>
    </row>
    <row r="36" spans="1:10">
      <c r="A36">
        <v>35</v>
      </c>
      <c r="B36" s="100" t="s">
        <v>381</v>
      </c>
      <c r="C36" s="93" t="s">
        <v>691</v>
      </c>
      <c r="D36" s="100" t="s">
        <v>110</v>
      </c>
      <c r="E36" s="100" t="s">
        <v>111</v>
      </c>
      <c r="F36" s="101">
        <v>39772</v>
      </c>
      <c r="G36" s="95">
        <f t="shared" ca="1" si="0"/>
        <v>14</v>
      </c>
      <c r="H36" s="96">
        <v>94578</v>
      </c>
      <c r="I36" s="97">
        <v>2</v>
      </c>
      <c r="J36" s="98">
        <f t="shared" si="1"/>
        <v>122951.4</v>
      </c>
    </row>
    <row r="37" spans="1:10">
      <c r="A37">
        <v>36</v>
      </c>
      <c r="B37" s="100" t="s">
        <v>590</v>
      </c>
      <c r="C37" s="93" t="s">
        <v>691</v>
      </c>
      <c r="D37" s="100" t="s">
        <v>119</v>
      </c>
      <c r="E37" s="100" t="s">
        <v>111</v>
      </c>
      <c r="F37" s="101">
        <v>38793</v>
      </c>
      <c r="G37" s="95">
        <f t="shared" ca="1" si="0"/>
        <v>17</v>
      </c>
      <c r="H37" s="96">
        <v>94523</v>
      </c>
      <c r="I37" s="97">
        <v>2</v>
      </c>
      <c r="J37" s="98">
        <f t="shared" si="1"/>
        <v>122879.9</v>
      </c>
    </row>
    <row r="38" spans="1:10">
      <c r="A38">
        <v>37</v>
      </c>
      <c r="B38" s="100" t="s">
        <v>186</v>
      </c>
      <c r="C38" s="93" t="s">
        <v>693</v>
      </c>
      <c r="D38" s="100" t="s">
        <v>123</v>
      </c>
      <c r="E38" s="100" t="s">
        <v>108</v>
      </c>
      <c r="F38" s="101">
        <v>40832</v>
      </c>
      <c r="G38" s="95">
        <f t="shared" ca="1" si="0"/>
        <v>11</v>
      </c>
      <c r="H38" s="96">
        <v>94512</v>
      </c>
      <c r="I38" s="97">
        <v>4</v>
      </c>
      <c r="J38" s="98">
        <f t="shared" si="1"/>
        <v>122865.60000000001</v>
      </c>
    </row>
    <row r="39" spans="1:10">
      <c r="A39">
        <v>38</v>
      </c>
      <c r="B39" s="100" t="s">
        <v>760</v>
      </c>
      <c r="C39" s="93" t="s">
        <v>691</v>
      </c>
      <c r="D39" s="100" t="s">
        <v>123</v>
      </c>
      <c r="E39" s="100" t="s">
        <v>108</v>
      </c>
      <c r="F39" s="101">
        <v>37348</v>
      </c>
      <c r="G39" s="95">
        <f t="shared" ca="1" si="0"/>
        <v>21</v>
      </c>
      <c r="H39" s="96">
        <v>94468</v>
      </c>
      <c r="I39" s="97">
        <v>3</v>
      </c>
      <c r="J39" s="98">
        <f t="shared" si="1"/>
        <v>122808.4</v>
      </c>
    </row>
    <row r="40" spans="1:10">
      <c r="A40">
        <v>39</v>
      </c>
      <c r="B40" s="100" t="s">
        <v>213</v>
      </c>
      <c r="C40" s="93" t="s">
        <v>688</v>
      </c>
      <c r="D40" s="100" t="s">
        <v>206</v>
      </c>
      <c r="E40" s="100" t="s">
        <v>111</v>
      </c>
      <c r="F40" s="101">
        <v>40692</v>
      </c>
      <c r="G40" s="95">
        <f t="shared" ca="1" si="0"/>
        <v>11</v>
      </c>
      <c r="H40" s="96">
        <v>94061</v>
      </c>
      <c r="I40" s="97">
        <v>4</v>
      </c>
      <c r="J40" s="98">
        <f t="shared" si="1"/>
        <v>122279.3</v>
      </c>
    </row>
    <row r="41" spans="1:10">
      <c r="A41">
        <v>40</v>
      </c>
      <c r="B41" s="100" t="s">
        <v>666</v>
      </c>
      <c r="C41" s="93" t="s">
        <v>693</v>
      </c>
      <c r="D41" s="100" t="s">
        <v>123</v>
      </c>
      <c r="E41" s="100" t="s">
        <v>111</v>
      </c>
      <c r="F41" s="101">
        <v>35848</v>
      </c>
      <c r="G41" s="95">
        <f t="shared" ca="1" si="0"/>
        <v>25</v>
      </c>
      <c r="H41" s="96">
        <v>94028</v>
      </c>
      <c r="I41" s="97">
        <v>5</v>
      </c>
      <c r="J41" s="98">
        <f t="shared" si="1"/>
        <v>122236.4</v>
      </c>
    </row>
    <row r="42" spans="1:10">
      <c r="A42">
        <v>41</v>
      </c>
      <c r="B42" s="92" t="s">
        <v>546</v>
      </c>
      <c r="C42" s="93" t="s">
        <v>694</v>
      </c>
      <c r="D42" s="92" t="s">
        <v>135</v>
      </c>
      <c r="E42" s="92" t="s">
        <v>108</v>
      </c>
      <c r="F42" s="94">
        <v>39029</v>
      </c>
      <c r="G42" s="95">
        <f t="shared" ca="1" si="0"/>
        <v>16</v>
      </c>
      <c r="H42" s="96">
        <v>93830</v>
      </c>
      <c r="I42" s="97">
        <v>2</v>
      </c>
      <c r="J42" s="98">
        <f t="shared" si="1"/>
        <v>121979</v>
      </c>
    </row>
    <row r="43" spans="1:10">
      <c r="A43">
        <v>42</v>
      </c>
      <c r="B43" s="100" t="s">
        <v>798</v>
      </c>
      <c r="C43" s="93" t="s">
        <v>691</v>
      </c>
      <c r="D43" s="100" t="s">
        <v>215</v>
      </c>
      <c r="E43" s="100" t="s">
        <v>131</v>
      </c>
      <c r="F43" s="101">
        <v>37946</v>
      </c>
      <c r="G43" s="95">
        <f t="shared" ca="1" si="0"/>
        <v>19</v>
      </c>
      <c r="H43" s="96">
        <v>93643</v>
      </c>
      <c r="I43" s="97">
        <v>5</v>
      </c>
      <c r="J43" s="98">
        <f t="shared" si="1"/>
        <v>121735.9</v>
      </c>
    </row>
    <row r="44" spans="1:10">
      <c r="A44">
        <v>43</v>
      </c>
      <c r="B44" s="100" t="s">
        <v>228</v>
      </c>
      <c r="C44" s="93" t="s">
        <v>689</v>
      </c>
      <c r="D44" s="100" t="s">
        <v>115</v>
      </c>
      <c r="E44" s="100" t="s">
        <v>111</v>
      </c>
      <c r="F44" s="13">
        <v>40620</v>
      </c>
      <c r="G44" s="95">
        <f t="shared" ca="1" si="0"/>
        <v>12</v>
      </c>
      <c r="H44" s="96">
        <v>92730</v>
      </c>
      <c r="I44" s="97">
        <v>1</v>
      </c>
      <c r="J44" s="98">
        <f t="shared" si="1"/>
        <v>120549</v>
      </c>
    </row>
    <row r="45" spans="1:10">
      <c r="A45">
        <v>44</v>
      </c>
      <c r="B45" s="100" t="s">
        <v>571</v>
      </c>
      <c r="C45" s="93" t="s">
        <v>691</v>
      </c>
      <c r="D45" s="100" t="s">
        <v>123</v>
      </c>
      <c r="E45" s="100" t="s">
        <v>111</v>
      </c>
      <c r="F45" s="101">
        <v>38856</v>
      </c>
      <c r="G45" s="95">
        <f t="shared" ca="1" si="0"/>
        <v>16</v>
      </c>
      <c r="H45" s="96">
        <v>92620</v>
      </c>
      <c r="I45" s="97">
        <v>2</v>
      </c>
      <c r="J45" s="98">
        <f t="shared" si="1"/>
        <v>120406</v>
      </c>
    </row>
    <row r="46" spans="1:10">
      <c r="A46">
        <v>45</v>
      </c>
      <c r="B46" s="100" t="s">
        <v>429</v>
      </c>
      <c r="C46" s="93" t="s">
        <v>693</v>
      </c>
      <c r="D46" s="100" t="s">
        <v>140</v>
      </c>
      <c r="E46" s="100" t="s">
        <v>111</v>
      </c>
      <c r="F46" s="101">
        <v>39545</v>
      </c>
      <c r="G46" s="95">
        <f t="shared" ca="1" si="0"/>
        <v>15</v>
      </c>
      <c r="H46" s="96">
        <v>92587</v>
      </c>
      <c r="I46" s="97">
        <v>2</v>
      </c>
      <c r="J46" s="98">
        <f t="shared" si="1"/>
        <v>120363.1</v>
      </c>
    </row>
    <row r="47" spans="1:10">
      <c r="A47">
        <v>46</v>
      </c>
      <c r="B47" s="100" t="s">
        <v>446</v>
      </c>
      <c r="C47" s="93" t="s">
        <v>694</v>
      </c>
      <c r="D47" s="100" t="s">
        <v>119</v>
      </c>
      <c r="E47" s="100" t="s">
        <v>108</v>
      </c>
      <c r="F47" s="101">
        <v>39448</v>
      </c>
      <c r="G47" s="95">
        <f t="shared" ca="1" si="0"/>
        <v>15</v>
      </c>
      <c r="H47" s="96">
        <v>92081</v>
      </c>
      <c r="I47" s="97">
        <v>3</v>
      </c>
      <c r="J47" s="98">
        <f t="shared" si="1"/>
        <v>119705.3</v>
      </c>
    </row>
    <row r="48" spans="1:10">
      <c r="A48">
        <v>47</v>
      </c>
      <c r="B48" s="100" t="s">
        <v>556</v>
      </c>
      <c r="C48" s="93" t="s">
        <v>688</v>
      </c>
      <c r="D48" s="100" t="s">
        <v>123</v>
      </c>
      <c r="E48" s="100" t="s">
        <v>111</v>
      </c>
      <c r="F48" s="101">
        <v>38970</v>
      </c>
      <c r="G48" s="95">
        <f t="shared" ca="1" si="0"/>
        <v>16</v>
      </c>
      <c r="H48" s="96">
        <v>91377</v>
      </c>
      <c r="I48" s="97">
        <v>3</v>
      </c>
      <c r="J48" s="98">
        <f t="shared" si="1"/>
        <v>118790.1</v>
      </c>
    </row>
    <row r="49" spans="1:10">
      <c r="A49">
        <v>48</v>
      </c>
      <c r="B49" s="100" t="s">
        <v>533</v>
      </c>
      <c r="C49" s="93" t="s">
        <v>688</v>
      </c>
      <c r="D49" s="100" t="s">
        <v>123</v>
      </c>
      <c r="E49" s="100" t="s">
        <v>111</v>
      </c>
      <c r="F49" s="101">
        <v>39094</v>
      </c>
      <c r="G49" s="95">
        <f t="shared" ca="1" si="0"/>
        <v>16</v>
      </c>
      <c r="H49" s="96">
        <v>91322</v>
      </c>
      <c r="I49" s="97">
        <v>4</v>
      </c>
      <c r="J49" s="98">
        <f t="shared" si="1"/>
        <v>118718.6</v>
      </c>
    </row>
    <row r="50" spans="1:10">
      <c r="A50">
        <v>49</v>
      </c>
      <c r="B50" s="100" t="s">
        <v>136</v>
      </c>
      <c r="C50" s="93" t="s">
        <v>691</v>
      </c>
      <c r="D50" s="100" t="s">
        <v>137</v>
      </c>
      <c r="E50" s="100" t="s">
        <v>108</v>
      </c>
      <c r="F50" s="101">
        <v>41128</v>
      </c>
      <c r="G50" s="95">
        <f t="shared" ca="1" si="0"/>
        <v>10</v>
      </c>
      <c r="H50" s="96">
        <v>91036</v>
      </c>
      <c r="I50" s="97">
        <v>4</v>
      </c>
      <c r="J50" s="98">
        <f t="shared" si="1"/>
        <v>118346.8</v>
      </c>
    </row>
    <row r="51" spans="1:10">
      <c r="A51">
        <v>50</v>
      </c>
      <c r="B51" s="100" t="s">
        <v>502</v>
      </c>
      <c r="C51" s="93" t="s">
        <v>691</v>
      </c>
      <c r="D51" s="100" t="s">
        <v>119</v>
      </c>
      <c r="E51" s="100" t="s">
        <v>108</v>
      </c>
      <c r="F51" s="101">
        <v>39183</v>
      </c>
      <c r="G51" s="95">
        <f t="shared" ca="1" si="0"/>
        <v>16</v>
      </c>
      <c r="H51" s="96">
        <v>90970</v>
      </c>
      <c r="I51" s="97">
        <v>3</v>
      </c>
      <c r="J51" s="98">
        <f t="shared" si="1"/>
        <v>118261</v>
      </c>
    </row>
    <row r="52" spans="1:10">
      <c r="A52">
        <v>51</v>
      </c>
      <c r="B52" s="100" t="s">
        <v>172</v>
      </c>
      <c r="C52" s="93" t="s">
        <v>693</v>
      </c>
      <c r="D52" s="100" t="s">
        <v>137</v>
      </c>
      <c r="E52" s="100" t="s">
        <v>108</v>
      </c>
      <c r="F52" s="101">
        <v>40918</v>
      </c>
      <c r="G52" s="95">
        <f t="shared" ca="1" si="0"/>
        <v>11</v>
      </c>
      <c r="H52" s="96">
        <v>90750</v>
      </c>
      <c r="I52" s="97">
        <v>5</v>
      </c>
      <c r="J52" s="98">
        <f t="shared" si="1"/>
        <v>117975</v>
      </c>
    </row>
    <row r="53" spans="1:10">
      <c r="A53">
        <v>52</v>
      </c>
      <c r="B53" s="100" t="s">
        <v>924</v>
      </c>
      <c r="C53" s="93" t="s">
        <v>690</v>
      </c>
      <c r="D53" s="100" t="s">
        <v>119</v>
      </c>
      <c r="E53" s="100" t="s">
        <v>108</v>
      </c>
      <c r="F53" s="101">
        <v>37625</v>
      </c>
      <c r="G53" s="95">
        <f t="shared" ca="1" si="0"/>
        <v>20</v>
      </c>
      <c r="H53" s="96">
        <v>90739</v>
      </c>
      <c r="I53" s="97">
        <v>5</v>
      </c>
      <c r="J53" s="98">
        <f t="shared" si="1"/>
        <v>117960.7</v>
      </c>
    </row>
    <row r="54" spans="1:10">
      <c r="A54">
        <v>53</v>
      </c>
      <c r="B54" s="100" t="s">
        <v>794</v>
      </c>
      <c r="C54" s="93" t="s">
        <v>689</v>
      </c>
      <c r="D54" s="100" t="s">
        <v>113</v>
      </c>
      <c r="E54" s="100" t="s">
        <v>108</v>
      </c>
      <c r="F54" s="101">
        <v>36082</v>
      </c>
      <c r="G54" s="95">
        <f t="shared" ca="1" si="0"/>
        <v>24</v>
      </c>
      <c r="H54" s="96">
        <v>90640</v>
      </c>
      <c r="I54" s="97">
        <v>2</v>
      </c>
      <c r="J54" s="98">
        <f t="shared" si="1"/>
        <v>117832</v>
      </c>
    </row>
    <row r="55" spans="1:10">
      <c r="A55">
        <v>54</v>
      </c>
      <c r="B55" s="100" t="s">
        <v>397</v>
      </c>
      <c r="C55" s="93" t="s">
        <v>691</v>
      </c>
      <c r="D55" s="100" t="s">
        <v>107</v>
      </c>
      <c r="E55" s="100" t="s">
        <v>108</v>
      </c>
      <c r="F55" s="101">
        <v>39728</v>
      </c>
      <c r="G55" s="95">
        <f t="shared" ca="1" si="0"/>
        <v>14</v>
      </c>
      <c r="H55" s="96">
        <v>90607</v>
      </c>
      <c r="I55" s="97">
        <v>5</v>
      </c>
      <c r="J55" s="98">
        <f t="shared" si="1"/>
        <v>117789.1</v>
      </c>
    </row>
    <row r="56" spans="1:10">
      <c r="A56">
        <v>55</v>
      </c>
      <c r="B56" s="100" t="s">
        <v>318</v>
      </c>
      <c r="C56" s="93" t="s">
        <v>689</v>
      </c>
      <c r="D56" s="100" t="s">
        <v>123</v>
      </c>
      <c r="E56" s="100" t="s">
        <v>108</v>
      </c>
      <c r="F56" s="101">
        <v>40310</v>
      </c>
      <c r="G56" s="95">
        <f t="shared" ca="1" si="0"/>
        <v>12</v>
      </c>
      <c r="H56" s="96">
        <v>90332</v>
      </c>
      <c r="I56" s="97">
        <v>5</v>
      </c>
      <c r="J56" s="98">
        <f t="shared" si="1"/>
        <v>117431.6</v>
      </c>
    </row>
    <row r="57" spans="1:10">
      <c r="A57">
        <v>56</v>
      </c>
      <c r="B57" s="100" t="s">
        <v>866</v>
      </c>
      <c r="C57" s="93" t="s">
        <v>693</v>
      </c>
      <c r="D57" s="100" t="s">
        <v>147</v>
      </c>
      <c r="E57" s="100" t="s">
        <v>108</v>
      </c>
      <c r="F57" s="101">
        <v>35857</v>
      </c>
      <c r="G57" s="95">
        <f t="shared" ca="1" si="0"/>
        <v>25</v>
      </c>
      <c r="H57" s="96">
        <v>90321</v>
      </c>
      <c r="I57" s="97">
        <v>3</v>
      </c>
      <c r="J57" s="98">
        <f t="shared" si="1"/>
        <v>117417.3</v>
      </c>
    </row>
    <row r="58" spans="1:10">
      <c r="A58">
        <v>57</v>
      </c>
      <c r="B58" s="100" t="s">
        <v>487</v>
      </c>
      <c r="C58" s="93" t="s">
        <v>693</v>
      </c>
      <c r="D58" s="100" t="s">
        <v>140</v>
      </c>
      <c r="E58" s="100" t="s">
        <v>108</v>
      </c>
      <c r="F58" s="101">
        <v>39264</v>
      </c>
      <c r="G58" s="95">
        <f t="shared" ca="1" si="0"/>
        <v>15</v>
      </c>
      <c r="H58" s="96">
        <v>90178</v>
      </c>
      <c r="I58" s="97">
        <v>2</v>
      </c>
      <c r="J58" s="98">
        <f t="shared" si="1"/>
        <v>117231.4</v>
      </c>
    </row>
    <row r="59" spans="1:10">
      <c r="A59">
        <v>58</v>
      </c>
      <c r="B59" s="100" t="s">
        <v>468</v>
      </c>
      <c r="C59" s="93" t="s">
        <v>694</v>
      </c>
      <c r="D59" s="100" t="s">
        <v>147</v>
      </c>
      <c r="E59" s="100" t="s">
        <v>111</v>
      </c>
      <c r="F59" s="101">
        <v>39330</v>
      </c>
      <c r="G59" s="95">
        <f t="shared" ca="1" si="0"/>
        <v>15</v>
      </c>
      <c r="H59" s="96">
        <v>90123</v>
      </c>
      <c r="I59" s="97">
        <v>5</v>
      </c>
      <c r="J59" s="98">
        <f t="shared" si="1"/>
        <v>117159.9</v>
      </c>
    </row>
    <row r="60" spans="1:10">
      <c r="A60">
        <v>59</v>
      </c>
      <c r="B60" s="100" t="s">
        <v>575</v>
      </c>
      <c r="C60" s="93" t="s">
        <v>691</v>
      </c>
      <c r="D60" s="100" t="s">
        <v>147</v>
      </c>
      <c r="E60" s="100" t="s">
        <v>108</v>
      </c>
      <c r="F60" s="101">
        <v>38834</v>
      </c>
      <c r="G60" s="95">
        <f t="shared" ca="1" si="0"/>
        <v>16</v>
      </c>
      <c r="H60" s="96">
        <v>89804</v>
      </c>
      <c r="I60" s="97">
        <v>4</v>
      </c>
      <c r="J60" s="98">
        <f t="shared" si="1"/>
        <v>116745.2</v>
      </c>
    </row>
    <row r="61" spans="1:10">
      <c r="A61">
        <v>60</v>
      </c>
      <c r="B61" s="100" t="s">
        <v>185</v>
      </c>
      <c r="C61" s="93" t="s">
        <v>693</v>
      </c>
      <c r="D61" s="100" t="s">
        <v>177</v>
      </c>
      <c r="E61" s="100" t="s">
        <v>108</v>
      </c>
      <c r="F61" s="101">
        <v>40841</v>
      </c>
      <c r="G61" s="95">
        <f t="shared" ca="1" si="0"/>
        <v>11</v>
      </c>
      <c r="H61" s="96">
        <v>89683</v>
      </c>
      <c r="I61" s="97">
        <v>5</v>
      </c>
      <c r="J61" s="98">
        <f t="shared" si="1"/>
        <v>116587.9</v>
      </c>
    </row>
    <row r="62" spans="1:10">
      <c r="A62">
        <v>61</v>
      </c>
      <c r="B62" s="100" t="s">
        <v>807</v>
      </c>
      <c r="C62" s="93" t="s">
        <v>689</v>
      </c>
      <c r="D62" s="100" t="s">
        <v>140</v>
      </c>
      <c r="E62" s="100" t="s">
        <v>108</v>
      </c>
      <c r="F62" s="101">
        <v>36198</v>
      </c>
      <c r="G62" s="95">
        <f t="shared" ca="1" si="0"/>
        <v>24</v>
      </c>
      <c r="H62" s="96">
        <v>89540</v>
      </c>
      <c r="I62" s="97">
        <v>2</v>
      </c>
      <c r="J62" s="98">
        <f t="shared" si="1"/>
        <v>116402</v>
      </c>
    </row>
    <row r="63" spans="1:10">
      <c r="A63">
        <v>62</v>
      </c>
      <c r="B63" s="100" t="s">
        <v>608</v>
      </c>
      <c r="C63" s="93" t="s">
        <v>688</v>
      </c>
      <c r="D63" s="100" t="s">
        <v>107</v>
      </c>
      <c r="E63" s="100" t="s">
        <v>108</v>
      </c>
      <c r="F63" s="101">
        <v>38347</v>
      </c>
      <c r="G63" s="95">
        <f t="shared" ca="1" si="0"/>
        <v>18</v>
      </c>
      <c r="H63" s="96">
        <v>89474</v>
      </c>
      <c r="I63" s="97">
        <v>2</v>
      </c>
      <c r="J63" s="98">
        <f t="shared" si="1"/>
        <v>116316.2</v>
      </c>
    </row>
    <row r="64" spans="1:10">
      <c r="A64">
        <v>63</v>
      </c>
      <c r="B64" s="100" t="s">
        <v>112</v>
      </c>
      <c r="C64" s="93" t="s">
        <v>693</v>
      </c>
      <c r="D64" s="100" t="s">
        <v>113</v>
      </c>
      <c r="E64" s="100" t="s">
        <v>111</v>
      </c>
      <c r="F64" s="101">
        <v>41254</v>
      </c>
      <c r="G64" s="95">
        <f t="shared" ca="1" si="0"/>
        <v>10</v>
      </c>
      <c r="H64" s="96">
        <v>89177</v>
      </c>
      <c r="I64" s="97">
        <v>5</v>
      </c>
      <c r="J64" s="98">
        <f t="shared" si="1"/>
        <v>115930.1</v>
      </c>
    </row>
    <row r="65" spans="1:10">
      <c r="A65">
        <v>64</v>
      </c>
      <c r="B65" s="100" t="s">
        <v>425</v>
      </c>
      <c r="C65" s="93" t="s">
        <v>689</v>
      </c>
      <c r="D65" s="100" t="s">
        <v>140</v>
      </c>
      <c r="E65" s="100" t="s">
        <v>108</v>
      </c>
      <c r="F65" s="101">
        <v>39597</v>
      </c>
      <c r="G65" s="95">
        <f t="shared" ca="1" si="0"/>
        <v>14</v>
      </c>
      <c r="H65" s="96">
        <v>89111</v>
      </c>
      <c r="I65" s="97">
        <v>4</v>
      </c>
      <c r="J65" s="98">
        <f t="shared" si="1"/>
        <v>115844.3</v>
      </c>
    </row>
    <row r="66" spans="1:10">
      <c r="A66">
        <v>65</v>
      </c>
      <c r="B66" s="100" t="s">
        <v>414</v>
      </c>
      <c r="C66" s="93" t="s">
        <v>688</v>
      </c>
      <c r="D66" s="100" t="s">
        <v>115</v>
      </c>
      <c r="E66" s="100" t="s">
        <v>108</v>
      </c>
      <c r="F66" s="101">
        <v>39657</v>
      </c>
      <c r="G66" s="95">
        <f t="shared" ref="G66:G129" ca="1" si="2">DATEDIF(F66,TODAY(),"Y")</f>
        <v>14</v>
      </c>
      <c r="H66" s="96">
        <v>88968</v>
      </c>
      <c r="I66" s="97">
        <v>1</v>
      </c>
      <c r="J66" s="98">
        <f t="shared" ref="J66:J129" si="3">H66*$K$2+H66</f>
        <v>115658.4</v>
      </c>
    </row>
    <row r="67" spans="1:10">
      <c r="A67">
        <v>66</v>
      </c>
      <c r="B67" s="100" t="s">
        <v>342</v>
      </c>
      <c r="C67" s="93" t="s">
        <v>691</v>
      </c>
      <c r="D67" s="100" t="s">
        <v>107</v>
      </c>
      <c r="E67" s="100" t="s">
        <v>111</v>
      </c>
      <c r="F67" s="101">
        <v>40235</v>
      </c>
      <c r="G67" s="95">
        <f t="shared" ca="1" si="2"/>
        <v>13</v>
      </c>
      <c r="H67" s="96">
        <v>88802</v>
      </c>
      <c r="I67" s="97">
        <v>3</v>
      </c>
      <c r="J67" s="98">
        <f t="shared" si="3"/>
        <v>115442.6</v>
      </c>
    </row>
    <row r="68" spans="1:10">
      <c r="A68">
        <v>67</v>
      </c>
      <c r="B68" s="100" t="s">
        <v>378</v>
      </c>
      <c r="C68" s="93" t="s">
        <v>690</v>
      </c>
      <c r="D68" s="100" t="s">
        <v>140</v>
      </c>
      <c r="E68" s="100" t="s">
        <v>111</v>
      </c>
      <c r="F68" s="101">
        <v>39785</v>
      </c>
      <c r="G68" s="95">
        <f t="shared" ca="1" si="2"/>
        <v>14</v>
      </c>
      <c r="H68" s="96">
        <v>88759</v>
      </c>
      <c r="I68" s="97">
        <v>3</v>
      </c>
      <c r="J68" s="98">
        <f t="shared" si="3"/>
        <v>115386.7</v>
      </c>
    </row>
    <row r="69" spans="1:10">
      <c r="A69">
        <v>68</v>
      </c>
      <c r="B69" s="100" t="s">
        <v>563</v>
      </c>
      <c r="C69" s="93" t="s">
        <v>689</v>
      </c>
      <c r="D69" s="100" t="s">
        <v>140</v>
      </c>
      <c r="E69" s="100" t="s">
        <v>111</v>
      </c>
      <c r="F69" s="101">
        <v>38912</v>
      </c>
      <c r="G69" s="95">
        <f t="shared" ca="1" si="2"/>
        <v>16</v>
      </c>
      <c r="H69" s="96">
        <v>88363</v>
      </c>
      <c r="I69" s="97">
        <v>4</v>
      </c>
      <c r="J69" s="98">
        <f t="shared" si="3"/>
        <v>114871.9</v>
      </c>
    </row>
    <row r="70" spans="1:10">
      <c r="A70">
        <v>69</v>
      </c>
      <c r="B70" s="100" t="s">
        <v>236</v>
      </c>
      <c r="C70" s="93" t="s">
        <v>691</v>
      </c>
      <c r="D70" s="100" t="s">
        <v>119</v>
      </c>
      <c r="E70" s="100" t="s">
        <v>108</v>
      </c>
      <c r="F70" s="101">
        <v>40581</v>
      </c>
      <c r="G70" s="95">
        <f t="shared" ca="1" si="2"/>
        <v>12</v>
      </c>
      <c r="H70" s="96">
        <v>88286</v>
      </c>
      <c r="I70" s="97">
        <v>3</v>
      </c>
      <c r="J70" s="98">
        <f t="shared" si="3"/>
        <v>114771.8</v>
      </c>
    </row>
    <row r="71" spans="1:10">
      <c r="A71">
        <v>70</v>
      </c>
      <c r="B71" s="100" t="s">
        <v>596</v>
      </c>
      <c r="C71" s="93" t="s">
        <v>690</v>
      </c>
      <c r="D71" s="100" t="s">
        <v>137</v>
      </c>
      <c r="E71" s="100" t="s">
        <v>108</v>
      </c>
      <c r="F71" s="101">
        <v>38774</v>
      </c>
      <c r="G71" s="95">
        <f t="shared" ca="1" si="2"/>
        <v>17</v>
      </c>
      <c r="H71" s="96">
        <v>88132</v>
      </c>
      <c r="I71" s="97">
        <v>4</v>
      </c>
      <c r="J71" s="98">
        <f t="shared" si="3"/>
        <v>114571.6</v>
      </c>
    </row>
    <row r="72" spans="1:10">
      <c r="A72">
        <v>71</v>
      </c>
      <c r="B72" s="100" t="s">
        <v>411</v>
      </c>
      <c r="C72" s="93" t="s">
        <v>690</v>
      </c>
      <c r="D72" s="100" t="s">
        <v>115</v>
      </c>
      <c r="E72" s="100" t="s">
        <v>108</v>
      </c>
      <c r="F72" s="101">
        <v>39678</v>
      </c>
      <c r="G72" s="95">
        <f t="shared" ca="1" si="2"/>
        <v>14</v>
      </c>
      <c r="H72" s="96">
        <v>88099</v>
      </c>
      <c r="I72" s="97">
        <v>2</v>
      </c>
      <c r="J72" s="98">
        <f t="shared" si="3"/>
        <v>114528.7</v>
      </c>
    </row>
    <row r="73" spans="1:10">
      <c r="A73">
        <v>72</v>
      </c>
      <c r="B73" s="100" t="s">
        <v>248</v>
      </c>
      <c r="C73" s="93" t="s">
        <v>689</v>
      </c>
      <c r="D73" s="100" t="s">
        <v>137</v>
      </c>
      <c r="E73" s="100" t="s">
        <v>111</v>
      </c>
      <c r="F73" s="101">
        <v>40550</v>
      </c>
      <c r="G73" s="95">
        <f t="shared" ca="1" si="2"/>
        <v>12</v>
      </c>
      <c r="H73" s="96">
        <v>88055</v>
      </c>
      <c r="I73" s="97">
        <v>2</v>
      </c>
      <c r="J73" s="98">
        <f t="shared" si="3"/>
        <v>114471.5</v>
      </c>
    </row>
    <row r="74" spans="1:10">
      <c r="A74">
        <v>73</v>
      </c>
      <c r="B74" s="100" t="s">
        <v>165</v>
      </c>
      <c r="C74" s="93" t="s">
        <v>691</v>
      </c>
      <c r="D74" s="100" t="s">
        <v>115</v>
      </c>
      <c r="E74" s="100" t="s">
        <v>108</v>
      </c>
      <c r="F74" s="101">
        <v>40947</v>
      </c>
      <c r="G74" s="95">
        <f t="shared" ca="1" si="2"/>
        <v>11</v>
      </c>
      <c r="H74" s="96">
        <v>87747</v>
      </c>
      <c r="I74" s="97">
        <v>4</v>
      </c>
      <c r="J74" s="98">
        <f t="shared" si="3"/>
        <v>114071.1</v>
      </c>
    </row>
    <row r="75" spans="1:10">
      <c r="A75">
        <v>74</v>
      </c>
      <c r="B75" s="100" t="s">
        <v>134</v>
      </c>
      <c r="C75" s="93" t="s">
        <v>691</v>
      </c>
      <c r="D75" s="100" t="s">
        <v>135</v>
      </c>
      <c r="E75" s="100" t="s">
        <v>108</v>
      </c>
      <c r="F75" s="101">
        <v>41136</v>
      </c>
      <c r="G75" s="95">
        <f t="shared" ca="1" si="2"/>
        <v>10</v>
      </c>
      <c r="H75" s="96">
        <v>87736</v>
      </c>
      <c r="I75" s="97">
        <v>5</v>
      </c>
      <c r="J75" s="98">
        <f t="shared" si="3"/>
        <v>114056.8</v>
      </c>
    </row>
    <row r="76" spans="1:10">
      <c r="A76">
        <v>75</v>
      </c>
      <c r="B76" s="100" t="s">
        <v>584</v>
      </c>
      <c r="C76" s="93" t="s">
        <v>693</v>
      </c>
      <c r="D76" s="100" t="s">
        <v>140</v>
      </c>
      <c r="E76" s="100" t="s">
        <v>108</v>
      </c>
      <c r="F76" s="101">
        <v>38807</v>
      </c>
      <c r="G76" s="95">
        <f t="shared" ca="1" si="2"/>
        <v>17</v>
      </c>
      <c r="H76" s="96">
        <v>87703</v>
      </c>
      <c r="I76" s="97">
        <v>2</v>
      </c>
      <c r="J76" s="98">
        <f t="shared" si="3"/>
        <v>114013.9</v>
      </c>
    </row>
    <row r="77" spans="1:10">
      <c r="A77">
        <v>76</v>
      </c>
      <c r="B77" s="100" t="s">
        <v>947</v>
      </c>
      <c r="C77" s="93" t="s">
        <v>693</v>
      </c>
      <c r="D77" s="100" t="s">
        <v>119</v>
      </c>
      <c r="E77" s="100" t="s">
        <v>108</v>
      </c>
      <c r="F77" s="101">
        <v>36078</v>
      </c>
      <c r="G77" s="95">
        <f t="shared" ca="1" si="2"/>
        <v>24</v>
      </c>
      <c r="H77" s="96">
        <v>87571</v>
      </c>
      <c r="I77" s="97">
        <v>2</v>
      </c>
      <c r="J77" s="98">
        <f t="shared" si="3"/>
        <v>113842.3</v>
      </c>
    </row>
    <row r="78" spans="1:10">
      <c r="A78">
        <v>77</v>
      </c>
      <c r="B78" s="100" t="s">
        <v>363</v>
      </c>
      <c r="C78" s="93" t="s">
        <v>691</v>
      </c>
      <c r="D78" s="100" t="s">
        <v>123</v>
      </c>
      <c r="E78" s="100" t="s">
        <v>111</v>
      </c>
      <c r="F78" s="101">
        <v>39959</v>
      </c>
      <c r="G78" s="95">
        <f t="shared" ca="1" si="2"/>
        <v>13</v>
      </c>
      <c r="H78" s="96">
        <v>87406</v>
      </c>
      <c r="I78" s="97">
        <v>5</v>
      </c>
      <c r="J78" s="98">
        <f t="shared" si="3"/>
        <v>113627.8</v>
      </c>
    </row>
    <row r="79" spans="1:10">
      <c r="A79">
        <v>78</v>
      </c>
      <c r="B79" s="100" t="s">
        <v>187</v>
      </c>
      <c r="C79" s="93" t="s">
        <v>693</v>
      </c>
      <c r="D79" s="100" t="s">
        <v>110</v>
      </c>
      <c r="E79" s="100" t="s">
        <v>108</v>
      </c>
      <c r="F79" s="101">
        <v>40831</v>
      </c>
      <c r="G79" s="95">
        <f t="shared" ca="1" si="2"/>
        <v>11</v>
      </c>
      <c r="H79" s="96">
        <v>87340</v>
      </c>
      <c r="I79" s="97">
        <v>4</v>
      </c>
      <c r="J79" s="98">
        <f t="shared" si="3"/>
        <v>113542</v>
      </c>
    </row>
    <row r="80" spans="1:10">
      <c r="A80">
        <v>79</v>
      </c>
      <c r="B80" s="100" t="s">
        <v>210</v>
      </c>
      <c r="C80" s="93" t="s">
        <v>693</v>
      </c>
      <c r="D80" s="100" t="s">
        <v>110</v>
      </c>
      <c r="E80" s="100" t="s">
        <v>111</v>
      </c>
      <c r="F80" s="101">
        <v>40707</v>
      </c>
      <c r="G80" s="95">
        <f t="shared" ca="1" si="2"/>
        <v>11</v>
      </c>
      <c r="H80" s="96">
        <v>87318</v>
      </c>
      <c r="I80" s="97">
        <v>1</v>
      </c>
      <c r="J80" s="98">
        <f t="shared" si="3"/>
        <v>113513.4</v>
      </c>
    </row>
    <row r="81" spans="1:10">
      <c r="A81">
        <v>80</v>
      </c>
      <c r="B81" s="100" t="s">
        <v>424</v>
      </c>
      <c r="C81" s="93" t="s">
        <v>688</v>
      </c>
      <c r="D81" s="100" t="s">
        <v>107</v>
      </c>
      <c r="E81" s="100" t="s">
        <v>108</v>
      </c>
      <c r="F81" s="101">
        <v>39602</v>
      </c>
      <c r="G81" s="95">
        <f t="shared" ca="1" si="2"/>
        <v>14</v>
      </c>
      <c r="H81" s="96">
        <v>87318</v>
      </c>
      <c r="I81" s="97">
        <v>5</v>
      </c>
      <c r="J81" s="98">
        <f t="shared" si="3"/>
        <v>113513.4</v>
      </c>
    </row>
    <row r="82" spans="1:10">
      <c r="A82">
        <v>81</v>
      </c>
      <c r="B82" s="100" t="s">
        <v>510</v>
      </c>
      <c r="C82" s="93" t="s">
        <v>688</v>
      </c>
      <c r="D82" s="100" t="s">
        <v>140</v>
      </c>
      <c r="E82" s="100" t="s">
        <v>111</v>
      </c>
      <c r="F82" s="101">
        <v>39166</v>
      </c>
      <c r="G82" s="95">
        <f t="shared" ca="1" si="2"/>
        <v>16</v>
      </c>
      <c r="H82" s="96">
        <v>87142</v>
      </c>
      <c r="I82" s="97">
        <v>4</v>
      </c>
      <c r="J82" s="98">
        <f t="shared" si="3"/>
        <v>113284.6</v>
      </c>
    </row>
    <row r="83" spans="1:10">
      <c r="A83">
        <v>82</v>
      </c>
      <c r="B83" s="100" t="s">
        <v>293</v>
      </c>
      <c r="C83" s="93" t="s">
        <v>688</v>
      </c>
      <c r="D83" s="100" t="s">
        <v>283</v>
      </c>
      <c r="E83" s="100" t="s">
        <v>108</v>
      </c>
      <c r="F83" s="12">
        <v>40400</v>
      </c>
      <c r="G83" s="95">
        <f t="shared" ca="1" si="2"/>
        <v>12</v>
      </c>
      <c r="H83" s="96">
        <v>87065</v>
      </c>
      <c r="I83" s="97">
        <v>2</v>
      </c>
      <c r="J83" s="98">
        <f t="shared" si="3"/>
        <v>113184.5</v>
      </c>
    </row>
    <row r="84" spans="1:10">
      <c r="A84">
        <v>83</v>
      </c>
      <c r="B84" s="100" t="s">
        <v>942</v>
      </c>
      <c r="C84" s="93" t="s">
        <v>693</v>
      </c>
      <c r="D84" s="100" t="s">
        <v>119</v>
      </c>
      <c r="E84" s="100" t="s">
        <v>108</v>
      </c>
      <c r="F84" s="101">
        <v>36012</v>
      </c>
      <c r="G84" s="95">
        <f t="shared" ca="1" si="2"/>
        <v>24</v>
      </c>
      <c r="H84" s="96">
        <v>86845</v>
      </c>
      <c r="I84" s="97">
        <v>1</v>
      </c>
      <c r="J84" s="98">
        <f t="shared" si="3"/>
        <v>112898.5</v>
      </c>
    </row>
    <row r="85" spans="1:10">
      <c r="A85">
        <v>84</v>
      </c>
      <c r="B85" s="100" t="s">
        <v>597</v>
      </c>
      <c r="C85" s="93" t="s">
        <v>691</v>
      </c>
      <c r="D85" s="100" t="s">
        <v>260</v>
      </c>
      <c r="E85" s="100" t="s">
        <v>111</v>
      </c>
      <c r="F85" s="101">
        <v>38755</v>
      </c>
      <c r="G85" s="95">
        <f t="shared" ca="1" si="2"/>
        <v>17</v>
      </c>
      <c r="H85" s="96">
        <v>86746</v>
      </c>
      <c r="I85" s="97">
        <v>2</v>
      </c>
      <c r="J85" s="98">
        <f t="shared" si="3"/>
        <v>112769.8</v>
      </c>
    </row>
    <row r="86" spans="1:10">
      <c r="A86">
        <v>85</v>
      </c>
      <c r="B86" s="100" t="s">
        <v>594</v>
      </c>
      <c r="C86" s="93" t="s">
        <v>691</v>
      </c>
      <c r="D86" s="100" t="s">
        <v>119</v>
      </c>
      <c r="E86" s="100" t="s">
        <v>108</v>
      </c>
      <c r="F86" s="101">
        <v>38784</v>
      </c>
      <c r="G86" s="95">
        <f t="shared" ca="1" si="2"/>
        <v>17</v>
      </c>
      <c r="H86" s="96">
        <v>86581</v>
      </c>
      <c r="I86" s="97">
        <v>4</v>
      </c>
      <c r="J86" s="98">
        <f t="shared" si="3"/>
        <v>112555.3</v>
      </c>
    </row>
    <row r="87" spans="1:10">
      <c r="A87">
        <v>86</v>
      </c>
      <c r="B87" s="100" t="s">
        <v>959</v>
      </c>
      <c r="C87" s="93" t="s">
        <v>689</v>
      </c>
      <c r="D87" s="100" t="s">
        <v>107</v>
      </c>
      <c r="E87" s="100" t="s">
        <v>108</v>
      </c>
      <c r="F87" s="101">
        <v>37009</v>
      </c>
      <c r="G87" s="95">
        <f t="shared" ca="1" si="2"/>
        <v>21</v>
      </c>
      <c r="H87" s="96">
        <v>86581</v>
      </c>
      <c r="I87" s="97">
        <v>2</v>
      </c>
      <c r="J87" s="98">
        <f t="shared" si="3"/>
        <v>112555.3</v>
      </c>
    </row>
    <row r="88" spans="1:10">
      <c r="A88">
        <v>87</v>
      </c>
      <c r="B88" s="100" t="s">
        <v>493</v>
      </c>
      <c r="C88" s="93" t="s">
        <v>694</v>
      </c>
      <c r="D88" s="100" t="s">
        <v>107</v>
      </c>
      <c r="E88" s="100" t="s">
        <v>111</v>
      </c>
      <c r="F88" s="101">
        <v>39248</v>
      </c>
      <c r="G88" s="95">
        <f t="shared" ca="1" si="2"/>
        <v>15</v>
      </c>
      <c r="H88" s="96">
        <v>86449</v>
      </c>
      <c r="I88" s="97">
        <v>1</v>
      </c>
      <c r="J88" s="98">
        <f t="shared" si="3"/>
        <v>112383.7</v>
      </c>
    </row>
    <row r="89" spans="1:10">
      <c r="A89">
        <v>88</v>
      </c>
      <c r="B89" s="100" t="s">
        <v>800</v>
      </c>
      <c r="C89" s="93" t="s">
        <v>689</v>
      </c>
      <c r="D89" s="100" t="s">
        <v>140</v>
      </c>
      <c r="E89" s="100" t="s">
        <v>108</v>
      </c>
      <c r="F89" s="101">
        <v>35801</v>
      </c>
      <c r="G89" s="95">
        <f t="shared" ca="1" si="2"/>
        <v>25</v>
      </c>
      <c r="H89" s="96">
        <v>86427</v>
      </c>
      <c r="I89" s="97">
        <v>1</v>
      </c>
      <c r="J89" s="98">
        <f t="shared" si="3"/>
        <v>112355.1</v>
      </c>
    </row>
    <row r="90" spans="1:10">
      <c r="A90">
        <v>89</v>
      </c>
      <c r="B90" s="100" t="s">
        <v>370</v>
      </c>
      <c r="C90" s="93" t="s">
        <v>688</v>
      </c>
      <c r="D90" s="100" t="s">
        <v>140</v>
      </c>
      <c r="E90" s="100" t="s">
        <v>111</v>
      </c>
      <c r="F90" s="101">
        <v>39830</v>
      </c>
      <c r="G90" s="95">
        <f t="shared" ca="1" si="2"/>
        <v>14</v>
      </c>
      <c r="H90" s="96">
        <v>86372</v>
      </c>
      <c r="I90" s="97">
        <v>4</v>
      </c>
      <c r="J90" s="98">
        <f t="shared" si="3"/>
        <v>112283.6</v>
      </c>
    </row>
    <row r="91" spans="1:10">
      <c r="A91">
        <v>90</v>
      </c>
      <c r="B91" s="100" t="s">
        <v>362</v>
      </c>
      <c r="C91" s="93" t="s">
        <v>694</v>
      </c>
      <c r="D91" s="100" t="s">
        <v>140</v>
      </c>
      <c r="E91" s="100" t="s">
        <v>108</v>
      </c>
      <c r="F91" s="101">
        <v>39972</v>
      </c>
      <c r="G91" s="95">
        <f t="shared" ca="1" si="2"/>
        <v>13</v>
      </c>
      <c r="H91" s="96">
        <v>85987</v>
      </c>
      <c r="I91" s="97">
        <v>5</v>
      </c>
      <c r="J91" s="98">
        <f t="shared" si="3"/>
        <v>111783.1</v>
      </c>
    </row>
    <row r="92" spans="1:10">
      <c r="A92">
        <v>91</v>
      </c>
      <c r="B92" s="100" t="s">
        <v>680</v>
      </c>
      <c r="C92" s="93" t="s">
        <v>691</v>
      </c>
      <c r="D92" s="100" t="s">
        <v>121</v>
      </c>
      <c r="E92" s="100" t="s">
        <v>111</v>
      </c>
      <c r="F92" s="101">
        <v>37803</v>
      </c>
      <c r="G92" s="95">
        <f t="shared" ca="1" si="2"/>
        <v>19</v>
      </c>
      <c r="H92" s="96">
        <v>85910</v>
      </c>
      <c r="I92" s="97">
        <v>3</v>
      </c>
      <c r="J92" s="98">
        <f t="shared" si="3"/>
        <v>111683</v>
      </c>
    </row>
    <row r="93" spans="1:10">
      <c r="A93">
        <v>92</v>
      </c>
      <c r="B93" s="100" t="s">
        <v>253</v>
      </c>
      <c r="C93" s="93" t="s">
        <v>693</v>
      </c>
      <c r="D93" s="100" t="s">
        <v>115</v>
      </c>
      <c r="E93" s="100" t="s">
        <v>108</v>
      </c>
      <c r="F93" s="101">
        <v>40525</v>
      </c>
      <c r="G93" s="95">
        <f t="shared" ca="1" si="2"/>
        <v>12</v>
      </c>
      <c r="H93" s="96">
        <v>85745</v>
      </c>
      <c r="I93" s="97">
        <v>4</v>
      </c>
      <c r="J93" s="98">
        <f t="shared" si="3"/>
        <v>111468.5</v>
      </c>
    </row>
    <row r="94" spans="1:10">
      <c r="A94">
        <v>93</v>
      </c>
      <c r="B94" s="100" t="s">
        <v>541</v>
      </c>
      <c r="C94" s="93" t="s">
        <v>693</v>
      </c>
      <c r="D94" s="100" t="s">
        <v>147</v>
      </c>
      <c r="E94" s="100" t="s">
        <v>111</v>
      </c>
      <c r="F94" s="101">
        <v>39063</v>
      </c>
      <c r="G94" s="95">
        <f t="shared" ca="1" si="2"/>
        <v>16</v>
      </c>
      <c r="H94" s="96">
        <v>85723</v>
      </c>
      <c r="I94" s="97">
        <v>5</v>
      </c>
      <c r="J94" s="98">
        <f t="shared" si="3"/>
        <v>111439.9</v>
      </c>
    </row>
    <row r="95" spans="1:10">
      <c r="A95">
        <v>94</v>
      </c>
      <c r="B95" s="100" t="s">
        <v>523</v>
      </c>
      <c r="C95" s="93" t="s">
        <v>690</v>
      </c>
      <c r="D95" s="100" t="s">
        <v>115</v>
      </c>
      <c r="E95" s="100" t="s">
        <v>108</v>
      </c>
      <c r="F95" s="101">
        <v>39123</v>
      </c>
      <c r="G95" s="95">
        <f t="shared" ca="1" si="2"/>
        <v>16</v>
      </c>
      <c r="H95" s="96">
        <v>85624</v>
      </c>
      <c r="I95" s="97">
        <v>2</v>
      </c>
      <c r="J95" s="98">
        <f t="shared" si="3"/>
        <v>111311.2</v>
      </c>
    </row>
    <row r="96" spans="1:10">
      <c r="A96">
        <v>95</v>
      </c>
      <c r="B96" s="100" t="s">
        <v>261</v>
      </c>
      <c r="C96" s="93" t="s">
        <v>693</v>
      </c>
      <c r="D96" s="100" t="s">
        <v>123</v>
      </c>
      <c r="E96" s="100" t="s">
        <v>108</v>
      </c>
      <c r="F96" s="101">
        <v>40501</v>
      </c>
      <c r="G96" s="95">
        <f t="shared" ca="1" si="2"/>
        <v>12</v>
      </c>
      <c r="H96" s="96">
        <v>85602</v>
      </c>
      <c r="I96" s="97">
        <v>3</v>
      </c>
      <c r="J96" s="98">
        <f t="shared" si="3"/>
        <v>111282.6</v>
      </c>
    </row>
    <row r="97" spans="1:10">
      <c r="A97">
        <v>96</v>
      </c>
      <c r="B97" s="100" t="s">
        <v>934</v>
      </c>
      <c r="C97" s="93" t="s">
        <v>693</v>
      </c>
      <c r="D97" s="100" t="s">
        <v>119</v>
      </c>
      <c r="E97" s="100" t="s">
        <v>111</v>
      </c>
      <c r="F97" s="101">
        <v>36642</v>
      </c>
      <c r="G97" s="95">
        <f t="shared" ca="1" si="2"/>
        <v>22</v>
      </c>
      <c r="H97" s="96">
        <v>85536</v>
      </c>
      <c r="I97" s="97">
        <v>3</v>
      </c>
      <c r="J97" s="98">
        <f t="shared" si="3"/>
        <v>111196.8</v>
      </c>
    </row>
    <row r="98" spans="1:10">
      <c r="A98">
        <v>97</v>
      </c>
      <c r="B98" s="100" t="s">
        <v>197</v>
      </c>
      <c r="C98" s="93" t="s">
        <v>693</v>
      </c>
      <c r="D98" s="100" t="s">
        <v>110</v>
      </c>
      <c r="E98" s="100" t="s">
        <v>108</v>
      </c>
      <c r="F98" s="101">
        <v>40765</v>
      </c>
      <c r="G98" s="95">
        <f t="shared" ca="1" si="2"/>
        <v>11</v>
      </c>
      <c r="H98" s="96">
        <v>85514</v>
      </c>
      <c r="I98" s="97">
        <v>1</v>
      </c>
      <c r="J98" s="98">
        <f t="shared" si="3"/>
        <v>111168.2</v>
      </c>
    </row>
    <row r="99" spans="1:10">
      <c r="A99">
        <v>98</v>
      </c>
      <c r="B99" s="100" t="s">
        <v>198</v>
      </c>
      <c r="C99" s="93" t="s">
        <v>693</v>
      </c>
      <c r="D99" s="100" t="s">
        <v>177</v>
      </c>
      <c r="E99" s="100" t="s">
        <v>108</v>
      </c>
      <c r="F99" s="101">
        <v>40765</v>
      </c>
      <c r="G99" s="95">
        <f t="shared" ca="1" si="2"/>
        <v>11</v>
      </c>
      <c r="H99" s="96">
        <v>85492</v>
      </c>
      <c r="I99" s="97">
        <v>3</v>
      </c>
      <c r="J99" s="98">
        <f t="shared" si="3"/>
        <v>111139.6</v>
      </c>
    </row>
    <row r="100" spans="1:10">
      <c r="A100">
        <v>99</v>
      </c>
      <c r="B100" s="100" t="s">
        <v>955</v>
      </c>
      <c r="C100" s="93" t="s">
        <v>694</v>
      </c>
      <c r="D100" s="100" t="s">
        <v>107</v>
      </c>
      <c r="E100" s="100" t="s">
        <v>108</v>
      </c>
      <c r="F100" s="101">
        <v>36243</v>
      </c>
      <c r="G100" s="95">
        <f t="shared" ca="1" si="2"/>
        <v>24</v>
      </c>
      <c r="H100" s="96">
        <v>85448</v>
      </c>
      <c r="I100" s="97">
        <v>3</v>
      </c>
      <c r="J100" s="98">
        <f t="shared" si="3"/>
        <v>111082.4</v>
      </c>
    </row>
    <row r="101" spans="1:10">
      <c r="A101">
        <v>100</v>
      </c>
      <c r="B101" s="100" t="s">
        <v>314</v>
      </c>
      <c r="C101" s="93" t="s">
        <v>691</v>
      </c>
      <c r="D101" s="100" t="s">
        <v>123</v>
      </c>
      <c r="E101" s="100" t="s">
        <v>108</v>
      </c>
      <c r="F101" s="101">
        <v>40320</v>
      </c>
      <c r="G101" s="95">
        <f t="shared" ca="1" si="2"/>
        <v>12</v>
      </c>
      <c r="H101" s="96">
        <v>85338</v>
      </c>
      <c r="I101" s="97">
        <v>3</v>
      </c>
      <c r="J101" s="98">
        <f t="shared" si="3"/>
        <v>110939.4</v>
      </c>
    </row>
    <row r="102" spans="1:10">
      <c r="A102">
        <v>101</v>
      </c>
      <c r="B102" s="100" t="s">
        <v>348</v>
      </c>
      <c r="C102" s="93" t="s">
        <v>693</v>
      </c>
      <c r="D102" s="100" t="s">
        <v>123</v>
      </c>
      <c r="E102" s="100" t="s">
        <v>108</v>
      </c>
      <c r="F102" s="101">
        <v>40200</v>
      </c>
      <c r="G102" s="95">
        <f t="shared" ca="1" si="2"/>
        <v>13</v>
      </c>
      <c r="H102" s="96">
        <v>85085</v>
      </c>
      <c r="I102" s="97">
        <v>5</v>
      </c>
      <c r="J102" s="98">
        <f t="shared" si="3"/>
        <v>110610.5</v>
      </c>
    </row>
    <row r="103" spans="1:10">
      <c r="A103">
        <v>102</v>
      </c>
      <c r="B103" s="100" t="s">
        <v>962</v>
      </c>
      <c r="C103" s="93" t="s">
        <v>690</v>
      </c>
      <c r="D103" s="100" t="s">
        <v>107</v>
      </c>
      <c r="E103" s="100" t="s">
        <v>111</v>
      </c>
      <c r="F103" s="101">
        <v>37065</v>
      </c>
      <c r="G103" s="95">
        <f t="shared" ca="1" si="2"/>
        <v>21</v>
      </c>
      <c r="H103" s="96">
        <v>84850</v>
      </c>
      <c r="I103" s="97">
        <v>5</v>
      </c>
      <c r="J103" s="98">
        <f t="shared" si="3"/>
        <v>110305</v>
      </c>
    </row>
    <row r="104" spans="1:10">
      <c r="A104">
        <v>103</v>
      </c>
      <c r="B104" s="100" t="s">
        <v>767</v>
      </c>
      <c r="C104" s="93" t="s">
        <v>688</v>
      </c>
      <c r="D104" s="100" t="s">
        <v>123</v>
      </c>
      <c r="E104" s="100" t="s">
        <v>111</v>
      </c>
      <c r="F104" s="101">
        <v>36087</v>
      </c>
      <c r="G104" s="95">
        <f t="shared" ca="1" si="2"/>
        <v>24</v>
      </c>
      <c r="H104" s="96">
        <v>84623</v>
      </c>
      <c r="I104" s="97">
        <v>1</v>
      </c>
      <c r="J104" s="98">
        <f t="shared" si="3"/>
        <v>110009.9</v>
      </c>
    </row>
    <row r="105" spans="1:10">
      <c r="A105">
        <v>104</v>
      </c>
      <c r="B105" s="100" t="s">
        <v>817</v>
      </c>
      <c r="C105" s="93" t="s">
        <v>689</v>
      </c>
      <c r="D105" s="100" t="s">
        <v>140</v>
      </c>
      <c r="E105" s="100" t="s">
        <v>111</v>
      </c>
      <c r="F105" s="101">
        <v>35927</v>
      </c>
      <c r="G105" s="95">
        <f t="shared" ca="1" si="2"/>
        <v>24</v>
      </c>
      <c r="H105" s="96">
        <v>84601</v>
      </c>
      <c r="I105" s="97">
        <v>1</v>
      </c>
      <c r="J105" s="98">
        <f t="shared" si="3"/>
        <v>109981.3</v>
      </c>
    </row>
    <row r="106" spans="1:10">
      <c r="A106">
        <v>105</v>
      </c>
      <c r="B106" s="100" t="s">
        <v>911</v>
      </c>
      <c r="C106" s="93" t="s">
        <v>694</v>
      </c>
      <c r="D106" s="100" t="s">
        <v>110</v>
      </c>
      <c r="E106" s="100" t="s">
        <v>108</v>
      </c>
      <c r="F106" s="101">
        <v>37848</v>
      </c>
      <c r="G106" s="95">
        <f t="shared" ca="1" si="2"/>
        <v>19</v>
      </c>
      <c r="H106" s="96">
        <v>84601</v>
      </c>
      <c r="I106" s="97">
        <v>2</v>
      </c>
      <c r="J106" s="98">
        <f t="shared" si="3"/>
        <v>109981.3</v>
      </c>
    </row>
    <row r="107" spans="1:10">
      <c r="A107">
        <v>106</v>
      </c>
      <c r="B107" s="100" t="s">
        <v>472</v>
      </c>
      <c r="C107" s="93" t="s">
        <v>694</v>
      </c>
      <c r="D107" s="100" t="s">
        <v>110</v>
      </c>
      <c r="E107" s="100" t="s">
        <v>111</v>
      </c>
      <c r="F107" s="101">
        <v>39298</v>
      </c>
      <c r="G107" s="95">
        <f t="shared" ca="1" si="2"/>
        <v>15</v>
      </c>
      <c r="H107" s="96">
        <v>84557</v>
      </c>
      <c r="I107" s="97">
        <v>5</v>
      </c>
      <c r="J107" s="98">
        <f t="shared" si="3"/>
        <v>109924.1</v>
      </c>
    </row>
    <row r="108" spans="1:10">
      <c r="A108">
        <v>107</v>
      </c>
      <c r="B108" s="100" t="s">
        <v>646</v>
      </c>
      <c r="C108" s="93" t="s">
        <v>688</v>
      </c>
      <c r="D108" s="100" t="s">
        <v>135</v>
      </c>
      <c r="E108" s="100" t="s">
        <v>111</v>
      </c>
      <c r="F108" s="101">
        <v>36777</v>
      </c>
      <c r="G108" s="95">
        <f t="shared" ca="1" si="2"/>
        <v>22</v>
      </c>
      <c r="H108" s="96">
        <v>84359</v>
      </c>
      <c r="I108" s="97">
        <v>3</v>
      </c>
      <c r="J108" s="98">
        <f t="shared" si="3"/>
        <v>109666.7</v>
      </c>
    </row>
    <row r="109" spans="1:10">
      <c r="A109">
        <v>108</v>
      </c>
      <c r="B109" s="100" t="s">
        <v>582</v>
      </c>
      <c r="C109" s="93" t="s">
        <v>688</v>
      </c>
      <c r="D109" s="100" t="s">
        <v>140</v>
      </c>
      <c r="E109" s="100" t="s">
        <v>108</v>
      </c>
      <c r="F109" s="101">
        <v>38809</v>
      </c>
      <c r="G109" s="95">
        <f t="shared" ca="1" si="2"/>
        <v>17</v>
      </c>
      <c r="H109" s="96">
        <v>84243</v>
      </c>
      <c r="I109" s="97">
        <v>1</v>
      </c>
      <c r="J109" s="98">
        <f t="shared" si="3"/>
        <v>109515.9</v>
      </c>
    </row>
    <row r="110" spans="1:10">
      <c r="A110">
        <v>109</v>
      </c>
      <c r="B110" s="100" t="s">
        <v>364</v>
      </c>
      <c r="C110" s="93" t="s">
        <v>691</v>
      </c>
      <c r="D110" s="100" t="s">
        <v>260</v>
      </c>
      <c r="E110" s="100" t="s">
        <v>108</v>
      </c>
      <c r="F110" s="101">
        <v>39923</v>
      </c>
      <c r="G110" s="95">
        <f t="shared" ca="1" si="2"/>
        <v>13</v>
      </c>
      <c r="H110" s="96">
        <v>84084</v>
      </c>
      <c r="I110" s="97">
        <v>3</v>
      </c>
      <c r="J110" s="98">
        <f t="shared" si="3"/>
        <v>109309.2</v>
      </c>
    </row>
    <row r="111" spans="1:10">
      <c r="A111">
        <v>110</v>
      </c>
      <c r="B111" s="100" t="s">
        <v>803</v>
      </c>
      <c r="C111" s="93" t="s">
        <v>693</v>
      </c>
      <c r="D111" s="100" t="s">
        <v>140</v>
      </c>
      <c r="E111" s="100" t="s">
        <v>108</v>
      </c>
      <c r="F111" s="101">
        <v>36535</v>
      </c>
      <c r="G111" s="95">
        <f t="shared" ca="1" si="2"/>
        <v>23</v>
      </c>
      <c r="H111" s="96">
        <v>83812</v>
      </c>
      <c r="I111" s="97">
        <v>4</v>
      </c>
      <c r="J111" s="98">
        <f t="shared" si="3"/>
        <v>108955.6</v>
      </c>
    </row>
    <row r="112" spans="1:10">
      <c r="A112">
        <v>111</v>
      </c>
      <c r="B112" s="100" t="s">
        <v>547</v>
      </c>
      <c r="C112" s="93" t="s">
        <v>693</v>
      </c>
      <c r="D112" s="100" t="s">
        <v>137</v>
      </c>
      <c r="E112" s="100" t="s">
        <v>111</v>
      </c>
      <c r="F112" s="101">
        <v>39024</v>
      </c>
      <c r="G112" s="95">
        <f t="shared" ca="1" si="2"/>
        <v>16</v>
      </c>
      <c r="H112" s="96">
        <v>83622</v>
      </c>
      <c r="I112" s="97">
        <v>1</v>
      </c>
      <c r="J112" s="98">
        <f t="shared" si="3"/>
        <v>108708.6</v>
      </c>
    </row>
    <row r="113" spans="1:10">
      <c r="A113">
        <v>112</v>
      </c>
      <c r="B113" s="100" t="s">
        <v>306</v>
      </c>
      <c r="C113" s="93" t="s">
        <v>693</v>
      </c>
      <c r="D113" s="100" t="s">
        <v>147</v>
      </c>
      <c r="E113" s="100" t="s">
        <v>108</v>
      </c>
      <c r="F113" s="101">
        <v>40361</v>
      </c>
      <c r="G113" s="95">
        <f t="shared" ca="1" si="2"/>
        <v>12</v>
      </c>
      <c r="H113" s="96">
        <v>83358</v>
      </c>
      <c r="I113" s="97">
        <v>2</v>
      </c>
      <c r="J113" s="98">
        <f t="shared" si="3"/>
        <v>108365.4</v>
      </c>
    </row>
    <row r="114" spans="1:10">
      <c r="A114">
        <v>113</v>
      </c>
      <c r="B114" s="100" t="s">
        <v>494</v>
      </c>
      <c r="C114" s="93" t="s">
        <v>691</v>
      </c>
      <c r="D114" s="100" t="s">
        <v>107</v>
      </c>
      <c r="E114" s="100" t="s">
        <v>111</v>
      </c>
      <c r="F114" s="101">
        <v>39239</v>
      </c>
      <c r="G114" s="95">
        <f t="shared" ca="1" si="2"/>
        <v>15</v>
      </c>
      <c r="H114" s="96">
        <v>83105</v>
      </c>
      <c r="I114" s="97">
        <v>3</v>
      </c>
      <c r="J114" s="98">
        <f t="shared" si="3"/>
        <v>108036.5</v>
      </c>
    </row>
    <row r="115" spans="1:10">
      <c r="A115">
        <v>114</v>
      </c>
      <c r="B115" s="100" t="s">
        <v>839</v>
      </c>
      <c r="C115" s="93" t="s">
        <v>690</v>
      </c>
      <c r="D115" s="100" t="s">
        <v>140</v>
      </c>
      <c r="E115" s="100" t="s">
        <v>111</v>
      </c>
      <c r="F115" s="101">
        <v>37820</v>
      </c>
      <c r="G115" s="95">
        <f t="shared" ca="1" si="2"/>
        <v>19</v>
      </c>
      <c r="H115" s="96">
        <v>82962</v>
      </c>
      <c r="I115" s="97">
        <v>1</v>
      </c>
      <c r="J115" s="98">
        <f t="shared" si="3"/>
        <v>107850.6</v>
      </c>
    </row>
    <row r="116" spans="1:10">
      <c r="A116">
        <v>115</v>
      </c>
      <c r="B116" s="100" t="s">
        <v>127</v>
      </c>
      <c r="C116" s="93" t="s">
        <v>691</v>
      </c>
      <c r="D116" s="100" t="s">
        <v>115</v>
      </c>
      <c r="E116" s="100" t="s">
        <v>108</v>
      </c>
      <c r="F116" s="101">
        <v>41183</v>
      </c>
      <c r="G116" s="95">
        <f t="shared" ca="1" si="2"/>
        <v>10</v>
      </c>
      <c r="H116" s="96">
        <v>82907</v>
      </c>
      <c r="I116" s="97">
        <v>2</v>
      </c>
      <c r="J116" s="98">
        <f t="shared" si="3"/>
        <v>107779.1</v>
      </c>
    </row>
    <row r="117" spans="1:10">
      <c r="A117">
        <v>116</v>
      </c>
      <c r="B117" s="100" t="s">
        <v>855</v>
      </c>
      <c r="C117" s="93" t="s">
        <v>693</v>
      </c>
      <c r="D117" s="100" t="s">
        <v>140</v>
      </c>
      <c r="E117" s="100" t="s">
        <v>108</v>
      </c>
      <c r="F117" s="101">
        <v>37943</v>
      </c>
      <c r="G117" s="95">
        <f t="shared" ca="1" si="2"/>
        <v>19</v>
      </c>
      <c r="H117" s="96">
        <v>82694</v>
      </c>
      <c r="I117" s="97">
        <v>3</v>
      </c>
      <c r="J117" s="98">
        <f t="shared" si="3"/>
        <v>107502.2</v>
      </c>
    </row>
    <row r="118" spans="1:10">
      <c r="A118">
        <v>117</v>
      </c>
      <c r="B118" s="100" t="s">
        <v>12</v>
      </c>
      <c r="C118" s="93" t="s">
        <v>691</v>
      </c>
      <c r="D118" s="100" t="s">
        <v>135</v>
      </c>
      <c r="E118" s="100" t="s">
        <v>108</v>
      </c>
      <c r="F118" s="101">
        <v>36260</v>
      </c>
      <c r="G118" s="95">
        <f t="shared" ca="1" si="2"/>
        <v>24</v>
      </c>
      <c r="H118" s="96">
        <v>82665</v>
      </c>
      <c r="I118" s="97">
        <v>1</v>
      </c>
      <c r="J118" s="98">
        <f t="shared" si="3"/>
        <v>107464.5</v>
      </c>
    </row>
    <row r="119" spans="1:10">
      <c r="A119">
        <v>118</v>
      </c>
      <c r="B119" s="100" t="s">
        <v>840</v>
      </c>
      <c r="C119" s="93" t="s">
        <v>693</v>
      </c>
      <c r="D119" s="100" t="s">
        <v>140</v>
      </c>
      <c r="E119" s="100" t="s">
        <v>108</v>
      </c>
      <c r="F119" s="101">
        <v>36009</v>
      </c>
      <c r="G119" s="95">
        <f t="shared" ca="1" si="2"/>
        <v>24</v>
      </c>
      <c r="H119" s="96">
        <v>82632</v>
      </c>
      <c r="I119" s="97">
        <v>5</v>
      </c>
      <c r="J119" s="98">
        <f t="shared" si="3"/>
        <v>107421.6</v>
      </c>
    </row>
    <row r="120" spans="1:10">
      <c r="A120">
        <v>119</v>
      </c>
      <c r="B120" s="100" t="s">
        <v>301</v>
      </c>
      <c r="C120" s="93" t="s">
        <v>693</v>
      </c>
      <c r="D120" s="100" t="s">
        <v>121</v>
      </c>
      <c r="E120" s="100" t="s">
        <v>111</v>
      </c>
      <c r="F120" s="101">
        <v>40372</v>
      </c>
      <c r="G120" s="95">
        <f t="shared" ca="1" si="2"/>
        <v>12</v>
      </c>
      <c r="H120" s="96">
        <v>82610</v>
      </c>
      <c r="I120" s="97">
        <v>4</v>
      </c>
      <c r="J120" s="98">
        <f t="shared" si="3"/>
        <v>107393</v>
      </c>
    </row>
    <row r="121" spans="1:10">
      <c r="A121">
        <v>120</v>
      </c>
      <c r="B121" s="100" t="s">
        <v>786</v>
      </c>
      <c r="C121" s="93" t="s">
        <v>688</v>
      </c>
      <c r="D121" s="100" t="s">
        <v>283</v>
      </c>
      <c r="E121" s="100" t="s">
        <v>108</v>
      </c>
      <c r="F121" s="101">
        <v>36569</v>
      </c>
      <c r="G121" s="95">
        <f t="shared" ca="1" si="2"/>
        <v>23</v>
      </c>
      <c r="H121" s="96">
        <v>82566</v>
      </c>
      <c r="I121" s="97">
        <v>5</v>
      </c>
      <c r="J121" s="98">
        <f t="shared" si="3"/>
        <v>107335.8</v>
      </c>
    </row>
    <row r="122" spans="1:10">
      <c r="A122">
        <v>121</v>
      </c>
      <c r="B122" s="100" t="s">
        <v>641</v>
      </c>
      <c r="C122" s="93" t="s">
        <v>690</v>
      </c>
      <c r="D122" s="100" t="s">
        <v>135</v>
      </c>
      <c r="E122" s="100" t="s">
        <v>108</v>
      </c>
      <c r="F122" s="101">
        <v>36764</v>
      </c>
      <c r="G122" s="95">
        <f t="shared" ca="1" si="2"/>
        <v>22</v>
      </c>
      <c r="H122" s="96">
        <v>82324</v>
      </c>
      <c r="I122" s="97">
        <v>4</v>
      </c>
      <c r="J122" s="98">
        <f t="shared" si="3"/>
        <v>107021.2</v>
      </c>
    </row>
    <row r="123" spans="1:10">
      <c r="A123">
        <v>122</v>
      </c>
      <c r="B123" s="100" t="s">
        <v>591</v>
      </c>
      <c r="C123" s="93" t="s">
        <v>693</v>
      </c>
      <c r="D123" s="100" t="s">
        <v>123</v>
      </c>
      <c r="E123" s="100" t="s">
        <v>111</v>
      </c>
      <c r="F123" s="101">
        <v>38792</v>
      </c>
      <c r="G123" s="95">
        <f t="shared" ca="1" si="2"/>
        <v>17</v>
      </c>
      <c r="H123" s="96">
        <v>82214</v>
      </c>
      <c r="I123" s="97">
        <v>5</v>
      </c>
      <c r="J123" s="98">
        <f t="shared" si="3"/>
        <v>106878.2</v>
      </c>
    </row>
    <row r="124" spans="1:10">
      <c r="A124">
        <v>123</v>
      </c>
      <c r="B124" s="100" t="s">
        <v>238</v>
      </c>
      <c r="C124" s="93" t="s">
        <v>689</v>
      </c>
      <c r="D124" s="100" t="s">
        <v>123</v>
      </c>
      <c r="E124" s="100" t="s">
        <v>108</v>
      </c>
      <c r="F124" s="101">
        <v>40575</v>
      </c>
      <c r="G124" s="95">
        <f t="shared" ca="1" si="2"/>
        <v>12</v>
      </c>
      <c r="H124" s="96">
        <v>82181</v>
      </c>
      <c r="I124" s="97">
        <v>2</v>
      </c>
      <c r="J124" s="98">
        <f t="shared" si="3"/>
        <v>106835.3</v>
      </c>
    </row>
    <row r="125" spans="1:10">
      <c r="A125">
        <v>124</v>
      </c>
      <c r="B125" s="100" t="s">
        <v>428</v>
      </c>
      <c r="C125" s="93" t="s">
        <v>691</v>
      </c>
      <c r="D125" s="100" t="s">
        <v>123</v>
      </c>
      <c r="E125" s="100" t="s">
        <v>108</v>
      </c>
      <c r="F125" s="101">
        <v>39588</v>
      </c>
      <c r="G125" s="95">
        <f t="shared" ca="1" si="2"/>
        <v>14</v>
      </c>
      <c r="H125" s="96">
        <v>82137</v>
      </c>
      <c r="I125" s="97">
        <v>5</v>
      </c>
      <c r="J125" s="98">
        <f t="shared" si="3"/>
        <v>106778.1</v>
      </c>
    </row>
    <row r="126" spans="1:10">
      <c r="A126">
        <v>125</v>
      </c>
      <c r="B126" s="100" t="s">
        <v>889</v>
      </c>
      <c r="C126" s="93" t="s">
        <v>693</v>
      </c>
      <c r="D126" s="100" t="s">
        <v>115</v>
      </c>
      <c r="E126" s="100" t="s">
        <v>108</v>
      </c>
      <c r="F126" s="101">
        <v>35969</v>
      </c>
      <c r="G126" s="95">
        <f t="shared" ca="1" si="2"/>
        <v>24</v>
      </c>
      <c r="H126" s="96">
        <v>81983</v>
      </c>
      <c r="I126" s="97">
        <v>5</v>
      </c>
      <c r="J126" s="98">
        <f t="shared" si="3"/>
        <v>106577.9</v>
      </c>
    </row>
    <row r="127" spans="1:10">
      <c r="A127">
        <v>126</v>
      </c>
      <c r="B127" s="100" t="s">
        <v>860</v>
      </c>
      <c r="C127" s="93" t="s">
        <v>688</v>
      </c>
      <c r="D127" s="100" t="s">
        <v>133</v>
      </c>
      <c r="E127" s="100" t="s">
        <v>111</v>
      </c>
      <c r="F127" s="101">
        <v>36765</v>
      </c>
      <c r="G127" s="95">
        <f t="shared" ca="1" si="2"/>
        <v>22</v>
      </c>
      <c r="H127" s="96">
        <v>81950</v>
      </c>
      <c r="I127" s="97">
        <v>4</v>
      </c>
      <c r="J127" s="98">
        <f t="shared" si="3"/>
        <v>106535</v>
      </c>
    </row>
    <row r="128" spans="1:10">
      <c r="A128">
        <v>127</v>
      </c>
      <c r="B128" s="100" t="s">
        <v>477</v>
      </c>
      <c r="C128" s="93" t="s">
        <v>693</v>
      </c>
      <c r="D128" s="100" t="s">
        <v>147</v>
      </c>
      <c r="E128" s="100" t="s">
        <v>111</v>
      </c>
      <c r="F128" s="101">
        <v>39283</v>
      </c>
      <c r="G128" s="95">
        <f t="shared" ca="1" si="2"/>
        <v>15</v>
      </c>
      <c r="H128" s="96">
        <v>81917</v>
      </c>
      <c r="I128" s="97">
        <v>3</v>
      </c>
      <c r="J128" s="98">
        <f t="shared" si="3"/>
        <v>106492.1</v>
      </c>
    </row>
    <row r="129" spans="1:10">
      <c r="A129">
        <v>128</v>
      </c>
      <c r="B129" s="100" t="s">
        <v>312</v>
      </c>
      <c r="C129" s="93" t="s">
        <v>689</v>
      </c>
      <c r="D129" s="100" t="s">
        <v>121</v>
      </c>
      <c r="E129" s="100" t="s">
        <v>111</v>
      </c>
      <c r="F129" s="101">
        <v>40333</v>
      </c>
      <c r="G129" s="95">
        <f t="shared" ca="1" si="2"/>
        <v>12</v>
      </c>
      <c r="H129" s="96">
        <v>81422</v>
      </c>
      <c r="I129" s="97">
        <v>2</v>
      </c>
      <c r="J129" s="98">
        <f t="shared" si="3"/>
        <v>105848.6</v>
      </c>
    </row>
    <row r="130" spans="1:10">
      <c r="A130">
        <v>129</v>
      </c>
      <c r="B130" s="100" t="s">
        <v>534</v>
      </c>
      <c r="C130" s="93" t="s">
        <v>693</v>
      </c>
      <c r="D130" s="100" t="s">
        <v>140</v>
      </c>
      <c r="E130" s="100" t="s">
        <v>111</v>
      </c>
      <c r="F130" s="101">
        <v>39092</v>
      </c>
      <c r="G130" s="95">
        <f t="shared" ref="G130:G193" ca="1" si="4">DATEDIF(F130,TODAY(),"Y")</f>
        <v>16</v>
      </c>
      <c r="H130" s="96">
        <v>81389</v>
      </c>
      <c r="I130" s="97">
        <v>3</v>
      </c>
      <c r="J130" s="98">
        <f t="shared" ref="J130:J193" si="5">H130*$K$2+H130</f>
        <v>105805.7</v>
      </c>
    </row>
    <row r="131" spans="1:10">
      <c r="A131">
        <v>130</v>
      </c>
      <c r="B131" s="100" t="s">
        <v>146</v>
      </c>
      <c r="C131" s="93" t="s">
        <v>689</v>
      </c>
      <c r="D131" s="100" t="s">
        <v>147</v>
      </c>
      <c r="E131" s="100" t="s">
        <v>108</v>
      </c>
      <c r="F131" s="101">
        <v>41070</v>
      </c>
      <c r="G131" s="95">
        <f t="shared" ca="1" si="4"/>
        <v>10</v>
      </c>
      <c r="H131" s="96">
        <v>81323</v>
      </c>
      <c r="I131" s="97">
        <v>1</v>
      </c>
      <c r="J131" s="98">
        <f t="shared" si="5"/>
        <v>105719.9</v>
      </c>
    </row>
    <row r="132" spans="1:10">
      <c r="A132">
        <v>131</v>
      </c>
      <c r="B132" s="100" t="s">
        <v>431</v>
      </c>
      <c r="C132" s="93" t="s">
        <v>693</v>
      </c>
      <c r="D132" s="100" t="s">
        <v>107</v>
      </c>
      <c r="E132" s="100" t="s">
        <v>108</v>
      </c>
      <c r="F132" s="101">
        <v>39539</v>
      </c>
      <c r="G132" s="95">
        <f t="shared" ca="1" si="4"/>
        <v>15</v>
      </c>
      <c r="H132" s="96">
        <v>81235</v>
      </c>
      <c r="I132" s="97">
        <v>2</v>
      </c>
      <c r="J132" s="98">
        <f t="shared" si="5"/>
        <v>105605.5</v>
      </c>
    </row>
    <row r="133" spans="1:10">
      <c r="A133">
        <v>132</v>
      </c>
      <c r="B133" s="100" t="s">
        <v>496</v>
      </c>
      <c r="C133" s="93" t="s">
        <v>690</v>
      </c>
      <c r="D133" s="100" t="s">
        <v>110</v>
      </c>
      <c r="E133" s="100" t="s">
        <v>108</v>
      </c>
      <c r="F133" s="101">
        <v>39217</v>
      </c>
      <c r="G133" s="95">
        <f t="shared" ca="1" si="4"/>
        <v>15</v>
      </c>
      <c r="H133" s="96">
        <v>81213</v>
      </c>
      <c r="I133" s="97">
        <v>2</v>
      </c>
      <c r="J133" s="98">
        <f t="shared" si="5"/>
        <v>105576.9</v>
      </c>
    </row>
    <row r="134" spans="1:10">
      <c r="A134">
        <v>133</v>
      </c>
      <c r="B134" s="100" t="s">
        <v>899</v>
      </c>
      <c r="C134" s="93" t="s">
        <v>689</v>
      </c>
      <c r="D134" s="100" t="s">
        <v>110</v>
      </c>
      <c r="E134" s="100" t="s">
        <v>108</v>
      </c>
      <c r="F134" s="101">
        <v>35918</v>
      </c>
      <c r="G134" s="95">
        <f t="shared" ca="1" si="4"/>
        <v>24</v>
      </c>
      <c r="H134" s="96">
        <v>81114</v>
      </c>
      <c r="I134" s="97">
        <v>4</v>
      </c>
      <c r="J134" s="98">
        <f t="shared" si="5"/>
        <v>105448.2</v>
      </c>
    </row>
    <row r="135" spans="1:10">
      <c r="A135">
        <v>134</v>
      </c>
      <c r="B135" s="100" t="s">
        <v>565</v>
      </c>
      <c r="C135" s="93" t="s">
        <v>691</v>
      </c>
      <c r="D135" s="100" t="s">
        <v>119</v>
      </c>
      <c r="E135" s="100" t="s">
        <v>108</v>
      </c>
      <c r="F135" s="101">
        <v>38902</v>
      </c>
      <c r="G135" s="95">
        <f t="shared" ca="1" si="4"/>
        <v>16</v>
      </c>
      <c r="H135" s="96">
        <v>80916</v>
      </c>
      <c r="I135" s="97">
        <v>3</v>
      </c>
      <c r="J135" s="98">
        <f t="shared" si="5"/>
        <v>105190.8</v>
      </c>
    </row>
    <row r="136" spans="1:10">
      <c r="A136">
        <v>135</v>
      </c>
      <c r="B136" s="100" t="s">
        <v>317</v>
      </c>
      <c r="C136" s="93" t="s">
        <v>691</v>
      </c>
      <c r="D136" s="100" t="s">
        <v>140</v>
      </c>
      <c r="E136" s="100" t="s">
        <v>108</v>
      </c>
      <c r="F136" s="101">
        <v>40312</v>
      </c>
      <c r="G136" s="95">
        <f t="shared" ca="1" si="4"/>
        <v>12</v>
      </c>
      <c r="H136" s="96">
        <v>80795</v>
      </c>
      <c r="I136" s="97">
        <v>3</v>
      </c>
      <c r="J136" s="98">
        <f t="shared" si="5"/>
        <v>105033.5</v>
      </c>
    </row>
    <row r="137" spans="1:10">
      <c r="A137">
        <v>136</v>
      </c>
      <c r="B137" s="100" t="s">
        <v>452</v>
      </c>
      <c r="C137" s="93" t="s">
        <v>691</v>
      </c>
      <c r="D137" s="100" t="s">
        <v>154</v>
      </c>
      <c r="E137" s="100" t="s">
        <v>108</v>
      </c>
      <c r="F137" s="101">
        <v>39414</v>
      </c>
      <c r="G137" s="95">
        <f t="shared" ca="1" si="4"/>
        <v>15</v>
      </c>
      <c r="H137" s="96">
        <v>80784</v>
      </c>
      <c r="I137" s="97">
        <v>1</v>
      </c>
      <c r="J137" s="98">
        <f t="shared" si="5"/>
        <v>105019.2</v>
      </c>
    </row>
    <row r="138" spans="1:10">
      <c r="A138">
        <v>137</v>
      </c>
      <c r="B138" s="100" t="s">
        <v>778</v>
      </c>
      <c r="C138" s="93" t="s">
        <v>694</v>
      </c>
      <c r="D138" s="100" t="s">
        <v>137</v>
      </c>
      <c r="E138" s="100" t="s">
        <v>111</v>
      </c>
      <c r="F138" s="101">
        <v>37667</v>
      </c>
      <c r="G138" s="95">
        <f t="shared" ca="1" si="4"/>
        <v>20</v>
      </c>
      <c r="H138" s="96">
        <v>80729</v>
      </c>
      <c r="I138" s="97">
        <v>2</v>
      </c>
      <c r="J138" s="98">
        <f t="shared" si="5"/>
        <v>104947.7</v>
      </c>
    </row>
    <row r="139" spans="1:10">
      <c r="A139">
        <v>138</v>
      </c>
      <c r="B139" s="100" t="s">
        <v>335</v>
      </c>
      <c r="C139" s="93" t="s">
        <v>691</v>
      </c>
      <c r="D139" s="100" t="s">
        <v>110</v>
      </c>
      <c r="E139" s="100" t="s">
        <v>111</v>
      </c>
      <c r="F139" s="101">
        <v>40259</v>
      </c>
      <c r="G139" s="95">
        <f t="shared" ca="1" si="4"/>
        <v>13</v>
      </c>
      <c r="H139" s="96">
        <v>80509</v>
      </c>
      <c r="I139" s="97">
        <v>1</v>
      </c>
      <c r="J139" s="98">
        <f t="shared" si="5"/>
        <v>104661.7</v>
      </c>
    </row>
    <row r="140" spans="1:10">
      <c r="A140">
        <v>139</v>
      </c>
      <c r="B140" s="100" t="s">
        <v>589</v>
      </c>
      <c r="C140" s="93" t="s">
        <v>688</v>
      </c>
      <c r="D140" s="100" t="s">
        <v>140</v>
      </c>
      <c r="E140" s="100" t="s">
        <v>108</v>
      </c>
      <c r="F140" s="101">
        <v>38798</v>
      </c>
      <c r="G140" s="95">
        <f t="shared" ca="1" si="4"/>
        <v>17</v>
      </c>
      <c r="H140" s="96">
        <v>80459</v>
      </c>
      <c r="I140" s="97">
        <v>5</v>
      </c>
      <c r="J140" s="98">
        <f t="shared" si="5"/>
        <v>104596.7</v>
      </c>
    </row>
    <row r="141" spans="1:10">
      <c r="A141">
        <v>140</v>
      </c>
      <c r="B141" s="100" t="s">
        <v>453</v>
      </c>
      <c r="C141" s="93" t="s">
        <v>691</v>
      </c>
      <c r="D141" s="100" t="s">
        <v>140</v>
      </c>
      <c r="E141" s="100" t="s">
        <v>108</v>
      </c>
      <c r="F141" s="101">
        <v>39407</v>
      </c>
      <c r="G141" s="95">
        <f t="shared" ca="1" si="4"/>
        <v>15</v>
      </c>
      <c r="H141" s="96">
        <v>80380</v>
      </c>
      <c r="I141" s="97">
        <v>5</v>
      </c>
      <c r="J141" s="98">
        <f t="shared" si="5"/>
        <v>104494</v>
      </c>
    </row>
    <row r="142" spans="1:10">
      <c r="A142">
        <v>141</v>
      </c>
      <c r="B142" s="100" t="s">
        <v>495</v>
      </c>
      <c r="C142" s="93" t="s">
        <v>693</v>
      </c>
      <c r="D142" s="100" t="s">
        <v>115</v>
      </c>
      <c r="E142" s="100" t="s">
        <v>108</v>
      </c>
      <c r="F142" s="101">
        <v>39224</v>
      </c>
      <c r="G142" s="95">
        <f t="shared" ca="1" si="4"/>
        <v>15</v>
      </c>
      <c r="H142" s="96">
        <v>80333</v>
      </c>
      <c r="I142" s="97">
        <v>5</v>
      </c>
      <c r="J142" s="98">
        <f t="shared" si="5"/>
        <v>104432.9</v>
      </c>
    </row>
    <row r="143" spans="1:10">
      <c r="A143">
        <v>142</v>
      </c>
      <c r="B143" s="100" t="s">
        <v>469</v>
      </c>
      <c r="C143" s="93" t="s">
        <v>693</v>
      </c>
      <c r="D143" s="100" t="s">
        <v>113</v>
      </c>
      <c r="E143" s="100" t="s">
        <v>108</v>
      </c>
      <c r="F143" s="101">
        <v>39326</v>
      </c>
      <c r="G143" s="95">
        <f t="shared" ca="1" si="4"/>
        <v>15</v>
      </c>
      <c r="H143" s="96">
        <v>80190</v>
      </c>
      <c r="I143" s="97">
        <v>3</v>
      </c>
      <c r="J143" s="98">
        <f t="shared" si="5"/>
        <v>104247</v>
      </c>
    </row>
    <row r="144" spans="1:10">
      <c r="A144">
        <v>143</v>
      </c>
      <c r="B144" s="92" t="s">
        <v>8</v>
      </c>
      <c r="C144" s="93" t="s">
        <v>690</v>
      </c>
      <c r="D144" s="92" t="s">
        <v>709</v>
      </c>
      <c r="E144" s="92" t="s">
        <v>108</v>
      </c>
      <c r="F144" s="94">
        <v>39447</v>
      </c>
      <c r="G144" s="95">
        <f t="shared" ca="1" si="4"/>
        <v>15</v>
      </c>
      <c r="H144" s="96">
        <v>80113</v>
      </c>
      <c r="I144" s="97">
        <v>2</v>
      </c>
      <c r="J144" s="98">
        <f t="shared" si="5"/>
        <v>104146.9</v>
      </c>
    </row>
    <row r="145" spans="1:10">
      <c r="A145">
        <v>144</v>
      </c>
      <c r="B145" s="100" t="s">
        <v>294</v>
      </c>
      <c r="C145" s="93" t="s">
        <v>688</v>
      </c>
      <c r="D145" s="100" t="s">
        <v>110</v>
      </c>
      <c r="E145" s="100" t="s">
        <v>108</v>
      </c>
      <c r="F145" s="101">
        <v>40399</v>
      </c>
      <c r="G145" s="95">
        <f t="shared" ca="1" si="4"/>
        <v>12</v>
      </c>
      <c r="H145" s="96">
        <v>79970</v>
      </c>
      <c r="I145" s="97">
        <v>5</v>
      </c>
      <c r="J145" s="98">
        <f t="shared" si="5"/>
        <v>103961</v>
      </c>
    </row>
    <row r="146" spans="1:10">
      <c r="A146">
        <v>145</v>
      </c>
      <c r="B146" s="100" t="s">
        <v>326</v>
      </c>
      <c r="C146" s="93" t="s">
        <v>691</v>
      </c>
      <c r="D146" s="100" t="s">
        <v>110</v>
      </c>
      <c r="E146" s="100" t="s">
        <v>108</v>
      </c>
      <c r="F146" s="101">
        <v>40282</v>
      </c>
      <c r="G146" s="95">
        <f t="shared" ca="1" si="4"/>
        <v>13</v>
      </c>
      <c r="H146" s="96">
        <v>79904</v>
      </c>
      <c r="I146" s="97">
        <v>3</v>
      </c>
      <c r="J146" s="98">
        <f t="shared" si="5"/>
        <v>103875.2</v>
      </c>
    </row>
    <row r="147" spans="1:10">
      <c r="A147">
        <v>146</v>
      </c>
      <c r="B147" s="100" t="s">
        <v>834</v>
      </c>
      <c r="C147" s="93" t="s">
        <v>691</v>
      </c>
      <c r="D147" s="100" t="s">
        <v>140</v>
      </c>
      <c r="E147" s="100" t="s">
        <v>111</v>
      </c>
      <c r="F147" s="101">
        <v>35997</v>
      </c>
      <c r="G147" s="95">
        <f t="shared" ca="1" si="4"/>
        <v>24</v>
      </c>
      <c r="H147" s="96">
        <v>79772</v>
      </c>
      <c r="I147" s="97">
        <v>3</v>
      </c>
      <c r="J147" s="98">
        <f t="shared" si="5"/>
        <v>103703.6</v>
      </c>
    </row>
    <row r="148" spans="1:10">
      <c r="A148">
        <v>147</v>
      </c>
      <c r="B148" s="100" t="s">
        <v>881</v>
      </c>
      <c r="C148" s="93" t="s">
        <v>688</v>
      </c>
      <c r="D148" s="100" t="s">
        <v>121</v>
      </c>
      <c r="E148" s="100" t="s">
        <v>111</v>
      </c>
      <c r="F148" s="101">
        <v>36047</v>
      </c>
      <c r="G148" s="95">
        <f t="shared" ca="1" si="4"/>
        <v>24</v>
      </c>
      <c r="H148" s="96">
        <v>79728</v>
      </c>
      <c r="I148" s="97">
        <v>2</v>
      </c>
      <c r="J148" s="98">
        <f t="shared" si="5"/>
        <v>103646.39999999999</v>
      </c>
    </row>
    <row r="149" spans="1:10">
      <c r="A149">
        <v>148</v>
      </c>
      <c r="B149" s="100" t="s">
        <v>651</v>
      </c>
      <c r="C149" s="93" t="s">
        <v>689</v>
      </c>
      <c r="D149" s="100" t="s">
        <v>135</v>
      </c>
      <c r="E149" s="100" t="s">
        <v>108</v>
      </c>
      <c r="F149" s="101">
        <v>36143</v>
      </c>
      <c r="G149" s="95">
        <f t="shared" ca="1" si="4"/>
        <v>24</v>
      </c>
      <c r="H149" s="96">
        <v>79299</v>
      </c>
      <c r="I149" s="97">
        <v>5</v>
      </c>
      <c r="J149" s="98">
        <f t="shared" si="5"/>
        <v>103088.7</v>
      </c>
    </row>
    <row r="150" spans="1:10">
      <c r="A150">
        <v>149</v>
      </c>
      <c r="B150" s="100" t="s">
        <v>372</v>
      </c>
      <c r="C150" s="93" t="s">
        <v>688</v>
      </c>
      <c r="D150" s="100" t="s">
        <v>119</v>
      </c>
      <c r="E150" s="100" t="s">
        <v>108</v>
      </c>
      <c r="F150" s="101">
        <v>39815</v>
      </c>
      <c r="G150" s="95">
        <f t="shared" ca="1" si="4"/>
        <v>14</v>
      </c>
      <c r="H150" s="96">
        <v>79266</v>
      </c>
      <c r="I150" s="97">
        <v>2</v>
      </c>
      <c r="J150" s="98">
        <f t="shared" si="5"/>
        <v>103045.8</v>
      </c>
    </row>
    <row r="151" spans="1:10">
      <c r="A151">
        <v>150</v>
      </c>
      <c r="B151" s="100" t="s">
        <v>958</v>
      </c>
      <c r="C151" s="93" t="s">
        <v>691</v>
      </c>
      <c r="D151" s="100" t="s">
        <v>107</v>
      </c>
      <c r="E151" s="100" t="s">
        <v>108</v>
      </c>
      <c r="F151" s="101">
        <v>36619</v>
      </c>
      <c r="G151" s="95">
        <f t="shared" ca="1" si="4"/>
        <v>23</v>
      </c>
      <c r="H151" s="96">
        <v>79167</v>
      </c>
      <c r="I151" s="97">
        <v>4</v>
      </c>
      <c r="J151" s="98">
        <f t="shared" si="5"/>
        <v>102917.1</v>
      </c>
    </row>
    <row r="152" spans="1:10">
      <c r="A152">
        <v>151</v>
      </c>
      <c r="B152" s="100" t="s">
        <v>772</v>
      </c>
      <c r="C152" s="93" t="s">
        <v>693</v>
      </c>
      <c r="D152" s="100" t="s">
        <v>123</v>
      </c>
      <c r="E152" s="100" t="s">
        <v>108</v>
      </c>
      <c r="F152" s="101">
        <v>37241</v>
      </c>
      <c r="G152" s="95">
        <f t="shared" ca="1" si="4"/>
        <v>21</v>
      </c>
      <c r="H152" s="96">
        <v>79145</v>
      </c>
      <c r="I152" s="97">
        <v>5</v>
      </c>
      <c r="J152" s="98">
        <f t="shared" si="5"/>
        <v>102888.5</v>
      </c>
    </row>
    <row r="153" spans="1:10">
      <c r="A153">
        <v>152</v>
      </c>
      <c r="B153" s="100" t="s">
        <v>612</v>
      </c>
      <c r="C153" s="93" t="s">
        <v>688</v>
      </c>
      <c r="D153" s="100" t="s">
        <v>140</v>
      </c>
      <c r="E153" s="100" t="s">
        <v>111</v>
      </c>
      <c r="F153" s="101">
        <v>38289</v>
      </c>
      <c r="G153" s="95">
        <f t="shared" ca="1" si="4"/>
        <v>18</v>
      </c>
      <c r="H153" s="96">
        <v>79013</v>
      </c>
      <c r="I153" s="97">
        <v>3</v>
      </c>
      <c r="J153" s="98">
        <f t="shared" si="5"/>
        <v>102716.9</v>
      </c>
    </row>
    <row r="154" spans="1:10">
      <c r="A154">
        <v>153</v>
      </c>
      <c r="B154" s="100" t="s">
        <v>673</v>
      </c>
      <c r="C154" s="93" t="s">
        <v>693</v>
      </c>
      <c r="D154" s="100" t="s">
        <v>121</v>
      </c>
      <c r="E154" s="100" t="s">
        <v>108</v>
      </c>
      <c r="F154" s="101">
        <v>36898</v>
      </c>
      <c r="G154" s="95">
        <f t="shared" ca="1" si="4"/>
        <v>22</v>
      </c>
      <c r="H154" s="96">
        <v>79002</v>
      </c>
      <c r="I154" s="97">
        <v>2</v>
      </c>
      <c r="J154" s="98">
        <f t="shared" si="5"/>
        <v>102702.6</v>
      </c>
    </row>
    <row r="155" spans="1:10">
      <c r="A155">
        <v>154</v>
      </c>
      <c r="B155" s="100" t="s">
        <v>247</v>
      </c>
      <c r="C155" s="93" t="s">
        <v>691</v>
      </c>
      <c r="D155" s="100" t="s">
        <v>177</v>
      </c>
      <c r="E155" s="100" t="s">
        <v>108</v>
      </c>
      <c r="F155" s="101">
        <v>40551</v>
      </c>
      <c r="G155" s="95">
        <f t="shared" ca="1" si="4"/>
        <v>12</v>
      </c>
      <c r="H155" s="96">
        <v>78903</v>
      </c>
      <c r="I155" s="97">
        <v>1</v>
      </c>
      <c r="J155" s="98">
        <f t="shared" si="5"/>
        <v>102573.9</v>
      </c>
    </row>
    <row r="156" spans="1:10">
      <c r="A156">
        <v>155</v>
      </c>
      <c r="B156" s="100" t="s">
        <v>823</v>
      </c>
      <c r="C156" s="93" t="s">
        <v>691</v>
      </c>
      <c r="D156" s="100" t="s">
        <v>140</v>
      </c>
      <c r="E156" s="100" t="s">
        <v>111</v>
      </c>
      <c r="F156" s="101">
        <v>35972</v>
      </c>
      <c r="G156" s="95">
        <f t="shared" ca="1" si="4"/>
        <v>24</v>
      </c>
      <c r="H156" s="96">
        <v>78881</v>
      </c>
      <c r="I156" s="97">
        <v>5</v>
      </c>
      <c r="J156" s="98">
        <f t="shared" si="5"/>
        <v>102545.3</v>
      </c>
    </row>
    <row r="157" spans="1:10">
      <c r="A157">
        <v>156</v>
      </c>
      <c r="B157" s="100" t="s">
        <v>436</v>
      </c>
      <c r="C157" s="93" t="s">
        <v>688</v>
      </c>
      <c r="D157" s="100" t="s">
        <v>283</v>
      </c>
      <c r="E157" s="100" t="s">
        <v>111</v>
      </c>
      <c r="F157" s="101">
        <v>39522</v>
      </c>
      <c r="G157" s="95">
        <f t="shared" ca="1" si="4"/>
        <v>15</v>
      </c>
      <c r="H157" s="96">
        <v>78870</v>
      </c>
      <c r="I157" s="97">
        <v>2</v>
      </c>
      <c r="J157" s="98">
        <f t="shared" si="5"/>
        <v>102531</v>
      </c>
    </row>
    <row r="158" spans="1:10">
      <c r="A158">
        <v>157</v>
      </c>
      <c r="B158" s="100" t="s">
        <v>181</v>
      </c>
      <c r="C158" s="93" t="s">
        <v>691</v>
      </c>
      <c r="D158" s="100" t="s">
        <v>110</v>
      </c>
      <c r="E158" s="100" t="s">
        <v>108</v>
      </c>
      <c r="F158" s="101">
        <v>40878</v>
      </c>
      <c r="G158" s="95">
        <f t="shared" ca="1" si="4"/>
        <v>11</v>
      </c>
      <c r="H158" s="96">
        <v>78848</v>
      </c>
      <c r="I158" s="97">
        <v>4</v>
      </c>
      <c r="J158" s="98">
        <f t="shared" si="5"/>
        <v>102502.39999999999</v>
      </c>
    </row>
    <row r="159" spans="1:10">
      <c r="A159">
        <v>158</v>
      </c>
      <c r="B159" s="100" t="s">
        <v>122</v>
      </c>
      <c r="C159" s="93" t="s">
        <v>691</v>
      </c>
      <c r="D159" s="100" t="s">
        <v>123</v>
      </c>
      <c r="E159" s="100" t="s">
        <v>108</v>
      </c>
      <c r="F159" s="101">
        <v>41200</v>
      </c>
      <c r="G159" s="95">
        <f t="shared" ca="1" si="4"/>
        <v>10</v>
      </c>
      <c r="H159" s="96">
        <v>78837</v>
      </c>
      <c r="I159" s="97">
        <v>4</v>
      </c>
      <c r="J159" s="98">
        <f t="shared" si="5"/>
        <v>102488.1</v>
      </c>
    </row>
    <row r="160" spans="1:10">
      <c r="A160">
        <v>159</v>
      </c>
      <c r="B160" s="100" t="s">
        <v>458</v>
      </c>
      <c r="C160" s="93" t="s">
        <v>693</v>
      </c>
      <c r="D160" s="100" t="s">
        <v>140</v>
      </c>
      <c r="E160" s="100" t="s">
        <v>108</v>
      </c>
      <c r="F160" s="101">
        <v>39390</v>
      </c>
      <c r="G160" s="95">
        <f t="shared" ca="1" si="4"/>
        <v>15</v>
      </c>
      <c r="H160" s="96">
        <v>78639</v>
      </c>
      <c r="I160" s="97">
        <v>5</v>
      </c>
      <c r="J160" s="98">
        <f t="shared" si="5"/>
        <v>102230.7</v>
      </c>
    </row>
    <row r="161" spans="1:10">
      <c r="A161">
        <v>160</v>
      </c>
      <c r="B161" s="100" t="s">
        <v>545</v>
      </c>
      <c r="C161" s="93" t="s">
        <v>688</v>
      </c>
      <c r="D161" s="100" t="s">
        <v>133</v>
      </c>
      <c r="E161" s="100" t="s">
        <v>108</v>
      </c>
      <c r="F161" s="101">
        <v>39038</v>
      </c>
      <c r="G161" s="95">
        <f t="shared" ca="1" si="4"/>
        <v>16</v>
      </c>
      <c r="H161" s="96">
        <v>78540</v>
      </c>
      <c r="I161" s="97">
        <v>4</v>
      </c>
      <c r="J161" s="98">
        <f t="shared" si="5"/>
        <v>102102</v>
      </c>
    </row>
    <row r="162" spans="1:10">
      <c r="A162">
        <v>161</v>
      </c>
      <c r="B162" s="100" t="s">
        <v>790</v>
      </c>
      <c r="C162" s="93" t="s">
        <v>688</v>
      </c>
      <c r="D162" s="100" t="s">
        <v>113</v>
      </c>
      <c r="E162" s="100" t="s">
        <v>108</v>
      </c>
      <c r="F162" s="101">
        <v>36643</v>
      </c>
      <c r="G162" s="95">
        <f t="shared" ca="1" si="4"/>
        <v>22</v>
      </c>
      <c r="H162" s="96">
        <v>78518</v>
      </c>
      <c r="I162" s="97">
        <v>2</v>
      </c>
      <c r="J162" s="98">
        <f t="shared" si="5"/>
        <v>102073.4</v>
      </c>
    </row>
    <row r="163" spans="1:10">
      <c r="A163">
        <v>162</v>
      </c>
      <c r="B163" s="100" t="s">
        <v>908</v>
      </c>
      <c r="C163" s="93" t="s">
        <v>690</v>
      </c>
      <c r="D163" s="100" t="s">
        <v>110</v>
      </c>
      <c r="E163" s="100" t="s">
        <v>111</v>
      </c>
      <c r="F163" s="101">
        <v>36375</v>
      </c>
      <c r="G163" s="95">
        <f t="shared" ca="1" si="4"/>
        <v>23</v>
      </c>
      <c r="H163" s="96">
        <v>78430</v>
      </c>
      <c r="I163" s="97">
        <v>5</v>
      </c>
      <c r="J163" s="98">
        <f t="shared" si="5"/>
        <v>101959</v>
      </c>
    </row>
    <row r="164" spans="1:10">
      <c r="A164">
        <v>163</v>
      </c>
      <c r="B164" s="100" t="s">
        <v>333</v>
      </c>
      <c r="C164" s="93" t="s">
        <v>689</v>
      </c>
      <c r="D164" s="100" t="s">
        <v>215</v>
      </c>
      <c r="E164" s="100" t="s">
        <v>111</v>
      </c>
      <c r="F164" s="101">
        <v>40263</v>
      </c>
      <c r="G164" s="95">
        <f t="shared" ca="1" si="4"/>
        <v>13</v>
      </c>
      <c r="H164" s="96">
        <v>78309</v>
      </c>
      <c r="I164" s="97">
        <v>4</v>
      </c>
      <c r="J164" s="98">
        <f t="shared" si="5"/>
        <v>101801.7</v>
      </c>
    </row>
    <row r="165" spans="1:10">
      <c r="A165">
        <v>164</v>
      </c>
      <c r="B165" s="100" t="s">
        <v>144</v>
      </c>
      <c r="C165" s="93" t="s">
        <v>688</v>
      </c>
      <c r="D165" s="100" t="s">
        <v>123</v>
      </c>
      <c r="E165" s="100" t="s">
        <v>108</v>
      </c>
      <c r="F165" s="101">
        <v>41091</v>
      </c>
      <c r="G165" s="95">
        <f t="shared" ca="1" si="4"/>
        <v>10</v>
      </c>
      <c r="H165" s="96">
        <v>78265</v>
      </c>
      <c r="I165" s="97">
        <v>2</v>
      </c>
      <c r="J165" s="98">
        <f t="shared" si="5"/>
        <v>101744.5</v>
      </c>
    </row>
    <row r="166" spans="1:10">
      <c r="A166">
        <v>165</v>
      </c>
      <c r="B166" s="100" t="s">
        <v>459</v>
      </c>
      <c r="C166" s="93" t="s">
        <v>694</v>
      </c>
      <c r="D166" s="100" t="s">
        <v>260</v>
      </c>
      <c r="E166" s="100" t="s">
        <v>108</v>
      </c>
      <c r="F166" s="101">
        <v>39388</v>
      </c>
      <c r="G166" s="95">
        <f t="shared" ca="1" si="4"/>
        <v>15</v>
      </c>
      <c r="H166" s="96">
        <v>78232</v>
      </c>
      <c r="I166" s="97">
        <v>4</v>
      </c>
      <c r="J166" s="98">
        <f t="shared" si="5"/>
        <v>101701.6</v>
      </c>
    </row>
    <row r="167" spans="1:10">
      <c r="A167">
        <v>166</v>
      </c>
      <c r="B167" s="100" t="s">
        <v>470</v>
      </c>
      <c r="C167" s="93" t="s">
        <v>690</v>
      </c>
      <c r="D167" s="100" t="s">
        <v>140</v>
      </c>
      <c r="E167" s="100" t="s">
        <v>108</v>
      </c>
      <c r="F167" s="101">
        <v>39312</v>
      </c>
      <c r="G167" s="95">
        <f t="shared" ca="1" si="4"/>
        <v>15</v>
      </c>
      <c r="H167" s="96">
        <v>78133</v>
      </c>
      <c r="I167" s="97">
        <v>3</v>
      </c>
      <c r="J167" s="98">
        <f t="shared" si="5"/>
        <v>101572.9</v>
      </c>
    </row>
    <row r="168" spans="1:10">
      <c r="A168">
        <v>167</v>
      </c>
      <c r="B168" s="100" t="s">
        <v>792</v>
      </c>
      <c r="C168" s="93" t="s">
        <v>689</v>
      </c>
      <c r="D168" s="100" t="s">
        <v>113</v>
      </c>
      <c r="E168" s="100" t="s">
        <v>108</v>
      </c>
      <c r="F168" s="101">
        <v>35989</v>
      </c>
      <c r="G168" s="95">
        <f t="shared" ca="1" si="4"/>
        <v>24</v>
      </c>
      <c r="H168" s="96">
        <v>78111</v>
      </c>
      <c r="I168" s="97">
        <v>5</v>
      </c>
      <c r="J168" s="98">
        <f t="shared" si="5"/>
        <v>101544.3</v>
      </c>
    </row>
    <row r="169" spans="1:10">
      <c r="A169">
        <v>168</v>
      </c>
      <c r="B169" s="100" t="s">
        <v>611</v>
      </c>
      <c r="C169" s="93" t="s">
        <v>690</v>
      </c>
      <c r="D169" s="100" t="s">
        <v>140</v>
      </c>
      <c r="E169" s="100" t="s">
        <v>108</v>
      </c>
      <c r="F169" s="101">
        <v>38321</v>
      </c>
      <c r="G169" s="95">
        <f t="shared" ca="1" si="4"/>
        <v>18</v>
      </c>
      <c r="H169" s="96">
        <v>77836</v>
      </c>
      <c r="I169" s="97">
        <v>1</v>
      </c>
      <c r="J169" s="98">
        <f t="shared" si="5"/>
        <v>101186.8</v>
      </c>
    </row>
    <row r="170" spans="1:10">
      <c r="A170">
        <v>169</v>
      </c>
      <c r="B170" s="100" t="s">
        <v>251</v>
      </c>
      <c r="C170" s="93" t="s">
        <v>690</v>
      </c>
      <c r="D170" s="100" t="s">
        <v>107</v>
      </c>
      <c r="E170" s="100" t="s">
        <v>108</v>
      </c>
      <c r="F170" s="12">
        <v>40536</v>
      </c>
      <c r="G170" s="95">
        <f t="shared" ca="1" si="4"/>
        <v>12</v>
      </c>
      <c r="H170" s="96">
        <v>77803</v>
      </c>
      <c r="I170" s="97">
        <v>1</v>
      </c>
      <c r="J170" s="98">
        <f t="shared" si="5"/>
        <v>101143.9</v>
      </c>
    </row>
    <row r="171" spans="1:10">
      <c r="A171">
        <v>170</v>
      </c>
      <c r="B171" s="100" t="s">
        <v>311</v>
      </c>
      <c r="C171" s="93" t="s">
        <v>688</v>
      </c>
      <c r="D171" s="100" t="s">
        <v>147</v>
      </c>
      <c r="E171" s="100" t="s">
        <v>108</v>
      </c>
      <c r="F171" s="101">
        <v>40333</v>
      </c>
      <c r="G171" s="95">
        <f t="shared" ca="1" si="4"/>
        <v>12</v>
      </c>
      <c r="H171" s="96">
        <v>77528</v>
      </c>
      <c r="I171" s="97">
        <v>4</v>
      </c>
      <c r="J171" s="98">
        <f t="shared" si="5"/>
        <v>100786.4</v>
      </c>
    </row>
    <row r="172" spans="1:10">
      <c r="A172">
        <v>171</v>
      </c>
      <c r="B172" s="100" t="s">
        <v>138</v>
      </c>
      <c r="C172" s="93" t="s">
        <v>688</v>
      </c>
      <c r="D172" s="100" t="s">
        <v>107</v>
      </c>
      <c r="E172" s="100" t="s">
        <v>111</v>
      </c>
      <c r="F172" s="101">
        <v>41125</v>
      </c>
      <c r="G172" s="95">
        <f t="shared" ca="1" si="4"/>
        <v>10</v>
      </c>
      <c r="H172" s="96">
        <v>77330</v>
      </c>
      <c r="I172" s="97">
        <v>3</v>
      </c>
      <c r="J172" s="98">
        <f t="shared" si="5"/>
        <v>100529</v>
      </c>
    </row>
    <row r="173" spans="1:10">
      <c r="A173">
        <v>172</v>
      </c>
      <c r="B173" s="100" t="s">
        <v>933</v>
      </c>
      <c r="C173" s="93" t="s">
        <v>691</v>
      </c>
      <c r="D173" s="100" t="s">
        <v>119</v>
      </c>
      <c r="E173" s="100" t="s">
        <v>108</v>
      </c>
      <c r="F173" s="101">
        <v>35896</v>
      </c>
      <c r="G173" s="95">
        <f t="shared" ca="1" si="4"/>
        <v>25</v>
      </c>
      <c r="H173" s="96">
        <v>77308</v>
      </c>
      <c r="I173" s="97">
        <v>3</v>
      </c>
      <c r="J173" s="98">
        <f t="shared" si="5"/>
        <v>100500.4</v>
      </c>
    </row>
    <row r="174" spans="1:10">
      <c r="A174">
        <v>173</v>
      </c>
      <c r="B174" s="100" t="s">
        <v>538</v>
      </c>
      <c r="C174" s="93" t="s">
        <v>691</v>
      </c>
      <c r="D174" s="100" t="s">
        <v>107</v>
      </c>
      <c r="E174" s="100" t="s">
        <v>111</v>
      </c>
      <c r="F174" s="101">
        <v>39087</v>
      </c>
      <c r="G174" s="95">
        <f t="shared" ca="1" si="4"/>
        <v>16</v>
      </c>
      <c r="H174" s="96">
        <v>77165</v>
      </c>
      <c r="I174" s="97">
        <v>2</v>
      </c>
      <c r="J174" s="98">
        <f t="shared" si="5"/>
        <v>100314.5</v>
      </c>
    </row>
    <row r="175" spans="1:10">
      <c r="A175">
        <v>174</v>
      </c>
      <c r="B175" s="100" t="s">
        <v>550</v>
      </c>
      <c r="C175" s="93" t="s">
        <v>688</v>
      </c>
      <c r="D175" s="100" t="s">
        <v>140</v>
      </c>
      <c r="E175" s="100" t="s">
        <v>108</v>
      </c>
      <c r="F175" s="101">
        <v>39001</v>
      </c>
      <c r="G175" s="95">
        <f t="shared" ca="1" si="4"/>
        <v>16</v>
      </c>
      <c r="H175" s="96">
        <v>77022</v>
      </c>
      <c r="I175" s="97">
        <v>3</v>
      </c>
      <c r="J175" s="98">
        <f t="shared" si="5"/>
        <v>100128.6</v>
      </c>
    </row>
    <row r="176" spans="1:10">
      <c r="A176">
        <v>175</v>
      </c>
      <c r="B176" s="100" t="s">
        <v>379</v>
      </c>
      <c r="C176" s="93" t="s">
        <v>693</v>
      </c>
      <c r="D176" s="100" t="s">
        <v>107</v>
      </c>
      <c r="E176" s="100" t="s">
        <v>108</v>
      </c>
      <c r="F176" s="101">
        <v>39784</v>
      </c>
      <c r="G176" s="95">
        <f t="shared" ca="1" si="4"/>
        <v>14</v>
      </c>
      <c r="H176" s="96">
        <v>76461</v>
      </c>
      <c r="I176" s="97">
        <v>5</v>
      </c>
      <c r="J176" s="98">
        <f t="shared" si="5"/>
        <v>99399.3</v>
      </c>
    </row>
    <row r="177" spans="1:10">
      <c r="A177">
        <v>176</v>
      </c>
      <c r="B177" s="100" t="s">
        <v>479</v>
      </c>
      <c r="C177" s="93" t="s">
        <v>693</v>
      </c>
      <c r="D177" s="100" t="s">
        <v>110</v>
      </c>
      <c r="E177" s="100" t="s">
        <v>108</v>
      </c>
      <c r="F177" s="101">
        <v>39282</v>
      </c>
      <c r="G177" s="95">
        <f t="shared" ca="1" si="4"/>
        <v>15</v>
      </c>
      <c r="H177" s="96">
        <v>76362</v>
      </c>
      <c r="I177" s="97">
        <v>2</v>
      </c>
      <c r="J177" s="98">
        <f t="shared" si="5"/>
        <v>99270.6</v>
      </c>
    </row>
    <row r="178" spans="1:10">
      <c r="A178">
        <v>177</v>
      </c>
      <c r="B178" s="100" t="s">
        <v>795</v>
      </c>
      <c r="C178" s="93" t="s">
        <v>694</v>
      </c>
      <c r="D178" s="100" t="s">
        <v>215</v>
      </c>
      <c r="E178" s="100" t="s">
        <v>111</v>
      </c>
      <c r="F178" s="101">
        <v>36673</v>
      </c>
      <c r="G178" s="95">
        <f t="shared" ca="1" si="4"/>
        <v>22</v>
      </c>
      <c r="H178" s="96">
        <v>76351</v>
      </c>
      <c r="I178" s="97">
        <v>4</v>
      </c>
      <c r="J178" s="98">
        <f t="shared" si="5"/>
        <v>99256.3</v>
      </c>
    </row>
    <row r="179" spans="1:10">
      <c r="A179">
        <v>178</v>
      </c>
      <c r="B179" s="100" t="s">
        <v>202</v>
      </c>
      <c r="C179" s="93" t="s">
        <v>693</v>
      </c>
      <c r="D179" s="100" t="s">
        <v>177</v>
      </c>
      <c r="E179" s="100" t="s">
        <v>108</v>
      </c>
      <c r="F179" s="101">
        <v>40745</v>
      </c>
      <c r="G179" s="95">
        <f t="shared" ca="1" si="4"/>
        <v>11</v>
      </c>
      <c r="H179" s="96">
        <v>76340</v>
      </c>
      <c r="I179" s="97">
        <v>5</v>
      </c>
      <c r="J179" s="98">
        <f t="shared" si="5"/>
        <v>99242</v>
      </c>
    </row>
    <row r="180" spans="1:10">
      <c r="A180">
        <v>179</v>
      </c>
      <c r="B180" s="100" t="s">
        <v>405</v>
      </c>
      <c r="C180" s="93" t="s">
        <v>693</v>
      </c>
      <c r="D180" s="100" t="s">
        <v>140</v>
      </c>
      <c r="E180" s="100" t="s">
        <v>108</v>
      </c>
      <c r="F180" s="101">
        <v>39696</v>
      </c>
      <c r="G180" s="95">
        <f t="shared" ca="1" si="4"/>
        <v>14</v>
      </c>
      <c r="H180" s="96">
        <v>76252</v>
      </c>
      <c r="I180" s="97">
        <v>3</v>
      </c>
      <c r="J180" s="98">
        <f t="shared" si="5"/>
        <v>99127.6</v>
      </c>
    </row>
    <row r="181" spans="1:10">
      <c r="A181">
        <v>180</v>
      </c>
      <c r="B181" s="100" t="s">
        <v>936</v>
      </c>
      <c r="C181" s="93" t="s">
        <v>691</v>
      </c>
      <c r="D181" s="100" t="s">
        <v>119</v>
      </c>
      <c r="E181" s="100" t="s">
        <v>108</v>
      </c>
      <c r="F181" s="101">
        <v>36312</v>
      </c>
      <c r="G181" s="95">
        <f t="shared" ca="1" si="4"/>
        <v>23</v>
      </c>
      <c r="H181" s="96">
        <v>76120</v>
      </c>
      <c r="I181" s="97">
        <v>4</v>
      </c>
      <c r="J181" s="98">
        <f t="shared" si="5"/>
        <v>98956</v>
      </c>
    </row>
    <row r="182" spans="1:10">
      <c r="A182">
        <v>181</v>
      </c>
      <c r="B182" s="100" t="s">
        <v>846</v>
      </c>
      <c r="C182" s="93" t="s">
        <v>693</v>
      </c>
      <c r="D182" s="100" t="s">
        <v>140</v>
      </c>
      <c r="E182" s="100" t="s">
        <v>108</v>
      </c>
      <c r="F182" s="101">
        <v>37509</v>
      </c>
      <c r="G182" s="95">
        <f t="shared" ca="1" si="4"/>
        <v>20</v>
      </c>
      <c r="H182" s="96">
        <v>75988</v>
      </c>
      <c r="I182" s="97">
        <v>3</v>
      </c>
      <c r="J182" s="98">
        <f t="shared" si="5"/>
        <v>98784.4</v>
      </c>
    </row>
    <row r="183" spans="1:10">
      <c r="A183">
        <v>182</v>
      </c>
      <c r="B183" s="100" t="s">
        <v>418</v>
      </c>
      <c r="C183" s="93" t="s">
        <v>691</v>
      </c>
      <c r="D183" s="100" t="s">
        <v>242</v>
      </c>
      <c r="E183" s="100" t="s">
        <v>108</v>
      </c>
      <c r="F183" s="101">
        <v>39646</v>
      </c>
      <c r="G183" s="95">
        <f t="shared" ca="1" si="4"/>
        <v>14</v>
      </c>
      <c r="H183" s="96">
        <v>75966</v>
      </c>
      <c r="I183" s="97">
        <v>1</v>
      </c>
      <c r="J183" s="98">
        <f t="shared" si="5"/>
        <v>98755.8</v>
      </c>
    </row>
    <row r="184" spans="1:10">
      <c r="A184">
        <v>183</v>
      </c>
      <c r="B184" s="100" t="s">
        <v>231</v>
      </c>
      <c r="C184" s="93" t="s">
        <v>691</v>
      </c>
      <c r="D184" s="100" t="s">
        <v>123</v>
      </c>
      <c r="E184" s="100" t="s">
        <v>108</v>
      </c>
      <c r="F184" s="101">
        <v>40596</v>
      </c>
      <c r="G184" s="95">
        <f t="shared" ca="1" si="4"/>
        <v>12</v>
      </c>
      <c r="H184" s="96">
        <v>75801</v>
      </c>
      <c r="I184" s="97">
        <v>5</v>
      </c>
      <c r="J184" s="98">
        <f t="shared" si="5"/>
        <v>98541.3</v>
      </c>
    </row>
    <row r="185" spans="1:10">
      <c r="A185">
        <v>184</v>
      </c>
      <c r="B185" s="100" t="s">
        <v>448</v>
      </c>
      <c r="C185" s="93" t="s">
        <v>694</v>
      </c>
      <c r="D185" s="100" t="s">
        <v>107</v>
      </c>
      <c r="E185" s="100" t="s">
        <v>108</v>
      </c>
      <c r="F185" s="101">
        <v>39441</v>
      </c>
      <c r="G185" s="95">
        <f t="shared" ca="1" si="4"/>
        <v>15</v>
      </c>
      <c r="H185" s="96">
        <v>75746</v>
      </c>
      <c r="I185" s="97">
        <v>2</v>
      </c>
      <c r="J185" s="98">
        <f t="shared" si="5"/>
        <v>98469.8</v>
      </c>
    </row>
    <row r="186" spans="1:10">
      <c r="A186">
        <v>185</v>
      </c>
      <c r="B186" s="100" t="s">
        <v>824</v>
      </c>
      <c r="C186" s="93" t="s">
        <v>691</v>
      </c>
      <c r="D186" s="100" t="s">
        <v>140</v>
      </c>
      <c r="E186" s="100" t="s">
        <v>108</v>
      </c>
      <c r="F186" s="101">
        <v>36318</v>
      </c>
      <c r="G186" s="95">
        <f t="shared" ca="1" si="4"/>
        <v>23</v>
      </c>
      <c r="H186" s="96">
        <v>75625</v>
      </c>
      <c r="I186" s="97">
        <v>1</v>
      </c>
      <c r="J186" s="98">
        <f t="shared" si="5"/>
        <v>98312.5</v>
      </c>
    </row>
    <row r="187" spans="1:10">
      <c r="A187">
        <v>186</v>
      </c>
      <c r="B187" s="100" t="s">
        <v>606</v>
      </c>
      <c r="C187" s="93" t="s">
        <v>688</v>
      </c>
      <c r="D187" s="100" t="s">
        <v>140</v>
      </c>
      <c r="E187" s="100" t="s">
        <v>108</v>
      </c>
      <c r="F187" s="101">
        <v>38733</v>
      </c>
      <c r="G187" s="95">
        <f t="shared" ca="1" si="4"/>
        <v>17</v>
      </c>
      <c r="H187" s="96">
        <v>75581</v>
      </c>
      <c r="I187" s="97">
        <v>4</v>
      </c>
      <c r="J187" s="98">
        <f t="shared" si="5"/>
        <v>98255.3</v>
      </c>
    </row>
    <row r="188" spans="1:10">
      <c r="A188">
        <v>187</v>
      </c>
      <c r="B188" s="100" t="s">
        <v>886</v>
      </c>
      <c r="C188" s="93" t="s">
        <v>691</v>
      </c>
      <c r="D188" s="100" t="s">
        <v>115</v>
      </c>
      <c r="E188" s="100" t="s">
        <v>108</v>
      </c>
      <c r="F188" s="101">
        <v>35903</v>
      </c>
      <c r="G188" s="95">
        <f t="shared" ca="1" si="4"/>
        <v>24</v>
      </c>
      <c r="H188" s="96">
        <v>75372</v>
      </c>
      <c r="I188" s="97">
        <v>5</v>
      </c>
      <c r="J188" s="98">
        <f t="shared" si="5"/>
        <v>97983.6</v>
      </c>
    </row>
    <row r="189" spans="1:10">
      <c r="A189">
        <v>188</v>
      </c>
      <c r="B189" s="100" t="s">
        <v>810</v>
      </c>
      <c r="C189" s="93" t="s">
        <v>691</v>
      </c>
      <c r="D189" s="100" t="s">
        <v>140</v>
      </c>
      <c r="E189" s="100" t="s">
        <v>111</v>
      </c>
      <c r="F189" s="101">
        <v>36977</v>
      </c>
      <c r="G189" s="95">
        <f t="shared" ca="1" si="4"/>
        <v>22</v>
      </c>
      <c r="H189" s="96">
        <v>75361</v>
      </c>
      <c r="I189" s="97">
        <v>5</v>
      </c>
      <c r="J189" s="98">
        <f t="shared" si="5"/>
        <v>97969.3</v>
      </c>
    </row>
    <row r="190" spans="1:10">
      <c r="A190">
        <v>189</v>
      </c>
      <c r="B190" s="100" t="s">
        <v>155</v>
      </c>
      <c r="C190" s="93" t="s">
        <v>691</v>
      </c>
      <c r="D190" s="100" t="s">
        <v>119</v>
      </c>
      <c r="E190" s="100" t="s">
        <v>108</v>
      </c>
      <c r="F190" s="101">
        <v>41016</v>
      </c>
      <c r="G190" s="95">
        <f t="shared" ca="1" si="4"/>
        <v>10</v>
      </c>
      <c r="H190" s="96">
        <v>75317</v>
      </c>
      <c r="I190" s="97">
        <v>4</v>
      </c>
      <c r="J190" s="98">
        <f t="shared" si="5"/>
        <v>97912.1</v>
      </c>
    </row>
    <row r="191" spans="1:10">
      <c r="A191">
        <v>190</v>
      </c>
      <c r="B191" s="100" t="s">
        <v>883</v>
      </c>
      <c r="C191" s="93" t="s">
        <v>690</v>
      </c>
      <c r="D191" s="100" t="s">
        <v>121</v>
      </c>
      <c r="E191" s="100" t="s">
        <v>108</v>
      </c>
      <c r="F191" s="101">
        <v>36466</v>
      </c>
      <c r="G191" s="95">
        <f t="shared" ca="1" si="4"/>
        <v>23</v>
      </c>
      <c r="H191" s="96">
        <v>75251</v>
      </c>
      <c r="I191" s="97">
        <v>5</v>
      </c>
      <c r="J191" s="98">
        <f t="shared" si="5"/>
        <v>97826.3</v>
      </c>
    </row>
    <row r="192" spans="1:10">
      <c r="A192">
        <v>191</v>
      </c>
      <c r="B192" s="100" t="s">
        <v>775</v>
      </c>
      <c r="C192" s="93" t="s">
        <v>694</v>
      </c>
      <c r="D192" s="100" t="s">
        <v>242</v>
      </c>
      <c r="E192" s="100" t="s">
        <v>108</v>
      </c>
      <c r="F192" s="101">
        <v>36182</v>
      </c>
      <c r="G192" s="95">
        <f t="shared" ca="1" si="4"/>
        <v>24</v>
      </c>
      <c r="H192" s="96">
        <v>75130</v>
      </c>
      <c r="I192" s="97">
        <v>5</v>
      </c>
      <c r="J192" s="98">
        <f t="shared" si="5"/>
        <v>97669</v>
      </c>
    </row>
    <row r="193" spans="1:10">
      <c r="A193">
        <v>192</v>
      </c>
      <c r="B193" s="100" t="s">
        <v>832</v>
      </c>
      <c r="C193" s="93" t="s">
        <v>693</v>
      </c>
      <c r="D193" s="100" t="s">
        <v>140</v>
      </c>
      <c r="E193" s="100" t="s">
        <v>111</v>
      </c>
      <c r="F193" s="101">
        <v>35992</v>
      </c>
      <c r="G193" s="95">
        <f t="shared" ca="1" si="4"/>
        <v>24</v>
      </c>
      <c r="H193" s="96">
        <v>75086</v>
      </c>
      <c r="I193" s="97">
        <v>5</v>
      </c>
      <c r="J193" s="98">
        <f t="shared" si="5"/>
        <v>97611.8</v>
      </c>
    </row>
    <row r="194" spans="1:10">
      <c r="A194">
        <v>193</v>
      </c>
      <c r="B194" s="100" t="s">
        <v>114</v>
      </c>
      <c r="C194" s="93" t="s">
        <v>691</v>
      </c>
      <c r="D194" s="100" t="s">
        <v>115</v>
      </c>
      <c r="E194" s="100" t="s">
        <v>108</v>
      </c>
      <c r="F194" s="101">
        <v>41233</v>
      </c>
      <c r="G194" s="95">
        <f t="shared" ref="G194:G257" ca="1" si="6">DATEDIF(F194,TODAY(),"Y")</f>
        <v>10</v>
      </c>
      <c r="H194" s="96">
        <v>74811</v>
      </c>
      <c r="I194" s="97">
        <v>1</v>
      </c>
      <c r="J194" s="98">
        <f t="shared" ref="J194:J257" si="7">H194*$K$2+H194</f>
        <v>97254.3</v>
      </c>
    </row>
    <row r="195" spans="1:10">
      <c r="A195">
        <v>194</v>
      </c>
      <c r="B195" s="100" t="s">
        <v>200</v>
      </c>
      <c r="C195" s="93" t="s">
        <v>689</v>
      </c>
      <c r="D195" s="100" t="s">
        <v>119</v>
      </c>
      <c r="E195" s="100" t="s">
        <v>108</v>
      </c>
      <c r="F195" s="101">
        <v>40759</v>
      </c>
      <c r="G195" s="95">
        <f t="shared" ca="1" si="6"/>
        <v>11</v>
      </c>
      <c r="H195" s="96">
        <v>74712</v>
      </c>
      <c r="I195" s="97">
        <v>4</v>
      </c>
      <c r="J195" s="98">
        <f t="shared" si="7"/>
        <v>97125.6</v>
      </c>
    </row>
    <row r="196" spans="1:10">
      <c r="A196">
        <v>195</v>
      </c>
      <c r="B196" s="100" t="s">
        <v>460</v>
      </c>
      <c r="C196" s="93" t="s">
        <v>690</v>
      </c>
      <c r="D196" s="100" t="s">
        <v>123</v>
      </c>
      <c r="E196" s="100" t="s">
        <v>108</v>
      </c>
      <c r="F196" s="101">
        <v>39379</v>
      </c>
      <c r="G196" s="95">
        <f t="shared" ca="1" si="6"/>
        <v>15</v>
      </c>
      <c r="H196" s="96">
        <v>74679</v>
      </c>
      <c r="I196" s="97">
        <v>5</v>
      </c>
      <c r="J196" s="98">
        <f t="shared" si="7"/>
        <v>97082.7</v>
      </c>
    </row>
    <row r="197" spans="1:10">
      <c r="A197">
        <v>196</v>
      </c>
      <c r="B197" s="100" t="s">
        <v>948</v>
      </c>
      <c r="C197" s="93" t="s">
        <v>688</v>
      </c>
      <c r="D197" s="100" t="s">
        <v>119</v>
      </c>
      <c r="E197" s="100" t="s">
        <v>108</v>
      </c>
      <c r="F197" s="101">
        <v>36081</v>
      </c>
      <c r="G197" s="95">
        <f t="shared" ca="1" si="6"/>
        <v>24</v>
      </c>
      <c r="H197" s="96">
        <v>74148</v>
      </c>
      <c r="I197" s="97">
        <v>5</v>
      </c>
      <c r="J197" s="98">
        <f t="shared" si="7"/>
        <v>96392.4</v>
      </c>
    </row>
    <row r="198" spans="1:10">
      <c r="A198">
        <v>197</v>
      </c>
      <c r="B198" s="100" t="s">
        <v>849</v>
      </c>
      <c r="C198" s="93" t="s">
        <v>688</v>
      </c>
      <c r="D198" s="100" t="s">
        <v>140</v>
      </c>
      <c r="E198" s="100" t="s">
        <v>108</v>
      </c>
      <c r="F198" s="101">
        <v>36444</v>
      </c>
      <c r="G198" s="95">
        <f t="shared" ca="1" si="6"/>
        <v>23</v>
      </c>
      <c r="H198" s="96">
        <v>74008</v>
      </c>
      <c r="I198" s="97">
        <v>3</v>
      </c>
      <c r="J198" s="98">
        <f t="shared" si="7"/>
        <v>96210.4</v>
      </c>
    </row>
    <row r="199" spans="1:10">
      <c r="A199">
        <v>198</v>
      </c>
      <c r="B199" s="100" t="s">
        <v>263</v>
      </c>
      <c r="C199" s="93" t="s">
        <v>691</v>
      </c>
      <c r="D199" s="100" t="s">
        <v>115</v>
      </c>
      <c r="E199" s="100" t="s">
        <v>108</v>
      </c>
      <c r="F199" s="101">
        <v>40492</v>
      </c>
      <c r="G199" s="95">
        <f t="shared" ca="1" si="6"/>
        <v>12</v>
      </c>
      <c r="H199" s="96">
        <v>73953</v>
      </c>
      <c r="I199" s="97">
        <v>4</v>
      </c>
      <c r="J199" s="98">
        <f t="shared" si="7"/>
        <v>96138.9</v>
      </c>
    </row>
    <row r="200" spans="1:10">
      <c r="A200">
        <v>199</v>
      </c>
      <c r="B200" s="100" t="s">
        <v>464</v>
      </c>
      <c r="C200" s="93" t="s">
        <v>691</v>
      </c>
      <c r="D200" s="100" t="s">
        <v>140</v>
      </c>
      <c r="E200" s="100" t="s">
        <v>108</v>
      </c>
      <c r="F200" s="101">
        <v>39354</v>
      </c>
      <c r="G200" s="95">
        <f t="shared" ca="1" si="6"/>
        <v>15</v>
      </c>
      <c r="H200" s="96">
        <v>73755</v>
      </c>
      <c r="I200" s="97">
        <v>4</v>
      </c>
      <c r="J200" s="98">
        <f t="shared" si="7"/>
        <v>95881.5</v>
      </c>
    </row>
    <row r="201" spans="1:10">
      <c r="A201">
        <v>200</v>
      </c>
      <c r="B201" s="100" t="s">
        <v>939</v>
      </c>
      <c r="C201" s="93" t="s">
        <v>688</v>
      </c>
      <c r="D201" s="100" t="s">
        <v>119</v>
      </c>
      <c r="E201" s="100" t="s">
        <v>108</v>
      </c>
      <c r="F201" s="101">
        <v>36360</v>
      </c>
      <c r="G201" s="95">
        <f t="shared" ca="1" si="6"/>
        <v>23</v>
      </c>
      <c r="H201" s="96">
        <v>73722</v>
      </c>
      <c r="I201" s="97">
        <v>1</v>
      </c>
      <c r="J201" s="98">
        <f t="shared" si="7"/>
        <v>95838.6</v>
      </c>
    </row>
    <row r="202" spans="1:10">
      <c r="A202">
        <v>201</v>
      </c>
      <c r="B202" s="100" t="s">
        <v>491</v>
      </c>
      <c r="C202" s="93" t="s">
        <v>691</v>
      </c>
      <c r="D202" s="100" t="s">
        <v>147</v>
      </c>
      <c r="E202" s="100" t="s">
        <v>108</v>
      </c>
      <c r="F202" s="101">
        <v>39258</v>
      </c>
      <c r="G202" s="95">
        <f t="shared" ca="1" si="6"/>
        <v>15</v>
      </c>
      <c r="H202" s="96">
        <v>73612</v>
      </c>
      <c r="I202" s="97">
        <v>2</v>
      </c>
      <c r="J202" s="98">
        <f t="shared" si="7"/>
        <v>95695.6</v>
      </c>
    </row>
    <row r="203" spans="1:10">
      <c r="A203">
        <v>202</v>
      </c>
      <c r="B203" s="100" t="s">
        <v>773</v>
      </c>
      <c r="C203" s="93" t="s">
        <v>688</v>
      </c>
      <c r="D203" s="100" t="s">
        <v>123</v>
      </c>
      <c r="E203" s="100" t="s">
        <v>108</v>
      </c>
      <c r="F203" s="101">
        <v>37960</v>
      </c>
      <c r="G203" s="95">
        <f t="shared" ca="1" si="6"/>
        <v>19</v>
      </c>
      <c r="H203" s="96">
        <v>73579</v>
      </c>
      <c r="I203" s="97">
        <v>5</v>
      </c>
      <c r="J203" s="98">
        <f t="shared" si="7"/>
        <v>95652.7</v>
      </c>
    </row>
    <row r="204" spans="1:10">
      <c r="A204">
        <v>203</v>
      </c>
      <c r="B204" s="100" t="s">
        <v>302</v>
      </c>
      <c r="C204" s="93" t="s">
        <v>689</v>
      </c>
      <c r="D204" s="100" t="s">
        <v>115</v>
      </c>
      <c r="E204" s="100" t="s">
        <v>108</v>
      </c>
      <c r="F204" s="101">
        <v>40370</v>
      </c>
      <c r="G204" s="95">
        <f t="shared" ca="1" si="6"/>
        <v>12</v>
      </c>
      <c r="H204" s="96">
        <v>73524</v>
      </c>
      <c r="I204" s="97">
        <v>4</v>
      </c>
      <c r="J204" s="98">
        <f t="shared" si="7"/>
        <v>95581.2</v>
      </c>
    </row>
    <row r="205" spans="1:10">
      <c r="A205">
        <v>204</v>
      </c>
      <c r="B205" s="100" t="s">
        <v>519</v>
      </c>
      <c r="C205" s="93" t="s">
        <v>693</v>
      </c>
      <c r="D205" s="100" t="s">
        <v>119</v>
      </c>
      <c r="E205" s="100" t="s">
        <v>108</v>
      </c>
      <c r="F205" s="101">
        <v>39141</v>
      </c>
      <c r="G205" s="95">
        <f t="shared" ca="1" si="6"/>
        <v>16</v>
      </c>
      <c r="H205" s="96">
        <v>73507</v>
      </c>
      <c r="I205" s="97">
        <v>2</v>
      </c>
      <c r="J205" s="98">
        <f t="shared" si="7"/>
        <v>95559.1</v>
      </c>
    </row>
    <row r="206" spans="1:10">
      <c r="A206">
        <v>205</v>
      </c>
      <c r="B206" s="100" t="s">
        <v>282</v>
      </c>
      <c r="C206" s="93" t="s">
        <v>693</v>
      </c>
      <c r="D206" s="100" t="s">
        <v>283</v>
      </c>
      <c r="E206" s="100" t="s">
        <v>108</v>
      </c>
      <c r="F206" s="101">
        <v>40442</v>
      </c>
      <c r="G206" s="95">
        <f t="shared" ca="1" si="6"/>
        <v>12</v>
      </c>
      <c r="H206" s="96">
        <v>73414</v>
      </c>
      <c r="I206" s="97">
        <v>2</v>
      </c>
      <c r="J206" s="98">
        <f t="shared" si="7"/>
        <v>95438.2</v>
      </c>
    </row>
    <row r="207" spans="1:10">
      <c r="A207">
        <v>206</v>
      </c>
      <c r="B207" s="100" t="s">
        <v>422</v>
      </c>
      <c r="C207" s="93" t="s">
        <v>689</v>
      </c>
      <c r="D207" s="100" t="s">
        <v>115</v>
      </c>
      <c r="E207" s="100" t="s">
        <v>111</v>
      </c>
      <c r="F207" s="101">
        <v>39616</v>
      </c>
      <c r="G207" s="95">
        <f t="shared" ca="1" si="6"/>
        <v>14</v>
      </c>
      <c r="H207" s="96">
        <v>73381</v>
      </c>
      <c r="I207" s="97">
        <v>2</v>
      </c>
      <c r="J207" s="98">
        <f t="shared" si="7"/>
        <v>95395.3</v>
      </c>
    </row>
    <row r="208" spans="1:10">
      <c r="A208">
        <v>207</v>
      </c>
      <c r="B208" s="100" t="s">
        <v>11</v>
      </c>
      <c r="C208" s="93" t="s">
        <v>693</v>
      </c>
      <c r="D208" s="100" t="s">
        <v>135</v>
      </c>
      <c r="E208" s="100" t="s">
        <v>111</v>
      </c>
      <c r="F208" s="101">
        <v>39189</v>
      </c>
      <c r="G208" s="95">
        <f t="shared" ca="1" si="6"/>
        <v>15</v>
      </c>
      <c r="H208" s="96">
        <v>73238</v>
      </c>
      <c r="I208" s="97">
        <v>5</v>
      </c>
      <c r="J208" s="98">
        <f t="shared" si="7"/>
        <v>95209.4</v>
      </c>
    </row>
    <row r="209" spans="1:10">
      <c r="A209">
        <v>208</v>
      </c>
      <c r="B209" s="100" t="s">
        <v>265</v>
      </c>
      <c r="C209" s="93" t="s">
        <v>693</v>
      </c>
      <c r="D209" s="100" t="s">
        <v>119</v>
      </c>
      <c r="E209" s="100" t="s">
        <v>108</v>
      </c>
      <c r="F209" s="101">
        <v>40486</v>
      </c>
      <c r="G209" s="95">
        <f t="shared" ca="1" si="6"/>
        <v>12</v>
      </c>
      <c r="H209" s="96">
        <v>73084</v>
      </c>
      <c r="I209" s="97">
        <v>3</v>
      </c>
      <c r="J209" s="98">
        <f t="shared" si="7"/>
        <v>95009.2</v>
      </c>
    </row>
    <row r="210" spans="1:10">
      <c r="A210">
        <v>209</v>
      </c>
      <c r="B210" s="100" t="s">
        <v>551</v>
      </c>
      <c r="C210" s="93" t="s">
        <v>691</v>
      </c>
      <c r="D210" s="100" t="s">
        <v>140</v>
      </c>
      <c r="E210" s="100" t="s">
        <v>108</v>
      </c>
      <c r="F210" s="101">
        <v>38990</v>
      </c>
      <c r="G210" s="95">
        <f t="shared" ca="1" si="6"/>
        <v>16</v>
      </c>
      <c r="H210" s="96">
        <v>73073</v>
      </c>
      <c r="I210" s="97">
        <v>2</v>
      </c>
      <c r="J210" s="98">
        <f t="shared" si="7"/>
        <v>94994.9</v>
      </c>
    </row>
    <row r="211" spans="1:10">
      <c r="A211">
        <v>210</v>
      </c>
      <c r="B211" s="100" t="s">
        <v>205</v>
      </c>
      <c r="C211" s="93" t="s">
        <v>693</v>
      </c>
      <c r="D211" s="100" t="s">
        <v>206</v>
      </c>
      <c r="E211" s="100" t="s">
        <v>111</v>
      </c>
      <c r="F211" s="101">
        <v>40719</v>
      </c>
      <c r="G211" s="95">
        <f t="shared" ca="1" si="6"/>
        <v>11</v>
      </c>
      <c r="H211" s="96">
        <v>72746</v>
      </c>
      <c r="I211" s="97">
        <v>4</v>
      </c>
      <c r="J211" s="98">
        <f t="shared" si="7"/>
        <v>94569.8</v>
      </c>
    </row>
    <row r="212" spans="1:10">
      <c r="A212">
        <v>211</v>
      </c>
      <c r="B212" s="100" t="s">
        <v>829</v>
      </c>
      <c r="C212" s="93" t="s">
        <v>691</v>
      </c>
      <c r="D212" s="100" t="s">
        <v>140</v>
      </c>
      <c r="E212" s="100" t="s">
        <v>108</v>
      </c>
      <c r="F212" s="101">
        <v>37068</v>
      </c>
      <c r="G212" s="95">
        <f t="shared" ca="1" si="6"/>
        <v>21</v>
      </c>
      <c r="H212" s="96">
        <v>72611</v>
      </c>
      <c r="I212" s="97">
        <v>5</v>
      </c>
      <c r="J212" s="98">
        <f t="shared" si="7"/>
        <v>94394.3</v>
      </c>
    </row>
    <row r="213" spans="1:10">
      <c r="A213">
        <v>212</v>
      </c>
      <c r="B213" s="100" t="s">
        <v>264</v>
      </c>
      <c r="C213" s="93" t="s">
        <v>693</v>
      </c>
      <c r="D213" s="100" t="s">
        <v>140</v>
      </c>
      <c r="E213" s="100" t="s">
        <v>111</v>
      </c>
      <c r="F213" s="101">
        <v>40492</v>
      </c>
      <c r="G213" s="95">
        <f t="shared" ca="1" si="6"/>
        <v>12</v>
      </c>
      <c r="H213" s="96">
        <v>72611</v>
      </c>
      <c r="I213" s="97">
        <v>2</v>
      </c>
      <c r="J213" s="98">
        <f t="shared" si="7"/>
        <v>94394.3</v>
      </c>
    </row>
    <row r="214" spans="1:10">
      <c r="A214">
        <v>213</v>
      </c>
      <c r="B214" s="100" t="s">
        <v>910</v>
      </c>
      <c r="C214" s="93" t="s">
        <v>693</v>
      </c>
      <c r="D214" s="100" t="s">
        <v>110</v>
      </c>
      <c r="E214" s="100" t="s">
        <v>108</v>
      </c>
      <c r="F214" s="101">
        <v>36393</v>
      </c>
      <c r="G214" s="95">
        <f t="shared" ca="1" si="6"/>
        <v>23</v>
      </c>
      <c r="H214" s="96">
        <v>72501</v>
      </c>
      <c r="I214" s="97">
        <v>5</v>
      </c>
      <c r="J214" s="98">
        <f t="shared" si="7"/>
        <v>94251.3</v>
      </c>
    </row>
    <row r="215" spans="1:10">
      <c r="A215">
        <v>214</v>
      </c>
      <c r="B215" s="100" t="s">
        <v>543</v>
      </c>
      <c r="C215" s="93" t="s">
        <v>693</v>
      </c>
      <c r="D215" s="100" t="s">
        <v>110</v>
      </c>
      <c r="E215" s="100" t="s">
        <v>108</v>
      </c>
      <c r="F215" s="101">
        <v>39047</v>
      </c>
      <c r="G215" s="95">
        <f t="shared" ca="1" si="6"/>
        <v>16</v>
      </c>
      <c r="H215" s="96">
        <v>72468</v>
      </c>
      <c r="I215" s="97">
        <v>5</v>
      </c>
      <c r="J215" s="98">
        <f t="shared" si="7"/>
        <v>94208.4</v>
      </c>
    </row>
    <row r="216" spans="1:10">
      <c r="A216">
        <v>215</v>
      </c>
      <c r="B216" s="100" t="s">
        <v>578</v>
      </c>
      <c r="C216" s="93" t="s">
        <v>691</v>
      </c>
      <c r="D216" s="100" t="s">
        <v>140</v>
      </c>
      <c r="E216" s="100" t="s">
        <v>108</v>
      </c>
      <c r="F216" s="101">
        <v>38821</v>
      </c>
      <c r="G216" s="95">
        <f t="shared" ca="1" si="6"/>
        <v>17</v>
      </c>
      <c r="H216" s="96">
        <v>72292</v>
      </c>
      <c r="I216" s="97">
        <v>1</v>
      </c>
      <c r="J216" s="98">
        <f t="shared" si="7"/>
        <v>93979.6</v>
      </c>
    </row>
    <row r="217" spans="1:10">
      <c r="A217">
        <v>216</v>
      </c>
      <c r="B217" s="100" t="s">
        <v>159</v>
      </c>
      <c r="C217" s="93" t="s">
        <v>691</v>
      </c>
      <c r="D217" s="100" t="s">
        <v>119</v>
      </c>
      <c r="E217" s="100" t="s">
        <v>108</v>
      </c>
      <c r="F217" s="101">
        <v>40990</v>
      </c>
      <c r="G217" s="95">
        <f t="shared" ca="1" si="6"/>
        <v>11</v>
      </c>
      <c r="H217" s="96">
        <v>72129</v>
      </c>
      <c r="I217" s="97">
        <v>3</v>
      </c>
      <c r="J217" s="98">
        <f t="shared" si="7"/>
        <v>93767.7</v>
      </c>
    </row>
    <row r="218" spans="1:10">
      <c r="A218">
        <v>217</v>
      </c>
      <c r="B218" s="100" t="s">
        <v>619</v>
      </c>
      <c r="C218" s="93" t="s">
        <v>691</v>
      </c>
      <c r="D218" s="100" t="s">
        <v>113</v>
      </c>
      <c r="E218" s="100" t="s">
        <v>108</v>
      </c>
      <c r="F218" s="101">
        <v>38135</v>
      </c>
      <c r="G218" s="95">
        <f t="shared" ca="1" si="6"/>
        <v>18</v>
      </c>
      <c r="H218" s="96">
        <v>72116</v>
      </c>
      <c r="I218" s="97">
        <v>1</v>
      </c>
      <c r="J218" s="98">
        <f t="shared" si="7"/>
        <v>93750.8</v>
      </c>
    </row>
    <row r="219" spans="1:10">
      <c r="A219">
        <v>218</v>
      </c>
      <c r="B219" s="100" t="s">
        <v>960</v>
      </c>
      <c r="C219" s="93" t="s">
        <v>691</v>
      </c>
      <c r="D219" s="100" t="s">
        <v>107</v>
      </c>
      <c r="E219" s="100" t="s">
        <v>108</v>
      </c>
      <c r="F219" s="101">
        <v>36672</v>
      </c>
      <c r="G219" s="95">
        <f t="shared" ca="1" si="6"/>
        <v>22</v>
      </c>
      <c r="H219" s="96">
        <v>71852</v>
      </c>
      <c r="I219" s="97">
        <v>5</v>
      </c>
      <c r="J219" s="98">
        <f t="shared" si="7"/>
        <v>93407.6</v>
      </c>
    </row>
    <row r="220" spans="1:10">
      <c r="A220">
        <v>219</v>
      </c>
      <c r="B220" s="100" t="s">
        <v>475</v>
      </c>
      <c r="C220" s="93" t="s">
        <v>691</v>
      </c>
      <c r="D220" s="100" t="s">
        <v>147</v>
      </c>
      <c r="E220" s="100" t="s">
        <v>108</v>
      </c>
      <c r="F220" s="101">
        <v>39290</v>
      </c>
      <c r="G220" s="95">
        <f t="shared" ca="1" si="6"/>
        <v>15</v>
      </c>
      <c r="H220" s="96">
        <v>71775</v>
      </c>
      <c r="I220" s="97">
        <v>2</v>
      </c>
      <c r="J220" s="98">
        <f t="shared" si="7"/>
        <v>93307.5</v>
      </c>
    </row>
    <row r="221" spans="1:10">
      <c r="A221">
        <v>220</v>
      </c>
      <c r="B221" s="100" t="s">
        <v>449</v>
      </c>
      <c r="C221" s="93" t="s">
        <v>691</v>
      </c>
      <c r="D221" s="100" t="s">
        <v>107</v>
      </c>
      <c r="E221" s="100" t="s">
        <v>108</v>
      </c>
      <c r="F221" s="101">
        <v>39435</v>
      </c>
      <c r="G221" s="95">
        <f t="shared" ca="1" si="6"/>
        <v>15</v>
      </c>
      <c r="H221" s="96">
        <v>71258</v>
      </c>
      <c r="I221" s="97">
        <v>5</v>
      </c>
      <c r="J221" s="98">
        <f t="shared" si="7"/>
        <v>92635.4</v>
      </c>
    </row>
    <row r="222" spans="1:10">
      <c r="A222">
        <v>221</v>
      </c>
      <c r="B222" s="100" t="s">
        <v>419</v>
      </c>
      <c r="C222" s="93" t="s">
        <v>691</v>
      </c>
      <c r="D222" s="100" t="s">
        <v>250</v>
      </c>
      <c r="E222" s="100" t="s">
        <v>111</v>
      </c>
      <c r="F222" s="101">
        <v>39639</v>
      </c>
      <c r="G222" s="95">
        <f t="shared" ca="1" si="6"/>
        <v>14</v>
      </c>
      <c r="H222" s="96">
        <v>71192</v>
      </c>
      <c r="I222" s="97">
        <v>5</v>
      </c>
      <c r="J222" s="98">
        <f t="shared" si="7"/>
        <v>92549.6</v>
      </c>
    </row>
    <row r="223" spans="1:10">
      <c r="A223">
        <v>222</v>
      </c>
      <c r="B223" s="100" t="s">
        <v>929</v>
      </c>
      <c r="C223" s="93" t="s">
        <v>689</v>
      </c>
      <c r="D223" s="100" t="s">
        <v>119</v>
      </c>
      <c r="E223" s="100" t="s">
        <v>111</v>
      </c>
      <c r="F223" s="101">
        <v>38027</v>
      </c>
      <c r="G223" s="95">
        <f t="shared" ca="1" si="6"/>
        <v>19</v>
      </c>
      <c r="H223" s="96">
        <v>71049</v>
      </c>
      <c r="I223" s="97">
        <v>1</v>
      </c>
      <c r="J223" s="98">
        <f t="shared" si="7"/>
        <v>92363.7</v>
      </c>
    </row>
    <row r="224" spans="1:10">
      <c r="A224">
        <v>223</v>
      </c>
      <c r="B224" s="100" t="s">
        <v>128</v>
      </c>
      <c r="C224" s="93" t="s">
        <v>694</v>
      </c>
      <c r="D224" s="100" t="s">
        <v>113</v>
      </c>
      <c r="E224" s="100" t="s">
        <v>108</v>
      </c>
      <c r="F224" s="101">
        <v>41177</v>
      </c>
      <c r="G224" s="95">
        <f t="shared" ca="1" si="6"/>
        <v>10</v>
      </c>
      <c r="H224" s="96">
        <v>70961</v>
      </c>
      <c r="I224" s="97">
        <v>3</v>
      </c>
      <c r="J224" s="98">
        <f t="shared" si="7"/>
        <v>92249.3</v>
      </c>
    </row>
    <row r="225" spans="1:10">
      <c r="A225">
        <v>224</v>
      </c>
      <c r="B225" s="100" t="s">
        <v>780</v>
      </c>
      <c r="C225" s="93" t="s">
        <v>693</v>
      </c>
      <c r="D225" s="100" t="s">
        <v>137</v>
      </c>
      <c r="E225" s="100" t="s">
        <v>111</v>
      </c>
      <c r="F225" s="101">
        <v>35959</v>
      </c>
      <c r="G225" s="95">
        <f t="shared" ca="1" si="6"/>
        <v>24</v>
      </c>
      <c r="H225" s="96">
        <v>70917</v>
      </c>
      <c r="I225" s="97">
        <v>3</v>
      </c>
      <c r="J225" s="98">
        <f t="shared" si="7"/>
        <v>92192.1</v>
      </c>
    </row>
    <row r="226" spans="1:10">
      <c r="A226">
        <v>225</v>
      </c>
      <c r="B226" s="100" t="s">
        <v>967</v>
      </c>
      <c r="C226" s="93" t="s">
        <v>691</v>
      </c>
      <c r="D226" s="100" t="s">
        <v>107</v>
      </c>
      <c r="E226" s="100" t="s">
        <v>108</v>
      </c>
      <c r="F226" s="101">
        <v>36025</v>
      </c>
      <c r="G226" s="95">
        <f t="shared" ca="1" si="6"/>
        <v>24</v>
      </c>
      <c r="H226" s="96">
        <v>70917</v>
      </c>
      <c r="I226" s="97">
        <v>5</v>
      </c>
      <c r="J226" s="98">
        <f t="shared" si="7"/>
        <v>92192.1</v>
      </c>
    </row>
    <row r="227" spans="1:10">
      <c r="A227">
        <v>226</v>
      </c>
      <c r="B227" s="100" t="s">
        <v>161</v>
      </c>
      <c r="C227" s="93" t="s">
        <v>689</v>
      </c>
      <c r="D227" s="100" t="s">
        <v>123</v>
      </c>
      <c r="E227" s="100" t="s">
        <v>111</v>
      </c>
      <c r="F227" s="101">
        <v>40983</v>
      </c>
      <c r="G227" s="95">
        <f t="shared" ca="1" si="6"/>
        <v>11</v>
      </c>
      <c r="H227" s="96">
        <v>70906</v>
      </c>
      <c r="I227" s="97">
        <v>1</v>
      </c>
      <c r="J227" s="98">
        <f t="shared" si="7"/>
        <v>92177.8</v>
      </c>
    </row>
    <row r="228" spans="1:10">
      <c r="A228">
        <v>227</v>
      </c>
      <c r="B228" s="100" t="s">
        <v>517</v>
      </c>
      <c r="C228" s="93" t="s">
        <v>689</v>
      </c>
      <c r="D228" s="100" t="s">
        <v>140</v>
      </c>
      <c r="E228" s="100" t="s">
        <v>111</v>
      </c>
      <c r="F228" s="101">
        <v>39144</v>
      </c>
      <c r="G228" s="95">
        <f t="shared" ca="1" si="6"/>
        <v>16</v>
      </c>
      <c r="H228" s="96">
        <v>70873</v>
      </c>
      <c r="I228" s="97">
        <v>4</v>
      </c>
      <c r="J228" s="98">
        <f t="shared" si="7"/>
        <v>92134.9</v>
      </c>
    </row>
    <row r="229" spans="1:10">
      <c r="A229">
        <v>228</v>
      </c>
      <c r="B229" s="100" t="s">
        <v>344</v>
      </c>
      <c r="C229" s="93" t="s">
        <v>694</v>
      </c>
      <c r="D229" s="100" t="s">
        <v>123</v>
      </c>
      <c r="E229" s="100" t="s">
        <v>111</v>
      </c>
      <c r="F229" s="101">
        <v>40233</v>
      </c>
      <c r="G229" s="95">
        <f t="shared" ca="1" si="6"/>
        <v>13</v>
      </c>
      <c r="H229" s="96">
        <v>70829</v>
      </c>
      <c r="I229" s="97">
        <v>2</v>
      </c>
      <c r="J229" s="98">
        <f t="shared" si="7"/>
        <v>92077.7</v>
      </c>
    </row>
    <row r="230" spans="1:10">
      <c r="A230">
        <v>229</v>
      </c>
      <c r="B230" s="100" t="s">
        <v>369</v>
      </c>
      <c r="C230" s="93" t="s">
        <v>691</v>
      </c>
      <c r="D230" s="100" t="s">
        <v>110</v>
      </c>
      <c r="E230" s="100" t="s">
        <v>108</v>
      </c>
      <c r="F230" s="101">
        <v>39864</v>
      </c>
      <c r="G230" s="95">
        <f t="shared" ca="1" si="6"/>
        <v>14</v>
      </c>
      <c r="H230" s="96">
        <v>70752</v>
      </c>
      <c r="I230" s="97">
        <v>5</v>
      </c>
      <c r="J230" s="98">
        <f t="shared" si="7"/>
        <v>91977.600000000006</v>
      </c>
    </row>
    <row r="231" spans="1:10">
      <c r="A231">
        <v>230</v>
      </c>
      <c r="B231" s="100" t="s">
        <v>531</v>
      </c>
      <c r="C231" s="93" t="s">
        <v>693</v>
      </c>
      <c r="D231" s="100" t="s">
        <v>107</v>
      </c>
      <c r="E231" s="100" t="s">
        <v>111</v>
      </c>
      <c r="F231" s="101">
        <v>39106</v>
      </c>
      <c r="G231" s="95">
        <f t="shared" ca="1" si="6"/>
        <v>16</v>
      </c>
      <c r="H231" s="96">
        <v>70690</v>
      </c>
      <c r="I231" s="97">
        <v>3</v>
      </c>
      <c r="J231" s="98">
        <f t="shared" si="7"/>
        <v>91897</v>
      </c>
    </row>
    <row r="232" spans="1:10">
      <c r="A232">
        <v>231</v>
      </c>
      <c r="B232" s="100" t="s">
        <v>851</v>
      </c>
      <c r="C232" s="93" t="s">
        <v>690</v>
      </c>
      <c r="D232" s="100" t="s">
        <v>140</v>
      </c>
      <c r="E232" s="100" t="s">
        <v>111</v>
      </c>
      <c r="F232" s="101">
        <v>37899</v>
      </c>
      <c r="G232" s="95">
        <f t="shared" ca="1" si="6"/>
        <v>19</v>
      </c>
      <c r="H232" s="96">
        <v>70642</v>
      </c>
      <c r="I232" s="97">
        <v>5</v>
      </c>
      <c r="J232" s="98">
        <f t="shared" si="7"/>
        <v>91834.6</v>
      </c>
    </row>
    <row r="233" spans="1:10">
      <c r="A233">
        <v>232</v>
      </c>
      <c r="B233" s="100" t="s">
        <v>830</v>
      </c>
      <c r="C233" s="93" t="s">
        <v>693</v>
      </c>
      <c r="D233" s="100" t="s">
        <v>140</v>
      </c>
      <c r="E233" s="100" t="s">
        <v>108</v>
      </c>
      <c r="F233" s="101">
        <v>37436</v>
      </c>
      <c r="G233" s="95">
        <f t="shared" ca="1" si="6"/>
        <v>20</v>
      </c>
      <c r="H233" s="96">
        <v>70543</v>
      </c>
      <c r="I233" s="97">
        <v>1</v>
      </c>
      <c r="J233" s="98">
        <f t="shared" si="7"/>
        <v>91705.9</v>
      </c>
    </row>
    <row r="234" spans="1:10">
      <c r="A234">
        <v>233</v>
      </c>
      <c r="B234" s="100" t="s">
        <v>483</v>
      </c>
      <c r="C234" s="93" t="s">
        <v>688</v>
      </c>
      <c r="D234" s="100" t="s">
        <v>113</v>
      </c>
      <c r="E234" s="100" t="s">
        <v>111</v>
      </c>
      <c r="F234" s="101">
        <v>39274</v>
      </c>
      <c r="G234" s="95">
        <f t="shared" ca="1" si="6"/>
        <v>15</v>
      </c>
      <c r="H234" s="96">
        <v>70499</v>
      </c>
      <c r="I234" s="97">
        <v>2</v>
      </c>
      <c r="J234" s="98">
        <f t="shared" si="7"/>
        <v>91648.7</v>
      </c>
    </row>
    <row r="235" spans="1:10">
      <c r="A235">
        <v>234</v>
      </c>
      <c r="B235" s="100" t="s">
        <v>501</v>
      </c>
      <c r="C235" s="93" t="s">
        <v>691</v>
      </c>
      <c r="D235" s="100" t="s">
        <v>140</v>
      </c>
      <c r="E235" s="100" t="s">
        <v>111</v>
      </c>
      <c r="F235" s="101">
        <v>39189</v>
      </c>
      <c r="G235" s="95">
        <f t="shared" ca="1" si="6"/>
        <v>15</v>
      </c>
      <c r="H235" s="96">
        <v>70235</v>
      </c>
      <c r="I235" s="97">
        <v>2</v>
      </c>
      <c r="J235" s="98">
        <f t="shared" si="7"/>
        <v>91305.5</v>
      </c>
    </row>
    <row r="236" spans="1:10">
      <c r="A236">
        <v>235</v>
      </c>
      <c r="B236" s="100" t="s">
        <v>557</v>
      </c>
      <c r="C236" s="93" t="s">
        <v>691</v>
      </c>
      <c r="D236" s="100" t="s">
        <v>147</v>
      </c>
      <c r="E236" s="100" t="s">
        <v>111</v>
      </c>
      <c r="F236" s="101">
        <v>38969</v>
      </c>
      <c r="G236" s="95">
        <f t="shared" ca="1" si="6"/>
        <v>16</v>
      </c>
      <c r="H236" s="96">
        <v>70235</v>
      </c>
      <c r="I236" s="97">
        <v>2</v>
      </c>
      <c r="J236" s="98">
        <f t="shared" si="7"/>
        <v>91305.5</v>
      </c>
    </row>
    <row r="237" spans="1:10">
      <c r="A237">
        <v>236</v>
      </c>
      <c r="B237" s="100" t="s">
        <v>305</v>
      </c>
      <c r="C237" s="93" t="s">
        <v>691</v>
      </c>
      <c r="D237" s="100" t="s">
        <v>113</v>
      </c>
      <c r="E237" s="100" t="s">
        <v>108</v>
      </c>
      <c r="F237" s="101">
        <v>40366</v>
      </c>
      <c r="G237" s="95">
        <f t="shared" ca="1" si="6"/>
        <v>12</v>
      </c>
      <c r="H237" s="96">
        <v>70158</v>
      </c>
      <c r="I237" s="97">
        <v>5</v>
      </c>
      <c r="J237" s="98">
        <f t="shared" si="7"/>
        <v>91205.4</v>
      </c>
    </row>
    <row r="238" spans="1:10">
      <c r="A238">
        <v>237</v>
      </c>
      <c r="B238" s="100" t="s">
        <v>976</v>
      </c>
      <c r="C238" s="93" t="s">
        <v>693</v>
      </c>
      <c r="D238" s="100" t="s">
        <v>206</v>
      </c>
      <c r="E238" s="100" t="s">
        <v>108</v>
      </c>
      <c r="F238" s="101">
        <v>36991</v>
      </c>
      <c r="G238" s="95">
        <f t="shared" ca="1" si="6"/>
        <v>22</v>
      </c>
      <c r="H238" s="96">
        <v>70037</v>
      </c>
      <c r="I238" s="97">
        <v>5</v>
      </c>
      <c r="J238" s="98">
        <f t="shared" si="7"/>
        <v>91048.1</v>
      </c>
    </row>
    <row r="239" spans="1:10">
      <c r="A239">
        <v>238</v>
      </c>
      <c r="B239" s="100" t="s">
        <v>383</v>
      </c>
      <c r="C239" s="93" t="s">
        <v>693</v>
      </c>
      <c r="D239" s="100" t="s">
        <v>107</v>
      </c>
      <c r="E239" s="100" t="s">
        <v>111</v>
      </c>
      <c r="F239" s="101">
        <v>39768</v>
      </c>
      <c r="G239" s="95">
        <f t="shared" ca="1" si="6"/>
        <v>14</v>
      </c>
      <c r="H239" s="96">
        <v>69971</v>
      </c>
      <c r="I239" s="97">
        <v>5</v>
      </c>
      <c r="J239" s="98">
        <f t="shared" si="7"/>
        <v>90962.3</v>
      </c>
    </row>
    <row r="240" spans="1:10">
      <c r="A240">
        <v>239</v>
      </c>
      <c r="B240" s="100" t="s">
        <v>489</v>
      </c>
      <c r="C240" s="93" t="s">
        <v>691</v>
      </c>
      <c r="D240" s="100" t="s">
        <v>110</v>
      </c>
      <c r="E240" s="100" t="s">
        <v>108</v>
      </c>
      <c r="F240" s="101">
        <v>39262</v>
      </c>
      <c r="G240" s="95">
        <f t="shared" ca="1" si="6"/>
        <v>15</v>
      </c>
      <c r="H240" s="96">
        <v>69784</v>
      </c>
      <c r="I240" s="97">
        <v>3</v>
      </c>
      <c r="J240" s="98">
        <f t="shared" si="7"/>
        <v>90719.2</v>
      </c>
    </row>
    <row r="241" spans="1:10">
      <c r="A241">
        <v>240</v>
      </c>
      <c r="B241" s="100" t="s">
        <v>758</v>
      </c>
      <c r="C241" s="93" t="s">
        <v>693</v>
      </c>
      <c r="D241" s="100" t="s">
        <v>123</v>
      </c>
      <c r="E241" s="100" t="s">
        <v>111</v>
      </c>
      <c r="F241" s="101">
        <v>35902</v>
      </c>
      <c r="G241" s="95">
        <f t="shared" ca="1" si="6"/>
        <v>24</v>
      </c>
      <c r="H241" s="96">
        <v>69674</v>
      </c>
      <c r="I241" s="97">
        <v>3</v>
      </c>
      <c r="J241" s="98">
        <f t="shared" si="7"/>
        <v>90576.2</v>
      </c>
    </row>
    <row r="242" spans="1:10">
      <c r="A242">
        <v>241</v>
      </c>
      <c r="B242" s="100" t="s">
        <v>888</v>
      </c>
      <c r="C242" s="93" t="s">
        <v>694</v>
      </c>
      <c r="D242" s="100" t="s">
        <v>115</v>
      </c>
      <c r="E242" s="100" t="s">
        <v>111</v>
      </c>
      <c r="F242" s="101">
        <v>35921</v>
      </c>
      <c r="G242" s="95">
        <f t="shared" ca="1" si="6"/>
        <v>24</v>
      </c>
      <c r="H242" s="96">
        <v>69663</v>
      </c>
      <c r="I242" s="97">
        <v>4</v>
      </c>
      <c r="J242" s="98">
        <f t="shared" si="7"/>
        <v>90561.9</v>
      </c>
    </row>
    <row r="243" spans="1:10">
      <c r="A243">
        <v>242</v>
      </c>
      <c r="B243" s="100" t="s">
        <v>430</v>
      </c>
      <c r="C243" s="93" t="s">
        <v>693</v>
      </c>
      <c r="D243" s="100" t="s">
        <v>140</v>
      </c>
      <c r="E243" s="100" t="s">
        <v>111</v>
      </c>
      <c r="F243" s="101">
        <v>39539</v>
      </c>
      <c r="G243" s="95">
        <f t="shared" ca="1" si="6"/>
        <v>15</v>
      </c>
      <c r="H243" s="96">
        <v>69641</v>
      </c>
      <c r="I243" s="97">
        <v>3</v>
      </c>
      <c r="J243" s="98">
        <f t="shared" si="7"/>
        <v>90533.3</v>
      </c>
    </row>
    <row r="244" spans="1:10">
      <c r="A244">
        <v>243</v>
      </c>
      <c r="B244" s="100" t="s">
        <v>536</v>
      </c>
      <c r="C244" s="93" t="s">
        <v>693</v>
      </c>
      <c r="D244" s="100" t="s">
        <v>107</v>
      </c>
      <c r="E244" s="100" t="s">
        <v>111</v>
      </c>
      <c r="F244" s="101">
        <v>39090</v>
      </c>
      <c r="G244" s="95">
        <f t="shared" ca="1" si="6"/>
        <v>16</v>
      </c>
      <c r="H244" s="96">
        <v>69619</v>
      </c>
      <c r="I244" s="97">
        <v>5</v>
      </c>
      <c r="J244" s="98">
        <f t="shared" si="7"/>
        <v>90504.7</v>
      </c>
    </row>
    <row r="245" spans="1:10">
      <c r="A245">
        <v>244</v>
      </c>
      <c r="B245" s="100" t="s">
        <v>580</v>
      </c>
      <c r="C245" s="93" t="s">
        <v>691</v>
      </c>
      <c r="D245" s="100" t="s">
        <v>110</v>
      </c>
      <c r="E245" s="100" t="s">
        <v>108</v>
      </c>
      <c r="F245" s="101">
        <v>38815</v>
      </c>
      <c r="G245" s="95">
        <f t="shared" ca="1" si="6"/>
        <v>17</v>
      </c>
      <c r="H245" s="96">
        <v>69597</v>
      </c>
      <c r="I245" s="97">
        <v>1</v>
      </c>
      <c r="J245" s="98">
        <f t="shared" si="7"/>
        <v>90476.1</v>
      </c>
    </row>
    <row r="246" spans="1:10">
      <c r="A246">
        <v>245</v>
      </c>
      <c r="B246" s="100" t="s">
        <v>266</v>
      </c>
      <c r="C246" s="93" t="s">
        <v>691</v>
      </c>
      <c r="D246" s="100" t="s">
        <v>110</v>
      </c>
      <c r="E246" s="100" t="s">
        <v>108</v>
      </c>
      <c r="F246" s="101">
        <v>40477</v>
      </c>
      <c r="G246" s="95">
        <f t="shared" ca="1" si="6"/>
        <v>12</v>
      </c>
      <c r="H246" s="96">
        <v>69527</v>
      </c>
      <c r="I246" s="97">
        <v>1</v>
      </c>
      <c r="J246" s="98">
        <f t="shared" si="7"/>
        <v>90385.1</v>
      </c>
    </row>
    <row r="247" spans="1:10">
      <c r="A247">
        <v>246</v>
      </c>
      <c r="B247" s="100" t="s">
        <v>500</v>
      </c>
      <c r="C247" s="93" t="s">
        <v>691</v>
      </c>
      <c r="D247" s="100" t="s">
        <v>283</v>
      </c>
      <c r="E247" s="100" t="s">
        <v>108</v>
      </c>
      <c r="F247" s="101">
        <v>39197</v>
      </c>
      <c r="G247" s="95">
        <f t="shared" ca="1" si="6"/>
        <v>15</v>
      </c>
      <c r="H247" s="96">
        <v>69509</v>
      </c>
      <c r="I247" s="97">
        <v>1</v>
      </c>
      <c r="J247" s="98">
        <f t="shared" si="7"/>
        <v>90361.7</v>
      </c>
    </row>
    <row r="248" spans="1:10">
      <c r="A248">
        <v>247</v>
      </c>
      <c r="B248" s="100" t="s">
        <v>340</v>
      </c>
      <c r="C248" s="93" t="s">
        <v>694</v>
      </c>
      <c r="D248" s="100" t="s">
        <v>115</v>
      </c>
      <c r="E248" s="100" t="s">
        <v>108</v>
      </c>
      <c r="F248" s="101">
        <v>40246</v>
      </c>
      <c r="G248" s="95">
        <f t="shared" ca="1" si="6"/>
        <v>13</v>
      </c>
      <c r="H248" s="96">
        <v>69388</v>
      </c>
      <c r="I248" s="97">
        <v>5</v>
      </c>
      <c r="J248" s="98">
        <f t="shared" si="7"/>
        <v>90204.4</v>
      </c>
    </row>
    <row r="249" spans="1:10">
      <c r="A249">
        <v>248</v>
      </c>
      <c r="B249" s="100" t="s">
        <v>488</v>
      </c>
      <c r="C249" s="93" t="s">
        <v>691</v>
      </c>
      <c r="D249" s="100" t="s">
        <v>140</v>
      </c>
      <c r="E249" s="100" t="s">
        <v>108</v>
      </c>
      <c r="F249" s="101">
        <v>39264</v>
      </c>
      <c r="G249" s="95">
        <f t="shared" ca="1" si="6"/>
        <v>15</v>
      </c>
      <c r="H249" s="96">
        <v>69377</v>
      </c>
      <c r="I249" s="97">
        <v>1</v>
      </c>
      <c r="J249" s="98">
        <f t="shared" si="7"/>
        <v>90190.1</v>
      </c>
    </row>
    <row r="250" spans="1:10">
      <c r="A250">
        <v>249</v>
      </c>
      <c r="B250" s="100" t="s">
        <v>957</v>
      </c>
      <c r="C250" s="93" t="s">
        <v>691</v>
      </c>
      <c r="D250" s="100" t="s">
        <v>107</v>
      </c>
      <c r="E250" s="100" t="s">
        <v>108</v>
      </c>
      <c r="F250" s="101">
        <v>36967</v>
      </c>
      <c r="G250" s="95">
        <f t="shared" ca="1" si="6"/>
        <v>22</v>
      </c>
      <c r="H250" s="96">
        <v>69366</v>
      </c>
      <c r="I250" s="97">
        <v>4</v>
      </c>
      <c r="J250" s="98">
        <f t="shared" si="7"/>
        <v>90175.8</v>
      </c>
    </row>
    <row r="251" spans="1:10">
      <c r="A251">
        <v>250</v>
      </c>
      <c r="B251" s="100" t="s">
        <v>184</v>
      </c>
      <c r="C251" s="93" t="s">
        <v>690</v>
      </c>
      <c r="D251" s="100" t="s">
        <v>119</v>
      </c>
      <c r="E251" s="100" t="s">
        <v>108</v>
      </c>
      <c r="F251" s="101">
        <v>40853</v>
      </c>
      <c r="G251" s="95">
        <f t="shared" ca="1" si="6"/>
        <v>11</v>
      </c>
      <c r="H251" s="96">
        <v>69355</v>
      </c>
      <c r="I251" s="97">
        <v>3</v>
      </c>
      <c r="J251" s="98">
        <f t="shared" si="7"/>
        <v>90161.5</v>
      </c>
    </row>
    <row r="252" spans="1:10">
      <c r="A252">
        <v>251</v>
      </c>
      <c r="B252" s="100" t="s">
        <v>273</v>
      </c>
      <c r="C252" s="93" t="s">
        <v>693</v>
      </c>
      <c r="D252" s="100" t="s">
        <v>119</v>
      </c>
      <c r="E252" s="100" t="s">
        <v>108</v>
      </c>
      <c r="F252" s="101">
        <v>40469</v>
      </c>
      <c r="G252" s="95">
        <f t="shared" ca="1" si="6"/>
        <v>12</v>
      </c>
      <c r="H252" s="96">
        <v>69333</v>
      </c>
      <c r="I252" s="97">
        <v>1</v>
      </c>
      <c r="J252" s="98">
        <f t="shared" si="7"/>
        <v>90132.9</v>
      </c>
    </row>
    <row r="253" spans="1:10">
      <c r="A253">
        <v>252</v>
      </c>
      <c r="B253" s="100" t="s">
        <v>603</v>
      </c>
      <c r="C253" s="93" t="s">
        <v>688</v>
      </c>
      <c r="D253" s="100" t="s">
        <v>119</v>
      </c>
      <c r="E253" s="100" t="s">
        <v>108</v>
      </c>
      <c r="F253" s="101">
        <v>38738</v>
      </c>
      <c r="G253" s="95">
        <f t="shared" ca="1" si="6"/>
        <v>17</v>
      </c>
      <c r="H253" s="96">
        <v>69262</v>
      </c>
      <c r="I253" s="97">
        <v>1</v>
      </c>
      <c r="J253" s="98">
        <f t="shared" si="7"/>
        <v>90040.6</v>
      </c>
    </row>
    <row r="254" spans="1:10">
      <c r="A254">
        <v>253</v>
      </c>
      <c r="B254" s="100" t="s">
        <v>768</v>
      </c>
      <c r="C254" s="93" t="s">
        <v>693</v>
      </c>
      <c r="D254" s="100" t="s">
        <v>123</v>
      </c>
      <c r="E254" s="100" t="s">
        <v>108</v>
      </c>
      <c r="F254" s="101">
        <v>37176</v>
      </c>
      <c r="G254" s="95">
        <f t="shared" ca="1" si="6"/>
        <v>21</v>
      </c>
      <c r="H254" s="96">
        <v>69069</v>
      </c>
      <c r="I254" s="97">
        <v>2</v>
      </c>
      <c r="J254" s="98">
        <f t="shared" si="7"/>
        <v>89789.7</v>
      </c>
    </row>
    <row r="255" spans="1:10">
      <c r="A255">
        <v>254</v>
      </c>
      <c r="B255" s="100" t="s">
        <v>432</v>
      </c>
      <c r="C255" s="93" t="s">
        <v>688</v>
      </c>
      <c r="D255" s="100" t="s">
        <v>140</v>
      </c>
      <c r="E255" s="100" t="s">
        <v>111</v>
      </c>
      <c r="F255" s="101">
        <v>39538</v>
      </c>
      <c r="G255" s="95">
        <f t="shared" ca="1" si="6"/>
        <v>15</v>
      </c>
      <c r="H255" s="96">
        <v>69058</v>
      </c>
      <c r="I255" s="97">
        <v>4</v>
      </c>
      <c r="J255" s="98">
        <f t="shared" si="7"/>
        <v>89775.4</v>
      </c>
    </row>
    <row r="256" spans="1:10">
      <c r="A256">
        <v>255</v>
      </c>
      <c r="B256" s="100" t="s">
        <v>142</v>
      </c>
      <c r="C256" s="93" t="s">
        <v>693</v>
      </c>
      <c r="D256" s="100" t="s">
        <v>107</v>
      </c>
      <c r="E256" s="100" t="s">
        <v>108</v>
      </c>
      <c r="F256" s="101">
        <v>41111</v>
      </c>
      <c r="G256" s="95">
        <f t="shared" ca="1" si="6"/>
        <v>10</v>
      </c>
      <c r="H256" s="96">
        <v>69058</v>
      </c>
      <c r="I256" s="97">
        <v>3</v>
      </c>
      <c r="J256" s="98">
        <f t="shared" si="7"/>
        <v>89775.4</v>
      </c>
    </row>
    <row r="257" spans="1:10">
      <c r="A257">
        <v>256</v>
      </c>
      <c r="B257" s="100" t="s">
        <v>812</v>
      </c>
      <c r="C257" s="93" t="s">
        <v>693</v>
      </c>
      <c r="D257" s="100" t="s">
        <v>140</v>
      </c>
      <c r="E257" s="100" t="s">
        <v>108</v>
      </c>
      <c r="F257" s="101">
        <v>37331</v>
      </c>
      <c r="G257" s="95">
        <f t="shared" ca="1" si="6"/>
        <v>21</v>
      </c>
      <c r="H257" s="96">
        <v>69025</v>
      </c>
      <c r="I257" s="97">
        <v>3</v>
      </c>
      <c r="J257" s="98">
        <f t="shared" si="7"/>
        <v>89732.5</v>
      </c>
    </row>
    <row r="258" spans="1:10">
      <c r="A258">
        <v>257</v>
      </c>
      <c r="B258" s="100" t="s">
        <v>246</v>
      </c>
      <c r="C258" s="93" t="s">
        <v>694</v>
      </c>
      <c r="D258" s="100" t="s">
        <v>147</v>
      </c>
      <c r="E258" s="100" t="s">
        <v>108</v>
      </c>
      <c r="F258" s="101">
        <v>40552</v>
      </c>
      <c r="G258" s="95">
        <f t="shared" ref="G258:G321" ca="1" si="8">DATEDIF(F258,TODAY(),"Y")</f>
        <v>12</v>
      </c>
      <c r="H258" s="96">
        <v>69014</v>
      </c>
      <c r="I258" s="97">
        <v>4</v>
      </c>
      <c r="J258" s="98">
        <f t="shared" ref="J258:J321" si="9">H258*$K$2+H258</f>
        <v>89718.2</v>
      </c>
    </row>
    <row r="259" spans="1:10">
      <c r="A259">
        <v>258</v>
      </c>
      <c r="B259" s="100" t="s">
        <v>592</v>
      </c>
      <c r="C259" s="93" t="s">
        <v>690</v>
      </c>
      <c r="D259" s="100" t="s">
        <v>110</v>
      </c>
      <c r="E259" s="100" t="s">
        <v>108</v>
      </c>
      <c r="F259" s="101">
        <v>38790</v>
      </c>
      <c r="G259" s="95">
        <f t="shared" ca="1" si="8"/>
        <v>17</v>
      </c>
      <c r="H259" s="96">
        <v>68957</v>
      </c>
      <c r="I259" s="97">
        <v>3</v>
      </c>
      <c r="J259" s="98">
        <f t="shared" si="9"/>
        <v>89644.1</v>
      </c>
    </row>
    <row r="260" spans="1:10">
      <c r="A260">
        <v>259</v>
      </c>
      <c r="B260" s="100" t="s">
        <v>467</v>
      </c>
      <c r="C260" s="93" t="s">
        <v>693</v>
      </c>
      <c r="D260" s="100" t="s">
        <v>110</v>
      </c>
      <c r="E260" s="100" t="s">
        <v>108</v>
      </c>
      <c r="F260" s="101">
        <v>39335</v>
      </c>
      <c r="G260" s="95">
        <f t="shared" ca="1" si="8"/>
        <v>15</v>
      </c>
      <c r="H260" s="96">
        <v>68957</v>
      </c>
      <c r="I260" s="97">
        <v>2</v>
      </c>
      <c r="J260" s="98">
        <f t="shared" si="9"/>
        <v>89644.1</v>
      </c>
    </row>
    <row r="261" spans="1:10">
      <c r="A261">
        <v>260</v>
      </c>
      <c r="B261" s="100" t="s">
        <v>193</v>
      </c>
      <c r="C261" s="93" t="s">
        <v>691</v>
      </c>
      <c r="D261" s="100" t="s">
        <v>107</v>
      </c>
      <c r="E261" s="100" t="s">
        <v>111</v>
      </c>
      <c r="F261" s="101">
        <v>40800</v>
      </c>
      <c r="G261" s="95">
        <f t="shared" ca="1" si="8"/>
        <v>11</v>
      </c>
      <c r="H261" s="96">
        <v>68728</v>
      </c>
      <c r="I261" s="97">
        <v>5</v>
      </c>
      <c r="J261" s="98">
        <f t="shared" si="9"/>
        <v>89346.4</v>
      </c>
    </row>
    <row r="262" spans="1:10">
      <c r="A262">
        <v>261</v>
      </c>
      <c r="B262" s="100" t="s">
        <v>895</v>
      </c>
      <c r="C262" s="93" t="s">
        <v>693</v>
      </c>
      <c r="D262" s="100" t="s">
        <v>110</v>
      </c>
      <c r="E262" s="100" t="s">
        <v>108</v>
      </c>
      <c r="F262" s="101">
        <v>36536</v>
      </c>
      <c r="G262" s="95">
        <f t="shared" ca="1" si="8"/>
        <v>23</v>
      </c>
      <c r="H262" s="96">
        <v>68640</v>
      </c>
      <c r="I262" s="97">
        <v>4</v>
      </c>
      <c r="J262" s="98">
        <f t="shared" si="9"/>
        <v>89232</v>
      </c>
    </row>
    <row r="263" spans="1:10">
      <c r="A263">
        <v>262</v>
      </c>
      <c r="B263" s="100" t="s">
        <v>252</v>
      </c>
      <c r="C263" s="93" t="s">
        <v>694</v>
      </c>
      <c r="D263" s="100" t="s">
        <v>121</v>
      </c>
      <c r="E263" s="100" t="s">
        <v>108</v>
      </c>
      <c r="F263" s="101">
        <v>40533</v>
      </c>
      <c r="G263" s="95">
        <f t="shared" ca="1" si="8"/>
        <v>12</v>
      </c>
      <c r="H263" s="96">
        <v>68398</v>
      </c>
      <c r="I263" s="97">
        <v>2</v>
      </c>
      <c r="J263" s="98">
        <f t="shared" si="9"/>
        <v>88917.4</v>
      </c>
    </row>
    <row r="264" spans="1:10">
      <c r="A264">
        <v>263</v>
      </c>
      <c r="B264" s="100" t="s">
        <v>544</v>
      </c>
      <c r="C264" s="93" t="s">
        <v>688</v>
      </c>
      <c r="D264" s="100" t="s">
        <v>123</v>
      </c>
      <c r="E264" s="100" t="s">
        <v>111</v>
      </c>
      <c r="F264" s="101">
        <v>39040</v>
      </c>
      <c r="G264" s="95">
        <f t="shared" ca="1" si="8"/>
        <v>16</v>
      </c>
      <c r="H264" s="96">
        <v>68365</v>
      </c>
      <c r="I264" s="97">
        <v>4</v>
      </c>
      <c r="J264" s="98">
        <f t="shared" si="9"/>
        <v>88874.5</v>
      </c>
    </row>
    <row r="265" spans="1:10">
      <c r="A265">
        <v>264</v>
      </c>
      <c r="B265" s="100" t="s">
        <v>325</v>
      </c>
      <c r="C265" s="93" t="s">
        <v>690</v>
      </c>
      <c r="D265" s="100" t="s">
        <v>133</v>
      </c>
      <c r="E265" s="100" t="s">
        <v>111</v>
      </c>
      <c r="F265" s="12">
        <v>40292</v>
      </c>
      <c r="G265" s="95">
        <f t="shared" ca="1" si="8"/>
        <v>12</v>
      </c>
      <c r="H265" s="96">
        <v>68079</v>
      </c>
      <c r="I265" s="97">
        <v>2</v>
      </c>
      <c r="J265" s="98">
        <f t="shared" si="9"/>
        <v>88502.7</v>
      </c>
    </row>
    <row r="266" spans="1:10">
      <c r="A266">
        <v>265</v>
      </c>
      <c r="B266" s="100" t="s">
        <v>799</v>
      </c>
      <c r="C266" s="93" t="s">
        <v>693</v>
      </c>
      <c r="D266" s="100" t="s">
        <v>215</v>
      </c>
      <c r="E266" s="100" t="s">
        <v>131</v>
      </c>
      <c r="F266" s="101">
        <v>36519</v>
      </c>
      <c r="G266" s="95">
        <f t="shared" ca="1" si="8"/>
        <v>23</v>
      </c>
      <c r="H266" s="96">
        <v>68046</v>
      </c>
      <c r="I266" s="97">
        <v>5</v>
      </c>
      <c r="J266" s="98">
        <f t="shared" si="9"/>
        <v>88459.8</v>
      </c>
    </row>
    <row r="267" spans="1:10">
      <c r="A267">
        <v>266</v>
      </c>
      <c r="B267" s="100" t="s">
        <v>961</v>
      </c>
      <c r="C267" s="93" t="s">
        <v>693</v>
      </c>
      <c r="D267" s="100" t="s">
        <v>107</v>
      </c>
      <c r="E267" s="100" t="s">
        <v>108</v>
      </c>
      <c r="F267" s="101">
        <v>36330</v>
      </c>
      <c r="G267" s="95">
        <f t="shared" ca="1" si="8"/>
        <v>23</v>
      </c>
      <c r="H267" s="96">
        <v>68035</v>
      </c>
      <c r="I267" s="97">
        <v>2</v>
      </c>
      <c r="J267" s="98">
        <f t="shared" si="9"/>
        <v>88445.5</v>
      </c>
    </row>
    <row r="268" spans="1:10">
      <c r="A268">
        <v>267</v>
      </c>
      <c r="B268" s="100" t="s">
        <v>914</v>
      </c>
      <c r="C268" s="93" t="s">
        <v>691</v>
      </c>
      <c r="D268" s="100" t="s">
        <v>110</v>
      </c>
      <c r="E268" s="100" t="s">
        <v>111</v>
      </c>
      <c r="F268" s="101">
        <v>37526</v>
      </c>
      <c r="G268" s="95">
        <f t="shared" ca="1" si="8"/>
        <v>20</v>
      </c>
      <c r="H268" s="96">
        <v>67738</v>
      </c>
      <c r="I268" s="97">
        <v>3</v>
      </c>
      <c r="J268" s="98">
        <f t="shared" si="9"/>
        <v>88059.4</v>
      </c>
    </row>
    <row r="269" spans="1:10">
      <c r="A269">
        <v>268</v>
      </c>
      <c r="B269" s="100" t="s">
        <v>199</v>
      </c>
      <c r="C269" s="93" t="s">
        <v>691</v>
      </c>
      <c r="D269" s="100" t="s">
        <v>115</v>
      </c>
      <c r="E269" s="100" t="s">
        <v>108</v>
      </c>
      <c r="F269" s="101">
        <v>40762</v>
      </c>
      <c r="G269" s="95">
        <f t="shared" ca="1" si="8"/>
        <v>11</v>
      </c>
      <c r="H269" s="96">
        <v>67617</v>
      </c>
      <c r="I269" s="97">
        <v>5</v>
      </c>
      <c r="J269" s="98">
        <f t="shared" si="9"/>
        <v>87902.1</v>
      </c>
    </row>
    <row r="270" spans="1:10">
      <c r="A270">
        <v>269</v>
      </c>
      <c r="B270" s="100" t="s">
        <v>904</v>
      </c>
      <c r="C270" s="93" t="s">
        <v>691</v>
      </c>
      <c r="D270" s="100" t="s">
        <v>110</v>
      </c>
      <c r="E270" s="100" t="s">
        <v>108</v>
      </c>
      <c r="F270" s="101">
        <v>35958</v>
      </c>
      <c r="G270" s="95">
        <f t="shared" ca="1" si="8"/>
        <v>24</v>
      </c>
      <c r="H270" s="96">
        <v>67562</v>
      </c>
      <c r="I270" s="97">
        <v>4</v>
      </c>
      <c r="J270" s="98">
        <f t="shared" si="9"/>
        <v>87830.6</v>
      </c>
    </row>
    <row r="271" spans="1:10">
      <c r="A271">
        <v>270</v>
      </c>
      <c r="B271" s="100" t="s">
        <v>180</v>
      </c>
      <c r="C271" s="93" t="s">
        <v>693</v>
      </c>
      <c r="D271" s="100" t="s">
        <v>123</v>
      </c>
      <c r="E271" s="100" t="s">
        <v>108</v>
      </c>
      <c r="F271" s="101">
        <v>40880</v>
      </c>
      <c r="G271" s="95">
        <f t="shared" ca="1" si="8"/>
        <v>11</v>
      </c>
      <c r="H271" s="96">
        <v>67540</v>
      </c>
      <c r="I271" s="97">
        <v>5</v>
      </c>
      <c r="J271" s="98">
        <f t="shared" si="9"/>
        <v>87802</v>
      </c>
    </row>
    <row r="272" spans="1:10">
      <c r="A272">
        <v>271</v>
      </c>
      <c r="B272" s="100" t="s">
        <v>804</v>
      </c>
      <c r="C272" s="93" t="s">
        <v>691</v>
      </c>
      <c r="D272" s="100" t="s">
        <v>140</v>
      </c>
      <c r="E272" s="100" t="s">
        <v>111</v>
      </c>
      <c r="F272" s="101">
        <v>37634</v>
      </c>
      <c r="G272" s="95">
        <f t="shared" ca="1" si="8"/>
        <v>20</v>
      </c>
      <c r="H272" s="96">
        <v>67507</v>
      </c>
      <c r="I272" s="97">
        <v>3</v>
      </c>
      <c r="J272" s="98">
        <f t="shared" si="9"/>
        <v>87759.1</v>
      </c>
    </row>
    <row r="273" spans="1:10">
      <c r="A273">
        <v>272</v>
      </c>
      <c r="B273" s="100" t="s">
        <v>779</v>
      </c>
      <c r="C273" s="93" t="s">
        <v>691</v>
      </c>
      <c r="D273" s="100" t="s">
        <v>137</v>
      </c>
      <c r="E273" s="100" t="s">
        <v>108</v>
      </c>
      <c r="F273" s="101">
        <v>36269</v>
      </c>
      <c r="G273" s="95">
        <f t="shared" ca="1" si="8"/>
        <v>23</v>
      </c>
      <c r="H273" s="96">
        <v>67463</v>
      </c>
      <c r="I273" s="97">
        <v>1</v>
      </c>
      <c r="J273" s="98">
        <f t="shared" si="9"/>
        <v>87701.9</v>
      </c>
    </row>
    <row r="274" spans="1:10">
      <c r="A274">
        <v>273</v>
      </c>
      <c r="B274" s="100" t="s">
        <v>814</v>
      </c>
      <c r="C274" s="93" t="s">
        <v>693</v>
      </c>
      <c r="D274" s="100" t="s">
        <v>140</v>
      </c>
      <c r="E274" s="100" t="s">
        <v>108</v>
      </c>
      <c r="F274" s="101">
        <v>36273</v>
      </c>
      <c r="G274" s="95">
        <f t="shared" ca="1" si="8"/>
        <v>23</v>
      </c>
      <c r="H274" s="96">
        <v>67463</v>
      </c>
      <c r="I274" s="97">
        <v>4</v>
      </c>
      <c r="J274" s="98">
        <f t="shared" si="9"/>
        <v>87701.9</v>
      </c>
    </row>
    <row r="275" spans="1:10">
      <c r="A275">
        <v>274</v>
      </c>
      <c r="B275" s="100" t="s">
        <v>437</v>
      </c>
      <c r="C275" s="93" t="s">
        <v>690</v>
      </c>
      <c r="D275" s="100" t="s">
        <v>110</v>
      </c>
      <c r="E275" s="100" t="s">
        <v>108</v>
      </c>
      <c r="F275" s="101">
        <v>39519</v>
      </c>
      <c r="G275" s="95">
        <f t="shared" ca="1" si="8"/>
        <v>15</v>
      </c>
      <c r="H275" s="96">
        <v>67463</v>
      </c>
      <c r="I275" s="97">
        <v>2</v>
      </c>
      <c r="J275" s="98">
        <f t="shared" si="9"/>
        <v>87701.9</v>
      </c>
    </row>
    <row r="276" spans="1:10">
      <c r="A276">
        <v>275</v>
      </c>
      <c r="B276" s="100" t="s">
        <v>783</v>
      </c>
      <c r="C276" s="93" t="s">
        <v>693</v>
      </c>
      <c r="D276" s="100" t="s">
        <v>137</v>
      </c>
      <c r="E276" s="100" t="s">
        <v>108</v>
      </c>
      <c r="F276" s="101">
        <v>37113</v>
      </c>
      <c r="G276" s="95">
        <f t="shared" ca="1" si="8"/>
        <v>21</v>
      </c>
      <c r="H276" s="96">
        <v>67265</v>
      </c>
      <c r="I276" s="97">
        <v>4</v>
      </c>
      <c r="J276" s="98">
        <f t="shared" si="9"/>
        <v>87444.5</v>
      </c>
    </row>
    <row r="277" spans="1:10">
      <c r="A277">
        <v>276</v>
      </c>
      <c r="B277" s="100" t="s">
        <v>567</v>
      </c>
      <c r="C277" s="93" t="s">
        <v>689</v>
      </c>
      <c r="D277" s="100" t="s">
        <v>140</v>
      </c>
      <c r="E277" s="100" t="s">
        <v>108</v>
      </c>
      <c r="F277" s="101">
        <v>38878</v>
      </c>
      <c r="G277" s="95">
        <f t="shared" ca="1" si="8"/>
        <v>16</v>
      </c>
      <c r="H277" s="96">
        <v>67265</v>
      </c>
      <c r="I277" s="97">
        <v>2</v>
      </c>
      <c r="J277" s="98">
        <f t="shared" si="9"/>
        <v>87444.5</v>
      </c>
    </row>
    <row r="278" spans="1:10">
      <c r="A278">
        <v>277</v>
      </c>
      <c r="B278" s="100" t="s">
        <v>346</v>
      </c>
      <c r="C278" s="93" t="s">
        <v>688</v>
      </c>
      <c r="D278" s="100" t="s">
        <v>110</v>
      </c>
      <c r="E278" s="100" t="s">
        <v>108</v>
      </c>
      <c r="F278" s="101">
        <v>40208</v>
      </c>
      <c r="G278" s="95">
        <f t="shared" ca="1" si="8"/>
        <v>13</v>
      </c>
      <c r="H278" s="96">
        <v>67263</v>
      </c>
      <c r="I278" s="97">
        <v>2</v>
      </c>
      <c r="J278" s="98">
        <f t="shared" si="9"/>
        <v>87441.9</v>
      </c>
    </row>
    <row r="279" spans="1:10">
      <c r="A279">
        <v>278</v>
      </c>
      <c r="B279" s="100" t="s">
        <v>191</v>
      </c>
      <c r="C279" s="93" t="s">
        <v>693</v>
      </c>
      <c r="D279" s="100" t="s">
        <v>107</v>
      </c>
      <c r="E279" s="100" t="s">
        <v>111</v>
      </c>
      <c r="F279" s="101">
        <v>40811</v>
      </c>
      <c r="G279" s="95">
        <f t="shared" ca="1" si="8"/>
        <v>11</v>
      </c>
      <c r="H279" s="96">
        <v>67248</v>
      </c>
      <c r="I279" s="97">
        <v>4</v>
      </c>
      <c r="J279" s="98">
        <f t="shared" si="9"/>
        <v>87422.399999999994</v>
      </c>
    </row>
    <row r="280" spans="1:10">
      <c r="A280">
        <v>279</v>
      </c>
      <c r="B280" s="100" t="s">
        <v>386</v>
      </c>
      <c r="C280" s="93" t="s">
        <v>691</v>
      </c>
      <c r="D280" s="100" t="s">
        <v>140</v>
      </c>
      <c r="E280" s="100" t="s">
        <v>108</v>
      </c>
      <c r="F280" s="101">
        <v>39760</v>
      </c>
      <c r="G280" s="95">
        <f t="shared" ca="1" si="8"/>
        <v>14</v>
      </c>
      <c r="H280" s="96">
        <v>67166</v>
      </c>
      <c r="I280" s="97">
        <v>5</v>
      </c>
      <c r="J280" s="98">
        <f t="shared" si="9"/>
        <v>87315.8</v>
      </c>
    </row>
    <row r="281" spans="1:10">
      <c r="A281">
        <v>280</v>
      </c>
      <c r="B281" s="100" t="s">
        <v>663</v>
      </c>
      <c r="C281" s="93" t="s">
        <v>691</v>
      </c>
      <c r="D281" s="100" t="s">
        <v>123</v>
      </c>
      <c r="E281" s="100" t="s">
        <v>108</v>
      </c>
      <c r="F281" s="101">
        <v>35829</v>
      </c>
      <c r="G281" s="95">
        <f t="shared" ca="1" si="8"/>
        <v>25</v>
      </c>
      <c r="H281" s="96">
        <v>67133</v>
      </c>
      <c r="I281" s="97">
        <v>3</v>
      </c>
      <c r="J281" s="98">
        <f t="shared" si="9"/>
        <v>87272.9</v>
      </c>
    </row>
    <row r="282" spans="1:10">
      <c r="A282">
        <v>281</v>
      </c>
      <c r="B282" s="100" t="s">
        <v>9</v>
      </c>
      <c r="C282" s="93" t="s">
        <v>691</v>
      </c>
      <c r="D282" s="100" t="s">
        <v>135</v>
      </c>
      <c r="E282" s="100" t="s">
        <v>108</v>
      </c>
      <c r="F282" s="101">
        <v>38751</v>
      </c>
      <c r="G282" s="95">
        <f t="shared" ca="1" si="8"/>
        <v>17</v>
      </c>
      <c r="H282" s="96">
        <v>66913</v>
      </c>
      <c r="I282" s="97">
        <v>2</v>
      </c>
      <c r="J282" s="98">
        <f t="shared" si="9"/>
        <v>86986.9</v>
      </c>
    </row>
    <row r="283" spans="1:10">
      <c r="A283">
        <v>282</v>
      </c>
      <c r="B283" s="100" t="s">
        <v>943</v>
      </c>
      <c r="C283" s="93" t="s">
        <v>693</v>
      </c>
      <c r="D283" s="100" t="s">
        <v>119</v>
      </c>
      <c r="E283" s="100" t="s">
        <v>111</v>
      </c>
      <c r="F283" s="101">
        <v>36406</v>
      </c>
      <c r="G283" s="95">
        <f t="shared" ca="1" si="8"/>
        <v>23</v>
      </c>
      <c r="H283" s="96">
        <v>66880</v>
      </c>
      <c r="I283" s="97">
        <v>4</v>
      </c>
      <c r="J283" s="98">
        <f t="shared" si="9"/>
        <v>86944</v>
      </c>
    </row>
    <row r="284" spans="1:10">
      <c r="A284">
        <v>283</v>
      </c>
      <c r="B284" s="100" t="s">
        <v>527</v>
      </c>
      <c r="C284" s="93" t="s">
        <v>691</v>
      </c>
      <c r="D284" s="100" t="s">
        <v>250</v>
      </c>
      <c r="E284" s="100" t="s">
        <v>111</v>
      </c>
      <c r="F284" s="101">
        <v>39116</v>
      </c>
      <c r="G284" s="95">
        <f t="shared" ca="1" si="8"/>
        <v>16</v>
      </c>
      <c r="H284" s="96">
        <v>66836</v>
      </c>
      <c r="I284" s="97">
        <v>2</v>
      </c>
      <c r="J284" s="98">
        <f t="shared" si="9"/>
        <v>86886.8</v>
      </c>
    </row>
    <row r="285" spans="1:10">
      <c r="A285">
        <v>284</v>
      </c>
      <c r="B285" s="100" t="s">
        <v>158</v>
      </c>
      <c r="C285" s="93" t="s">
        <v>691</v>
      </c>
      <c r="D285" s="100" t="s">
        <v>147</v>
      </c>
      <c r="E285" s="100" t="s">
        <v>108</v>
      </c>
      <c r="F285" s="101">
        <v>41000</v>
      </c>
      <c r="G285" s="95">
        <f t="shared" ca="1" si="8"/>
        <v>11</v>
      </c>
      <c r="H285" s="96">
        <v>66616</v>
      </c>
      <c r="I285" s="97">
        <v>4</v>
      </c>
      <c r="J285" s="98">
        <f t="shared" si="9"/>
        <v>86600.8</v>
      </c>
    </row>
    <row r="286" spans="1:10">
      <c r="A286">
        <v>285</v>
      </c>
      <c r="B286" s="100" t="s">
        <v>163</v>
      </c>
      <c r="C286" s="93" t="s">
        <v>688</v>
      </c>
      <c r="D286" s="100" t="s">
        <v>110</v>
      </c>
      <c r="E286" s="100" t="s">
        <v>111</v>
      </c>
      <c r="F286" s="101">
        <v>40963</v>
      </c>
      <c r="G286" s="95">
        <f t="shared" ca="1" si="8"/>
        <v>11</v>
      </c>
      <c r="H286" s="96">
        <v>66605</v>
      </c>
      <c r="I286" s="97">
        <v>2</v>
      </c>
      <c r="J286" s="98">
        <f t="shared" si="9"/>
        <v>86586.5</v>
      </c>
    </row>
    <row r="287" spans="1:10">
      <c r="A287">
        <v>286</v>
      </c>
      <c r="B287" s="100" t="s">
        <v>164</v>
      </c>
      <c r="C287" s="93" t="s">
        <v>693</v>
      </c>
      <c r="D287" s="100" t="s">
        <v>140</v>
      </c>
      <c r="E287" s="100" t="s">
        <v>108</v>
      </c>
      <c r="F287" s="101">
        <v>40953</v>
      </c>
      <c r="G287" s="95">
        <f t="shared" ca="1" si="8"/>
        <v>11</v>
      </c>
      <c r="H287" s="96">
        <v>66418</v>
      </c>
      <c r="I287" s="97">
        <v>4</v>
      </c>
      <c r="J287" s="98">
        <f t="shared" si="9"/>
        <v>86343.4</v>
      </c>
    </row>
    <row r="288" spans="1:10">
      <c r="A288">
        <v>287</v>
      </c>
      <c r="B288" s="100" t="s">
        <v>968</v>
      </c>
      <c r="C288" s="93" t="s">
        <v>689</v>
      </c>
      <c r="D288" s="100" t="s">
        <v>107</v>
      </c>
      <c r="E288" s="100" t="s">
        <v>108</v>
      </c>
      <c r="F288" s="101">
        <v>37495</v>
      </c>
      <c r="G288" s="95">
        <f t="shared" ca="1" si="8"/>
        <v>20</v>
      </c>
      <c r="H288" s="96">
        <v>66330</v>
      </c>
      <c r="I288" s="97">
        <v>2</v>
      </c>
      <c r="J288" s="98">
        <f t="shared" si="9"/>
        <v>86229</v>
      </c>
    </row>
    <row r="289" spans="1:10">
      <c r="A289">
        <v>288</v>
      </c>
      <c r="B289" s="100" t="s">
        <v>568</v>
      </c>
      <c r="C289" s="93" t="s">
        <v>693</v>
      </c>
      <c r="D289" s="100" t="s">
        <v>140</v>
      </c>
      <c r="E289" s="100" t="s">
        <v>108</v>
      </c>
      <c r="F289" s="101">
        <v>38876</v>
      </c>
      <c r="G289" s="95">
        <f t="shared" ca="1" si="8"/>
        <v>16</v>
      </c>
      <c r="H289" s="96">
        <v>66308</v>
      </c>
      <c r="I289" s="97">
        <v>1</v>
      </c>
      <c r="J289" s="98">
        <f t="shared" si="9"/>
        <v>86200.4</v>
      </c>
    </row>
    <row r="290" spans="1:10">
      <c r="A290">
        <v>289</v>
      </c>
      <c r="B290" s="100" t="s">
        <v>553</v>
      </c>
      <c r="C290" s="93" t="s">
        <v>693</v>
      </c>
      <c r="D290" s="100" t="s">
        <v>140</v>
      </c>
      <c r="E290" s="100" t="s">
        <v>108</v>
      </c>
      <c r="F290" s="101">
        <v>38982</v>
      </c>
      <c r="G290" s="95">
        <f t="shared" ca="1" si="8"/>
        <v>16</v>
      </c>
      <c r="H290" s="96">
        <v>66110</v>
      </c>
      <c r="I290" s="97">
        <v>1</v>
      </c>
      <c r="J290" s="98">
        <f t="shared" si="9"/>
        <v>85943</v>
      </c>
    </row>
    <row r="291" spans="1:10">
      <c r="A291">
        <v>290</v>
      </c>
      <c r="B291" s="100" t="s">
        <v>903</v>
      </c>
      <c r="C291" s="93" t="s">
        <v>693</v>
      </c>
      <c r="D291" s="100" t="s">
        <v>110</v>
      </c>
      <c r="E291" s="100" t="s">
        <v>111</v>
      </c>
      <c r="F291" s="101">
        <v>37404</v>
      </c>
      <c r="G291" s="95">
        <f t="shared" ca="1" si="8"/>
        <v>20</v>
      </c>
      <c r="H291" s="96">
        <v>66077</v>
      </c>
      <c r="I291" s="97">
        <v>3</v>
      </c>
      <c r="J291" s="98">
        <f t="shared" si="9"/>
        <v>85900.1</v>
      </c>
    </row>
    <row r="292" spans="1:10">
      <c r="A292">
        <v>291</v>
      </c>
      <c r="B292" s="100" t="s">
        <v>288</v>
      </c>
      <c r="C292" s="93" t="s">
        <v>691</v>
      </c>
      <c r="D292" s="100" t="s">
        <v>110</v>
      </c>
      <c r="E292" s="100" t="s">
        <v>111</v>
      </c>
      <c r="F292" s="101">
        <v>40414</v>
      </c>
      <c r="G292" s="95">
        <f t="shared" ca="1" si="8"/>
        <v>12</v>
      </c>
      <c r="H292" s="96">
        <v>66077</v>
      </c>
      <c r="I292" s="97">
        <v>2</v>
      </c>
      <c r="J292" s="98">
        <f t="shared" si="9"/>
        <v>85900.1</v>
      </c>
    </row>
    <row r="293" spans="1:10">
      <c r="A293">
        <v>292</v>
      </c>
      <c r="B293" s="100" t="s">
        <v>421</v>
      </c>
      <c r="C293" s="93" t="s">
        <v>691</v>
      </c>
      <c r="D293" s="100" t="s">
        <v>283</v>
      </c>
      <c r="E293" s="100" t="s">
        <v>111</v>
      </c>
      <c r="F293" s="101">
        <v>39623</v>
      </c>
      <c r="G293" s="95">
        <f t="shared" ca="1" si="8"/>
        <v>14</v>
      </c>
      <c r="H293" s="96">
        <v>66066</v>
      </c>
      <c r="I293" s="97">
        <v>2</v>
      </c>
      <c r="J293" s="98">
        <f t="shared" si="9"/>
        <v>85885.8</v>
      </c>
    </row>
    <row r="294" spans="1:10">
      <c r="A294">
        <v>293</v>
      </c>
      <c r="B294" s="100" t="s">
        <v>371</v>
      </c>
      <c r="C294" s="93" t="s">
        <v>688</v>
      </c>
      <c r="D294" s="100" t="s">
        <v>140</v>
      </c>
      <c r="E294" s="100" t="s">
        <v>111</v>
      </c>
      <c r="F294" s="101">
        <v>39822</v>
      </c>
      <c r="G294" s="95">
        <f t="shared" ca="1" si="8"/>
        <v>14</v>
      </c>
      <c r="H294" s="96">
        <v>66044</v>
      </c>
      <c r="I294" s="97">
        <v>5</v>
      </c>
      <c r="J294" s="98">
        <f t="shared" si="9"/>
        <v>85857.2</v>
      </c>
    </row>
    <row r="295" spans="1:10">
      <c r="A295">
        <v>294</v>
      </c>
      <c r="B295" s="100" t="s">
        <v>106</v>
      </c>
      <c r="C295" s="93" t="s">
        <v>693</v>
      </c>
      <c r="D295" s="100" t="s">
        <v>107</v>
      </c>
      <c r="E295" s="100" t="s">
        <v>108</v>
      </c>
      <c r="F295" s="101">
        <v>41262</v>
      </c>
      <c r="G295" s="95">
        <f t="shared" ca="1" si="8"/>
        <v>10</v>
      </c>
      <c r="H295" s="96">
        <v>65439</v>
      </c>
      <c r="I295" s="97">
        <v>3</v>
      </c>
      <c r="J295" s="98">
        <f t="shared" si="9"/>
        <v>85070.7</v>
      </c>
    </row>
    <row r="296" spans="1:10">
      <c r="A296">
        <v>295</v>
      </c>
      <c r="B296" s="100" t="s">
        <v>445</v>
      </c>
      <c r="C296" s="93" t="s">
        <v>690</v>
      </c>
      <c r="D296" s="100" t="s">
        <v>140</v>
      </c>
      <c r="E296" s="100" t="s">
        <v>108</v>
      </c>
      <c r="F296" s="101">
        <v>39455</v>
      </c>
      <c r="G296" s="95">
        <f t="shared" ca="1" si="8"/>
        <v>15</v>
      </c>
      <c r="H296" s="96">
        <v>65362</v>
      </c>
      <c r="I296" s="97">
        <v>4</v>
      </c>
      <c r="J296" s="98">
        <f t="shared" si="9"/>
        <v>84970.6</v>
      </c>
    </row>
    <row r="297" spans="1:10">
      <c r="A297">
        <v>296</v>
      </c>
      <c r="B297" s="100" t="s">
        <v>338</v>
      </c>
      <c r="C297" s="93" t="s">
        <v>691</v>
      </c>
      <c r="D297" s="100" t="s">
        <v>260</v>
      </c>
      <c r="E297" s="100" t="s">
        <v>111</v>
      </c>
      <c r="F297" s="12">
        <v>40253</v>
      </c>
      <c r="G297" s="95">
        <f t="shared" ca="1" si="8"/>
        <v>13</v>
      </c>
      <c r="H297" s="96">
        <v>65285</v>
      </c>
      <c r="I297" s="97">
        <v>5</v>
      </c>
      <c r="J297" s="98">
        <f t="shared" si="9"/>
        <v>84870.5</v>
      </c>
    </row>
    <row r="298" spans="1:10">
      <c r="A298">
        <v>297</v>
      </c>
      <c r="B298" s="100" t="s">
        <v>569</v>
      </c>
      <c r="C298" s="93" t="s">
        <v>694</v>
      </c>
      <c r="D298" s="100" t="s">
        <v>140</v>
      </c>
      <c r="E298" s="100" t="s">
        <v>111</v>
      </c>
      <c r="F298" s="101">
        <v>38874</v>
      </c>
      <c r="G298" s="95">
        <f t="shared" ca="1" si="8"/>
        <v>16</v>
      </c>
      <c r="H298" s="96">
        <v>65263</v>
      </c>
      <c r="I298" s="97">
        <v>4</v>
      </c>
      <c r="J298" s="98">
        <f t="shared" si="9"/>
        <v>84841.9</v>
      </c>
    </row>
    <row r="299" spans="1:10">
      <c r="A299">
        <v>298</v>
      </c>
      <c r="B299" s="100" t="s">
        <v>268</v>
      </c>
      <c r="C299" s="93" t="s">
        <v>690</v>
      </c>
      <c r="D299" s="100" t="s">
        <v>140</v>
      </c>
      <c r="E299" s="100" t="s">
        <v>108</v>
      </c>
      <c r="F299" s="101">
        <v>40474</v>
      </c>
      <c r="G299" s="95">
        <f t="shared" ca="1" si="8"/>
        <v>12</v>
      </c>
      <c r="H299" s="96">
        <v>65252</v>
      </c>
      <c r="I299" s="97">
        <v>4</v>
      </c>
      <c r="J299" s="98">
        <f t="shared" si="9"/>
        <v>84827.6</v>
      </c>
    </row>
    <row r="300" spans="1:10">
      <c r="A300">
        <v>299</v>
      </c>
      <c r="B300" s="100" t="s">
        <v>284</v>
      </c>
      <c r="C300" s="93" t="s">
        <v>691</v>
      </c>
      <c r="D300" s="100" t="s">
        <v>110</v>
      </c>
      <c r="E300" s="100" t="s">
        <v>108</v>
      </c>
      <c r="F300" s="101">
        <v>40438</v>
      </c>
      <c r="G300" s="95">
        <f t="shared" ca="1" si="8"/>
        <v>12</v>
      </c>
      <c r="H300" s="96">
        <v>65065</v>
      </c>
      <c r="I300" s="97">
        <v>4</v>
      </c>
      <c r="J300" s="98">
        <f t="shared" si="9"/>
        <v>84584.5</v>
      </c>
    </row>
    <row r="301" spans="1:10">
      <c r="A301">
        <v>300</v>
      </c>
      <c r="B301" s="100" t="s">
        <v>859</v>
      </c>
      <c r="C301" s="93" t="s">
        <v>689</v>
      </c>
      <c r="D301" s="100" t="s">
        <v>133</v>
      </c>
      <c r="E301" s="100" t="s">
        <v>108</v>
      </c>
      <c r="F301" s="101">
        <v>37407</v>
      </c>
      <c r="G301" s="95">
        <f t="shared" ca="1" si="8"/>
        <v>20</v>
      </c>
      <c r="H301" s="96">
        <v>65054</v>
      </c>
      <c r="I301" s="97">
        <v>5</v>
      </c>
      <c r="J301" s="98">
        <f t="shared" si="9"/>
        <v>84570.2</v>
      </c>
    </row>
    <row r="302" spans="1:10">
      <c r="A302">
        <v>301</v>
      </c>
      <c r="B302" s="100" t="s">
        <v>143</v>
      </c>
      <c r="C302" s="93" t="s">
        <v>688</v>
      </c>
      <c r="D302" s="100" t="s">
        <v>107</v>
      </c>
      <c r="E302" s="100" t="s">
        <v>111</v>
      </c>
      <c r="F302" s="101">
        <v>41094</v>
      </c>
      <c r="G302" s="95">
        <f t="shared" ca="1" si="8"/>
        <v>10</v>
      </c>
      <c r="H302" s="96">
        <v>65041</v>
      </c>
      <c r="I302" s="97">
        <v>4</v>
      </c>
      <c r="J302" s="98">
        <f t="shared" si="9"/>
        <v>84553.3</v>
      </c>
    </row>
    <row r="303" spans="1:10">
      <c r="A303">
        <v>302</v>
      </c>
      <c r="B303" s="100" t="s">
        <v>946</v>
      </c>
      <c r="C303" s="93" t="s">
        <v>688</v>
      </c>
      <c r="D303" s="100" t="s">
        <v>119</v>
      </c>
      <c r="E303" s="100" t="s">
        <v>111</v>
      </c>
      <c r="F303" s="101">
        <v>36070</v>
      </c>
      <c r="G303" s="95">
        <f t="shared" ca="1" si="8"/>
        <v>24</v>
      </c>
      <c r="H303" s="96">
        <v>64955</v>
      </c>
      <c r="I303" s="97">
        <v>4</v>
      </c>
      <c r="J303" s="98">
        <f t="shared" si="9"/>
        <v>84441.5</v>
      </c>
    </row>
    <row r="304" spans="1:10">
      <c r="A304">
        <v>303</v>
      </c>
      <c r="B304" s="100" t="s">
        <v>152</v>
      </c>
      <c r="C304" s="93" t="s">
        <v>688</v>
      </c>
      <c r="D304" s="100" t="s">
        <v>140</v>
      </c>
      <c r="E304" s="100" t="s">
        <v>108</v>
      </c>
      <c r="F304" s="101">
        <v>41025</v>
      </c>
      <c r="G304" s="95">
        <f t="shared" ca="1" si="8"/>
        <v>10</v>
      </c>
      <c r="H304" s="96">
        <v>64801</v>
      </c>
      <c r="I304" s="97">
        <v>1</v>
      </c>
      <c r="J304" s="98">
        <f t="shared" si="9"/>
        <v>84241.3</v>
      </c>
    </row>
    <row r="305" spans="1:10">
      <c r="A305">
        <v>304</v>
      </c>
      <c r="B305" s="100" t="s">
        <v>373</v>
      </c>
      <c r="C305" s="93" t="s">
        <v>693</v>
      </c>
      <c r="D305" s="100" t="s">
        <v>110</v>
      </c>
      <c r="E305" s="100" t="s">
        <v>111</v>
      </c>
      <c r="F305" s="101">
        <v>39809</v>
      </c>
      <c r="G305" s="95">
        <f t="shared" ca="1" si="8"/>
        <v>14</v>
      </c>
      <c r="H305" s="96">
        <v>64515</v>
      </c>
      <c r="I305" s="97">
        <v>4</v>
      </c>
      <c r="J305" s="98">
        <f t="shared" si="9"/>
        <v>83869.5</v>
      </c>
    </row>
    <row r="306" spans="1:10">
      <c r="A306">
        <v>305</v>
      </c>
      <c r="B306" s="100" t="s">
        <v>932</v>
      </c>
      <c r="C306" s="93" t="s">
        <v>691</v>
      </c>
      <c r="D306" s="100" t="s">
        <v>119</v>
      </c>
      <c r="E306" s="100" t="s">
        <v>108</v>
      </c>
      <c r="F306" s="101">
        <v>36245</v>
      </c>
      <c r="G306" s="95">
        <f t="shared" ca="1" si="8"/>
        <v>24</v>
      </c>
      <c r="H306" s="96">
        <v>64251</v>
      </c>
      <c r="I306" s="97">
        <v>5</v>
      </c>
      <c r="J306" s="98">
        <f t="shared" si="9"/>
        <v>83526.3</v>
      </c>
    </row>
    <row r="307" spans="1:10">
      <c r="A307">
        <v>306</v>
      </c>
      <c r="B307" s="100" t="s">
        <v>299</v>
      </c>
      <c r="C307" s="93" t="s">
        <v>691</v>
      </c>
      <c r="D307" s="100" t="s">
        <v>107</v>
      </c>
      <c r="E307" s="100" t="s">
        <v>108</v>
      </c>
      <c r="F307" s="101">
        <v>40389</v>
      </c>
      <c r="G307" s="95">
        <f t="shared" ca="1" si="8"/>
        <v>12</v>
      </c>
      <c r="H307" s="96">
        <v>64207</v>
      </c>
      <c r="I307" s="97">
        <v>5</v>
      </c>
      <c r="J307" s="98">
        <f t="shared" si="9"/>
        <v>83469.100000000006</v>
      </c>
    </row>
    <row r="308" spans="1:10">
      <c r="A308">
        <v>307</v>
      </c>
      <c r="B308" s="92" t="s">
        <v>402</v>
      </c>
      <c r="C308" s="93" t="s">
        <v>688</v>
      </c>
      <c r="D308" s="92" t="s">
        <v>135</v>
      </c>
      <c r="E308" s="92" t="s">
        <v>108</v>
      </c>
      <c r="F308" s="94">
        <v>39704</v>
      </c>
      <c r="G308" s="95">
        <f t="shared" ca="1" si="8"/>
        <v>14</v>
      </c>
      <c r="H308" s="96">
        <v>64119</v>
      </c>
      <c r="I308" s="97">
        <v>5</v>
      </c>
      <c r="J308" s="98">
        <f t="shared" si="9"/>
        <v>83354.7</v>
      </c>
    </row>
    <row r="309" spans="1:10">
      <c r="A309">
        <v>308</v>
      </c>
      <c r="B309" s="100" t="s">
        <v>954</v>
      </c>
      <c r="C309" s="93" t="s">
        <v>688</v>
      </c>
      <c r="D309" s="100" t="s">
        <v>107</v>
      </c>
      <c r="E309" s="100" t="s">
        <v>111</v>
      </c>
      <c r="F309" s="101">
        <v>36193</v>
      </c>
      <c r="G309" s="95">
        <f t="shared" ca="1" si="8"/>
        <v>24</v>
      </c>
      <c r="H309" s="96">
        <v>64075</v>
      </c>
      <c r="I309" s="97">
        <v>2</v>
      </c>
      <c r="J309" s="98">
        <f t="shared" si="9"/>
        <v>83297.5</v>
      </c>
    </row>
    <row r="310" spans="1:10">
      <c r="A310">
        <v>309</v>
      </c>
      <c r="B310" s="100" t="s">
        <v>258</v>
      </c>
      <c r="C310" s="93" t="s">
        <v>694</v>
      </c>
      <c r="D310" s="100" t="s">
        <v>154</v>
      </c>
      <c r="E310" s="100" t="s">
        <v>111</v>
      </c>
      <c r="F310" s="101">
        <v>40508</v>
      </c>
      <c r="G310" s="95">
        <f t="shared" ca="1" si="8"/>
        <v>12</v>
      </c>
      <c r="H310" s="96">
        <v>63943</v>
      </c>
      <c r="I310" s="97">
        <v>2</v>
      </c>
      <c r="J310" s="98">
        <f t="shared" si="9"/>
        <v>83125.899999999994</v>
      </c>
    </row>
    <row r="311" spans="1:10">
      <c r="A311">
        <v>310</v>
      </c>
      <c r="B311" s="100" t="s">
        <v>901</v>
      </c>
      <c r="C311" s="93" t="s">
        <v>693</v>
      </c>
      <c r="D311" s="100" t="s">
        <v>110</v>
      </c>
      <c r="E311" s="100" t="s">
        <v>111</v>
      </c>
      <c r="F311" s="101">
        <v>36297</v>
      </c>
      <c r="G311" s="95">
        <f t="shared" ca="1" si="8"/>
        <v>23</v>
      </c>
      <c r="H311" s="96">
        <v>63789</v>
      </c>
      <c r="I311" s="97">
        <v>5</v>
      </c>
      <c r="J311" s="98">
        <f t="shared" si="9"/>
        <v>82925.7</v>
      </c>
    </row>
    <row r="312" spans="1:10">
      <c r="A312">
        <v>311</v>
      </c>
      <c r="B312" s="100" t="s">
        <v>827</v>
      </c>
      <c r="C312" s="93" t="s">
        <v>694</v>
      </c>
      <c r="D312" s="100" t="s">
        <v>140</v>
      </c>
      <c r="E312" s="100" t="s">
        <v>111</v>
      </c>
      <c r="F312" s="101">
        <v>36704</v>
      </c>
      <c r="G312" s="95">
        <f t="shared" ca="1" si="8"/>
        <v>22</v>
      </c>
      <c r="H312" s="96">
        <v>63536</v>
      </c>
      <c r="I312" s="97">
        <v>3</v>
      </c>
      <c r="J312" s="98">
        <f t="shared" si="9"/>
        <v>82596.800000000003</v>
      </c>
    </row>
    <row r="313" spans="1:10">
      <c r="A313">
        <v>312</v>
      </c>
      <c r="B313" s="100" t="s">
        <v>289</v>
      </c>
      <c r="C313" s="93" t="s">
        <v>688</v>
      </c>
      <c r="D313" s="100" t="s">
        <v>110</v>
      </c>
      <c r="E313" s="100" t="s">
        <v>111</v>
      </c>
      <c r="F313" s="12">
        <v>40410</v>
      </c>
      <c r="G313" s="95">
        <f t="shared" ca="1" si="8"/>
        <v>12</v>
      </c>
      <c r="H313" s="96">
        <v>63448</v>
      </c>
      <c r="I313" s="97">
        <v>4</v>
      </c>
      <c r="J313" s="98">
        <f t="shared" si="9"/>
        <v>82482.399999999994</v>
      </c>
    </row>
    <row r="314" spans="1:10">
      <c r="A314">
        <v>313</v>
      </c>
      <c r="B314" s="100" t="s">
        <v>815</v>
      </c>
      <c r="C314" s="93" t="s">
        <v>693</v>
      </c>
      <c r="D314" s="100" t="s">
        <v>140</v>
      </c>
      <c r="E314" s="100" t="s">
        <v>111</v>
      </c>
      <c r="F314" s="101">
        <v>36637</v>
      </c>
      <c r="G314" s="95">
        <f t="shared" ca="1" si="8"/>
        <v>22</v>
      </c>
      <c r="H314" s="96">
        <v>63360</v>
      </c>
      <c r="I314" s="97">
        <v>3</v>
      </c>
      <c r="J314" s="98">
        <f t="shared" si="9"/>
        <v>82368</v>
      </c>
    </row>
    <row r="315" spans="1:10">
      <c r="A315">
        <v>314</v>
      </c>
      <c r="B315" s="100" t="s">
        <v>296</v>
      </c>
      <c r="C315" s="93" t="s">
        <v>689</v>
      </c>
      <c r="D315" s="100" t="s">
        <v>147</v>
      </c>
      <c r="E315" s="100" t="s">
        <v>108</v>
      </c>
      <c r="F315" s="101">
        <v>40395</v>
      </c>
      <c r="G315" s="95">
        <f t="shared" ca="1" si="8"/>
        <v>12</v>
      </c>
      <c r="H315" s="96">
        <v>63316</v>
      </c>
      <c r="I315" s="97">
        <v>4</v>
      </c>
      <c r="J315" s="98">
        <f t="shared" si="9"/>
        <v>82310.8</v>
      </c>
    </row>
    <row r="316" spans="1:10">
      <c r="A316">
        <v>315</v>
      </c>
      <c r="B316" s="100" t="s">
        <v>427</v>
      </c>
      <c r="C316" s="93" t="s">
        <v>689</v>
      </c>
      <c r="D316" s="100" t="s">
        <v>147</v>
      </c>
      <c r="E316" s="100" t="s">
        <v>111</v>
      </c>
      <c r="F316" s="101">
        <v>39592</v>
      </c>
      <c r="G316" s="95">
        <f t="shared" ca="1" si="8"/>
        <v>14</v>
      </c>
      <c r="H316" s="96">
        <v>63272</v>
      </c>
      <c r="I316" s="97">
        <v>3</v>
      </c>
      <c r="J316" s="98">
        <f t="shared" si="9"/>
        <v>82253.600000000006</v>
      </c>
    </row>
    <row r="317" spans="1:10">
      <c r="A317">
        <v>316</v>
      </c>
      <c r="B317" s="100" t="s">
        <v>182</v>
      </c>
      <c r="C317" s="93" t="s">
        <v>691</v>
      </c>
      <c r="D317" s="100" t="s">
        <v>107</v>
      </c>
      <c r="E317" s="100" t="s">
        <v>111</v>
      </c>
      <c r="F317" s="101">
        <v>40867</v>
      </c>
      <c r="G317" s="95">
        <f t="shared" ca="1" si="8"/>
        <v>11</v>
      </c>
      <c r="H317" s="96">
        <v>63250</v>
      </c>
      <c r="I317" s="97">
        <v>1</v>
      </c>
      <c r="J317" s="98">
        <f t="shared" si="9"/>
        <v>82225</v>
      </c>
    </row>
    <row r="318" spans="1:10">
      <c r="A318">
        <v>317</v>
      </c>
      <c r="B318" s="100" t="s">
        <v>622</v>
      </c>
      <c r="C318" s="93" t="s">
        <v>691</v>
      </c>
      <c r="D318" s="100" t="s">
        <v>140</v>
      </c>
      <c r="E318" s="100" t="s">
        <v>111</v>
      </c>
      <c r="F318" s="101">
        <v>38044</v>
      </c>
      <c r="G318" s="95">
        <f t="shared" ca="1" si="8"/>
        <v>19</v>
      </c>
      <c r="H318" s="96">
        <v>63151</v>
      </c>
      <c r="I318" s="97">
        <v>2</v>
      </c>
      <c r="J318" s="98">
        <f t="shared" si="9"/>
        <v>82096.3</v>
      </c>
    </row>
    <row r="319" spans="1:10">
      <c r="A319">
        <v>318</v>
      </c>
      <c r="B319" s="100" t="s">
        <v>216</v>
      </c>
      <c r="C319" s="93" t="s">
        <v>693</v>
      </c>
      <c r="D319" s="100" t="s">
        <v>140</v>
      </c>
      <c r="E319" s="100" t="s">
        <v>111</v>
      </c>
      <c r="F319" s="12">
        <v>40680</v>
      </c>
      <c r="G319" s="95">
        <f t="shared" ca="1" si="8"/>
        <v>11</v>
      </c>
      <c r="H319" s="96">
        <v>62821</v>
      </c>
      <c r="I319" s="97">
        <v>3</v>
      </c>
      <c r="J319" s="98">
        <f t="shared" si="9"/>
        <v>81667.3</v>
      </c>
    </row>
    <row r="320" spans="1:10">
      <c r="A320">
        <v>319</v>
      </c>
      <c r="B320" s="100" t="s">
        <v>360</v>
      </c>
      <c r="C320" s="93" t="s">
        <v>689</v>
      </c>
      <c r="D320" s="100" t="s">
        <v>113</v>
      </c>
      <c r="E320" s="100" t="s">
        <v>111</v>
      </c>
      <c r="F320" s="101">
        <v>40054</v>
      </c>
      <c r="G320" s="95">
        <f t="shared" ca="1" si="8"/>
        <v>13</v>
      </c>
      <c r="H320" s="96">
        <v>62612</v>
      </c>
      <c r="I320" s="97">
        <v>4</v>
      </c>
      <c r="J320" s="98">
        <f t="shared" si="9"/>
        <v>81395.600000000006</v>
      </c>
    </row>
    <row r="321" spans="1:12">
      <c r="A321">
        <v>320</v>
      </c>
      <c r="B321" s="100" t="s">
        <v>173</v>
      </c>
      <c r="C321" s="93" t="s">
        <v>691</v>
      </c>
      <c r="D321" s="100" t="s">
        <v>140</v>
      </c>
      <c r="E321" s="100" t="s">
        <v>108</v>
      </c>
      <c r="F321" s="101">
        <v>40918</v>
      </c>
      <c r="G321" s="95">
        <f t="shared" ca="1" si="8"/>
        <v>11</v>
      </c>
      <c r="H321" s="96">
        <v>62590</v>
      </c>
      <c r="I321" s="97">
        <v>5</v>
      </c>
      <c r="J321" s="98">
        <f t="shared" si="9"/>
        <v>81367</v>
      </c>
    </row>
    <row r="322" spans="1:12">
      <c r="A322">
        <v>321</v>
      </c>
      <c r="B322" s="100" t="s">
        <v>566</v>
      </c>
      <c r="C322" s="93" t="s">
        <v>693</v>
      </c>
      <c r="D322" s="100" t="s">
        <v>113</v>
      </c>
      <c r="E322" s="100" t="s">
        <v>108</v>
      </c>
      <c r="F322" s="101">
        <v>38892</v>
      </c>
      <c r="G322" s="95">
        <f t="shared" ref="G322:G385" ca="1" si="10">DATEDIF(F322,TODAY(),"Y")</f>
        <v>16</v>
      </c>
      <c r="H322" s="96">
        <v>62557</v>
      </c>
      <c r="I322" s="97">
        <v>1</v>
      </c>
      <c r="J322" s="98">
        <f t="shared" ref="J322:J385" si="11">H322*$K$2+H322</f>
        <v>81324.100000000006</v>
      </c>
    </row>
    <row r="323" spans="1:12">
      <c r="A323">
        <v>322</v>
      </c>
      <c r="B323" s="100" t="s">
        <v>426</v>
      </c>
      <c r="C323" s="93" t="s">
        <v>693</v>
      </c>
      <c r="D323" s="100" t="s">
        <v>110</v>
      </c>
      <c r="E323" s="100" t="s">
        <v>111</v>
      </c>
      <c r="F323" s="101">
        <v>39592</v>
      </c>
      <c r="G323" s="95">
        <f t="shared" ca="1" si="10"/>
        <v>14</v>
      </c>
      <c r="H323" s="96">
        <v>62315</v>
      </c>
      <c r="I323" s="97">
        <v>1</v>
      </c>
      <c r="J323" s="98">
        <f t="shared" si="11"/>
        <v>81009.5</v>
      </c>
    </row>
    <row r="324" spans="1:12">
      <c r="A324">
        <v>323</v>
      </c>
      <c r="B324" s="100" t="s">
        <v>658</v>
      </c>
      <c r="C324" s="93" t="s">
        <v>688</v>
      </c>
      <c r="D324" s="100" t="s">
        <v>154</v>
      </c>
      <c r="E324" s="100" t="s">
        <v>108</v>
      </c>
      <c r="F324" s="101">
        <v>36619</v>
      </c>
      <c r="G324" s="95">
        <f t="shared" ca="1" si="10"/>
        <v>23</v>
      </c>
      <c r="H324" s="96">
        <v>62084</v>
      </c>
      <c r="I324" s="97">
        <v>1</v>
      </c>
      <c r="J324" s="98">
        <f t="shared" si="11"/>
        <v>80709.2</v>
      </c>
      <c r="L324" s="7"/>
    </row>
    <row r="325" spans="1:12">
      <c r="A325">
        <v>324</v>
      </c>
      <c r="B325" s="100" t="s">
        <v>118</v>
      </c>
      <c r="C325" s="93" t="s">
        <v>691</v>
      </c>
      <c r="D325" s="100" t="s">
        <v>119</v>
      </c>
      <c r="E325" s="100" t="s">
        <v>111</v>
      </c>
      <c r="F325" s="101">
        <v>41219</v>
      </c>
      <c r="G325" s="95">
        <f t="shared" ca="1" si="10"/>
        <v>10</v>
      </c>
      <c r="H325" s="96">
        <v>61259</v>
      </c>
      <c r="I325" s="97">
        <v>2</v>
      </c>
      <c r="J325" s="98">
        <f t="shared" si="11"/>
        <v>79636.7</v>
      </c>
    </row>
    <row r="326" spans="1:12">
      <c r="A326">
        <v>325</v>
      </c>
      <c r="B326" s="100" t="s">
        <v>244</v>
      </c>
      <c r="C326" s="93" t="s">
        <v>691</v>
      </c>
      <c r="D326" s="100" t="s">
        <v>107</v>
      </c>
      <c r="E326" s="100" t="s">
        <v>111</v>
      </c>
      <c r="F326" s="12">
        <v>40563</v>
      </c>
      <c r="G326" s="95">
        <f t="shared" ca="1" si="10"/>
        <v>12</v>
      </c>
      <c r="H326" s="96">
        <v>61061</v>
      </c>
      <c r="I326" s="97">
        <v>3</v>
      </c>
      <c r="J326" s="98">
        <f t="shared" si="11"/>
        <v>79379.3</v>
      </c>
    </row>
    <row r="327" spans="1:12">
      <c r="A327">
        <v>326</v>
      </c>
      <c r="B327" s="100" t="s">
        <v>819</v>
      </c>
      <c r="C327" s="93" t="s">
        <v>688</v>
      </c>
      <c r="D327" s="100" t="s">
        <v>140</v>
      </c>
      <c r="E327" s="100" t="s">
        <v>108</v>
      </c>
      <c r="F327" s="101">
        <v>35938</v>
      </c>
      <c r="G327" s="95">
        <f t="shared" ca="1" si="10"/>
        <v>24</v>
      </c>
      <c r="H327" s="96">
        <v>60995</v>
      </c>
      <c r="I327" s="97">
        <v>5</v>
      </c>
      <c r="J327" s="98">
        <f t="shared" si="11"/>
        <v>79293.5</v>
      </c>
    </row>
    <row r="328" spans="1:12">
      <c r="A328">
        <v>327</v>
      </c>
      <c r="B328" s="100" t="s">
        <v>949</v>
      </c>
      <c r="C328" s="93" t="s">
        <v>691</v>
      </c>
      <c r="D328" s="100" t="s">
        <v>119</v>
      </c>
      <c r="E328" s="100" t="s">
        <v>111</v>
      </c>
      <c r="F328" s="101">
        <v>36479</v>
      </c>
      <c r="G328" s="95">
        <f t="shared" ca="1" si="10"/>
        <v>23</v>
      </c>
      <c r="H328" s="96">
        <v>60324</v>
      </c>
      <c r="I328" s="97">
        <v>4</v>
      </c>
      <c r="J328" s="98">
        <f t="shared" si="11"/>
        <v>78421.2</v>
      </c>
    </row>
    <row r="329" spans="1:12">
      <c r="A329">
        <v>328</v>
      </c>
      <c r="B329" s="100" t="s">
        <v>175</v>
      </c>
      <c r="C329" s="93" t="s">
        <v>691</v>
      </c>
      <c r="D329" s="100" t="s">
        <v>119</v>
      </c>
      <c r="E329" s="100" t="s">
        <v>108</v>
      </c>
      <c r="F329" s="101">
        <v>40909</v>
      </c>
      <c r="G329" s="95">
        <f t="shared" ca="1" si="10"/>
        <v>11</v>
      </c>
      <c r="H329" s="96">
        <v>60313</v>
      </c>
      <c r="I329" s="97">
        <v>1</v>
      </c>
      <c r="J329" s="98">
        <f t="shared" si="11"/>
        <v>78406.899999999994</v>
      </c>
    </row>
    <row r="330" spans="1:12">
      <c r="A330">
        <v>329</v>
      </c>
      <c r="B330" s="100" t="s">
        <v>917</v>
      </c>
      <c r="C330" s="93" t="s">
        <v>693</v>
      </c>
      <c r="D330" s="100" t="s">
        <v>110</v>
      </c>
      <c r="E330" s="100" t="s">
        <v>108</v>
      </c>
      <c r="F330" s="101">
        <v>36088</v>
      </c>
      <c r="G330" s="95">
        <f t="shared" ca="1" si="10"/>
        <v>24</v>
      </c>
      <c r="H330" s="96">
        <v>60038</v>
      </c>
      <c r="I330" s="97">
        <v>4</v>
      </c>
      <c r="J330" s="98">
        <f t="shared" si="11"/>
        <v>78049.399999999994</v>
      </c>
    </row>
    <row r="331" spans="1:12">
      <c r="A331">
        <v>330</v>
      </c>
      <c r="B331" s="92" t="s">
        <v>4</v>
      </c>
      <c r="C331" s="93" t="s">
        <v>688</v>
      </c>
      <c r="D331" s="92" t="s">
        <v>709</v>
      </c>
      <c r="E331" s="92" t="s">
        <v>108</v>
      </c>
      <c r="F331" s="94">
        <v>36171</v>
      </c>
      <c r="G331" s="95">
        <f t="shared" ca="1" si="10"/>
        <v>24</v>
      </c>
      <c r="H331" s="96">
        <v>60005</v>
      </c>
      <c r="I331" s="97">
        <v>1</v>
      </c>
      <c r="J331" s="98">
        <f t="shared" si="11"/>
        <v>78006.5</v>
      </c>
    </row>
    <row r="332" spans="1:12">
      <c r="A332">
        <v>331</v>
      </c>
      <c r="B332" s="100" t="s">
        <v>190</v>
      </c>
      <c r="C332" s="93" t="s">
        <v>693</v>
      </c>
      <c r="D332" s="100" t="s">
        <v>110</v>
      </c>
      <c r="E332" s="100" t="s">
        <v>108</v>
      </c>
      <c r="F332" s="101">
        <v>40815</v>
      </c>
      <c r="G332" s="95">
        <f t="shared" ca="1" si="10"/>
        <v>11</v>
      </c>
      <c r="H332" s="96">
        <v>59950</v>
      </c>
      <c r="I332" s="97">
        <v>5</v>
      </c>
      <c r="J332" s="98">
        <f t="shared" si="11"/>
        <v>77935</v>
      </c>
    </row>
    <row r="333" spans="1:12">
      <c r="A333">
        <v>332</v>
      </c>
      <c r="B333" s="100" t="s">
        <v>524</v>
      </c>
      <c r="C333" s="93" t="s">
        <v>688</v>
      </c>
      <c r="D333" s="100" t="s">
        <v>119</v>
      </c>
      <c r="E333" s="100" t="s">
        <v>108</v>
      </c>
      <c r="F333" s="101">
        <v>39123</v>
      </c>
      <c r="G333" s="95">
        <f t="shared" ca="1" si="10"/>
        <v>16</v>
      </c>
      <c r="H333" s="96">
        <v>59697</v>
      </c>
      <c r="I333" s="97">
        <v>3</v>
      </c>
      <c r="J333" s="98">
        <f t="shared" si="11"/>
        <v>77606.100000000006</v>
      </c>
    </row>
    <row r="334" spans="1:12">
      <c r="A334">
        <v>333</v>
      </c>
      <c r="B334" s="100" t="s">
        <v>847</v>
      </c>
      <c r="C334" s="93" t="s">
        <v>691</v>
      </c>
      <c r="D334" s="100" t="s">
        <v>140</v>
      </c>
      <c r="E334" s="100" t="s">
        <v>108</v>
      </c>
      <c r="F334" s="101">
        <v>37866</v>
      </c>
      <c r="G334" s="95">
        <f t="shared" ca="1" si="10"/>
        <v>19</v>
      </c>
      <c r="H334" s="96">
        <v>59653</v>
      </c>
      <c r="I334" s="97">
        <v>5</v>
      </c>
      <c r="J334" s="98">
        <f t="shared" si="11"/>
        <v>77548.899999999994</v>
      </c>
    </row>
    <row r="335" spans="1:12">
      <c r="A335">
        <v>334</v>
      </c>
      <c r="B335" s="100" t="s">
        <v>484</v>
      </c>
      <c r="C335" s="93" t="s">
        <v>691</v>
      </c>
      <c r="D335" s="100" t="s">
        <v>119</v>
      </c>
      <c r="E335" s="100" t="s">
        <v>108</v>
      </c>
      <c r="F335" s="101">
        <v>39273</v>
      </c>
      <c r="G335" s="95">
        <f t="shared" ca="1" si="10"/>
        <v>15</v>
      </c>
      <c r="H335" s="96">
        <v>59620</v>
      </c>
      <c r="I335" s="97">
        <v>4</v>
      </c>
      <c r="J335" s="98">
        <f t="shared" si="11"/>
        <v>77506</v>
      </c>
    </row>
    <row r="336" spans="1:12">
      <c r="A336">
        <v>335</v>
      </c>
      <c r="B336" s="100" t="s">
        <v>605</v>
      </c>
      <c r="C336" s="93" t="s">
        <v>691</v>
      </c>
      <c r="D336" s="100" t="s">
        <v>121</v>
      </c>
      <c r="E336" s="100" t="s">
        <v>111</v>
      </c>
      <c r="F336" s="101">
        <v>38734</v>
      </c>
      <c r="G336" s="95">
        <f t="shared" ca="1" si="10"/>
        <v>17</v>
      </c>
      <c r="H336" s="96">
        <v>59609</v>
      </c>
      <c r="I336" s="97">
        <v>4</v>
      </c>
      <c r="J336" s="98">
        <f t="shared" si="11"/>
        <v>77491.7</v>
      </c>
    </row>
    <row r="337" spans="1:10">
      <c r="A337">
        <v>336</v>
      </c>
      <c r="B337" s="100" t="s">
        <v>354</v>
      </c>
      <c r="C337" s="93" t="s">
        <v>693</v>
      </c>
      <c r="D337" s="100" t="s">
        <v>110</v>
      </c>
      <c r="E337" s="100" t="s">
        <v>108</v>
      </c>
      <c r="F337" s="101">
        <v>40137</v>
      </c>
      <c r="G337" s="95">
        <f t="shared" ca="1" si="10"/>
        <v>13</v>
      </c>
      <c r="H337" s="96">
        <v>59609</v>
      </c>
      <c r="I337" s="97">
        <v>4</v>
      </c>
      <c r="J337" s="98">
        <f t="shared" si="11"/>
        <v>77491.7</v>
      </c>
    </row>
    <row r="338" spans="1:10">
      <c r="A338">
        <v>337</v>
      </c>
      <c r="B338" s="100" t="s">
        <v>380</v>
      </c>
      <c r="C338" s="93" t="s">
        <v>694</v>
      </c>
      <c r="D338" s="100" t="s">
        <v>115</v>
      </c>
      <c r="E338" s="100" t="s">
        <v>111</v>
      </c>
      <c r="F338" s="101">
        <v>39783</v>
      </c>
      <c r="G338" s="95">
        <f t="shared" ca="1" si="10"/>
        <v>14</v>
      </c>
      <c r="H338" s="96">
        <v>59400</v>
      </c>
      <c r="I338" s="97">
        <v>3</v>
      </c>
      <c r="J338" s="98">
        <f t="shared" si="11"/>
        <v>77220</v>
      </c>
    </row>
    <row r="339" spans="1:10">
      <c r="A339">
        <v>338</v>
      </c>
      <c r="B339" s="100" t="s">
        <v>377</v>
      </c>
      <c r="C339" s="93" t="s">
        <v>691</v>
      </c>
      <c r="D339" s="100" t="s">
        <v>119</v>
      </c>
      <c r="E339" s="100" t="s">
        <v>108</v>
      </c>
      <c r="F339" s="101">
        <v>39797</v>
      </c>
      <c r="G339" s="95">
        <f t="shared" ca="1" si="10"/>
        <v>14</v>
      </c>
      <c r="H339" s="96">
        <v>59290</v>
      </c>
      <c r="I339" s="97">
        <v>5</v>
      </c>
      <c r="J339" s="98">
        <f t="shared" si="11"/>
        <v>77077</v>
      </c>
    </row>
    <row r="340" spans="1:10">
      <c r="A340">
        <v>339</v>
      </c>
      <c r="B340" s="100" t="s">
        <v>861</v>
      </c>
      <c r="C340" s="93" t="s">
        <v>691</v>
      </c>
      <c r="D340" s="100" t="s">
        <v>133</v>
      </c>
      <c r="E340" s="100" t="s">
        <v>108</v>
      </c>
      <c r="F340" s="101">
        <v>37936</v>
      </c>
      <c r="G340" s="95">
        <f t="shared" ca="1" si="10"/>
        <v>19</v>
      </c>
      <c r="H340" s="96">
        <v>59257</v>
      </c>
      <c r="I340" s="97">
        <v>2</v>
      </c>
      <c r="J340" s="98">
        <f t="shared" si="11"/>
        <v>77034.100000000006</v>
      </c>
    </row>
    <row r="341" spans="1:10">
      <c r="A341">
        <v>340</v>
      </c>
      <c r="B341" s="100" t="s">
        <v>585</v>
      </c>
      <c r="C341" s="93" t="s">
        <v>690</v>
      </c>
      <c r="D341" s="100" t="s">
        <v>147</v>
      </c>
      <c r="E341" s="100" t="s">
        <v>111</v>
      </c>
      <c r="F341" s="101">
        <v>38805</v>
      </c>
      <c r="G341" s="95">
        <f t="shared" ca="1" si="10"/>
        <v>17</v>
      </c>
      <c r="H341" s="96">
        <v>59257</v>
      </c>
      <c r="I341" s="97">
        <v>2</v>
      </c>
      <c r="J341" s="98">
        <f t="shared" si="11"/>
        <v>77034.100000000006</v>
      </c>
    </row>
    <row r="342" spans="1:10">
      <c r="A342">
        <v>341</v>
      </c>
      <c r="B342" s="100" t="s">
        <v>927</v>
      </c>
      <c r="C342" s="93" t="s">
        <v>691</v>
      </c>
      <c r="D342" s="100" t="s">
        <v>119</v>
      </c>
      <c r="E342" s="100" t="s">
        <v>111</v>
      </c>
      <c r="F342" s="101">
        <v>36214</v>
      </c>
      <c r="G342" s="95">
        <f t="shared" ca="1" si="10"/>
        <v>24</v>
      </c>
      <c r="H342" s="96">
        <v>58641</v>
      </c>
      <c r="I342" s="97">
        <v>5</v>
      </c>
      <c r="J342" s="98">
        <f t="shared" si="11"/>
        <v>76233.3</v>
      </c>
    </row>
    <row r="343" spans="1:10">
      <c r="A343">
        <v>342</v>
      </c>
      <c r="B343" s="100" t="s">
        <v>168</v>
      </c>
      <c r="C343" s="93" t="s">
        <v>693</v>
      </c>
      <c r="D343" s="100" t="s">
        <v>140</v>
      </c>
      <c r="E343" s="100" t="s">
        <v>108</v>
      </c>
      <c r="F343" s="101">
        <v>40936</v>
      </c>
      <c r="G343" s="95">
        <f t="shared" ca="1" si="10"/>
        <v>11</v>
      </c>
      <c r="H343" s="96">
        <v>58234</v>
      </c>
      <c r="I343" s="97">
        <v>4</v>
      </c>
      <c r="J343" s="98">
        <f t="shared" si="11"/>
        <v>75704.2</v>
      </c>
    </row>
    <row r="344" spans="1:10">
      <c r="A344">
        <v>343</v>
      </c>
      <c r="B344" s="100" t="s">
        <v>275</v>
      </c>
      <c r="C344" s="93" t="s">
        <v>693</v>
      </c>
      <c r="D344" s="100" t="s">
        <v>140</v>
      </c>
      <c r="E344" s="100" t="s">
        <v>111</v>
      </c>
      <c r="F344" s="101">
        <v>40462</v>
      </c>
      <c r="G344" s="95">
        <f t="shared" ca="1" si="10"/>
        <v>12</v>
      </c>
      <c r="H344" s="96">
        <v>58234</v>
      </c>
      <c r="I344" s="97">
        <v>4</v>
      </c>
      <c r="J344" s="98">
        <f t="shared" si="11"/>
        <v>75704.2</v>
      </c>
    </row>
    <row r="345" spans="1:10">
      <c r="A345">
        <v>344</v>
      </c>
      <c r="B345" s="100" t="s">
        <v>811</v>
      </c>
      <c r="C345" s="93" t="s">
        <v>689</v>
      </c>
      <c r="D345" s="100" t="s">
        <v>140</v>
      </c>
      <c r="E345" s="100" t="s">
        <v>111</v>
      </c>
      <c r="F345" s="101">
        <v>37326</v>
      </c>
      <c r="G345" s="95">
        <f t="shared" ca="1" si="10"/>
        <v>21</v>
      </c>
      <c r="H345" s="96">
        <v>58047</v>
      </c>
      <c r="I345" s="97">
        <v>2</v>
      </c>
      <c r="J345" s="98">
        <f t="shared" si="11"/>
        <v>75461.100000000006</v>
      </c>
    </row>
    <row r="346" spans="1:10">
      <c r="A346">
        <v>345</v>
      </c>
      <c r="B346" s="100" t="s">
        <v>188</v>
      </c>
      <c r="C346" s="93" t="s">
        <v>693</v>
      </c>
      <c r="D346" s="100" t="s">
        <v>110</v>
      </c>
      <c r="E346" s="100" t="s">
        <v>111</v>
      </c>
      <c r="F346" s="101">
        <v>40820</v>
      </c>
      <c r="G346" s="95">
        <f t="shared" ca="1" si="10"/>
        <v>11</v>
      </c>
      <c r="H346" s="96">
        <v>58025</v>
      </c>
      <c r="I346" s="97">
        <v>1</v>
      </c>
      <c r="J346" s="98">
        <f t="shared" si="11"/>
        <v>75432.5</v>
      </c>
    </row>
    <row r="347" spans="1:10">
      <c r="A347">
        <v>346</v>
      </c>
      <c r="B347" s="100" t="s">
        <v>868</v>
      </c>
      <c r="C347" s="93" t="s">
        <v>688</v>
      </c>
      <c r="D347" s="100" t="s">
        <v>147</v>
      </c>
      <c r="E347" s="100" t="s">
        <v>108</v>
      </c>
      <c r="F347" s="101">
        <v>36662</v>
      </c>
      <c r="G347" s="95">
        <f t="shared" ca="1" si="10"/>
        <v>22</v>
      </c>
      <c r="H347" s="96">
        <v>57739</v>
      </c>
      <c r="I347" s="97">
        <v>4</v>
      </c>
      <c r="J347" s="98">
        <f t="shared" si="11"/>
        <v>75060.7</v>
      </c>
    </row>
    <row r="348" spans="1:10">
      <c r="A348">
        <v>347</v>
      </c>
      <c r="B348" s="100" t="s">
        <v>797</v>
      </c>
      <c r="C348" s="93" t="s">
        <v>691</v>
      </c>
      <c r="D348" s="100" t="s">
        <v>215</v>
      </c>
      <c r="E348" s="100" t="s">
        <v>125</v>
      </c>
      <c r="F348" s="101">
        <v>37505</v>
      </c>
      <c r="G348" s="95">
        <f t="shared" ca="1" si="10"/>
        <v>20</v>
      </c>
      <c r="H348" s="96">
        <v>56980</v>
      </c>
      <c r="I348" s="97">
        <v>1</v>
      </c>
      <c r="J348" s="98">
        <f t="shared" si="11"/>
        <v>74074</v>
      </c>
    </row>
    <row r="349" spans="1:10">
      <c r="A349">
        <v>348</v>
      </c>
      <c r="B349" s="100" t="s">
        <v>871</v>
      </c>
      <c r="C349" s="93" t="s">
        <v>689</v>
      </c>
      <c r="D349" s="100" t="s">
        <v>147</v>
      </c>
      <c r="E349" s="100" t="s">
        <v>108</v>
      </c>
      <c r="F349" s="101">
        <v>36392</v>
      </c>
      <c r="G349" s="95">
        <f t="shared" ca="1" si="10"/>
        <v>23</v>
      </c>
      <c r="H349" s="96">
        <v>56551</v>
      </c>
      <c r="I349" s="97">
        <v>4</v>
      </c>
      <c r="J349" s="98">
        <f t="shared" si="11"/>
        <v>73516.3</v>
      </c>
    </row>
    <row r="350" spans="1:10">
      <c r="A350">
        <v>349</v>
      </c>
      <c r="B350" s="100" t="s">
        <v>356</v>
      </c>
      <c r="C350" s="93" t="s">
        <v>688</v>
      </c>
      <c r="D350" s="100" t="s">
        <v>154</v>
      </c>
      <c r="E350" s="100" t="s">
        <v>108</v>
      </c>
      <c r="F350" s="101">
        <v>40106</v>
      </c>
      <c r="G350" s="95">
        <f t="shared" ca="1" si="10"/>
        <v>13</v>
      </c>
      <c r="H350" s="96">
        <v>56298</v>
      </c>
      <c r="I350" s="97">
        <v>3</v>
      </c>
      <c r="J350" s="98">
        <f t="shared" si="11"/>
        <v>73187.399999999994</v>
      </c>
    </row>
    <row r="351" spans="1:10">
      <c r="A351">
        <v>350</v>
      </c>
      <c r="B351" s="100" t="s">
        <v>454</v>
      </c>
      <c r="C351" s="93" t="s">
        <v>691</v>
      </c>
      <c r="D351" s="100" t="s">
        <v>115</v>
      </c>
      <c r="E351" s="100" t="s">
        <v>108</v>
      </c>
      <c r="F351" s="101">
        <v>39404</v>
      </c>
      <c r="G351" s="95">
        <f t="shared" ca="1" si="10"/>
        <v>15</v>
      </c>
      <c r="H351" s="96">
        <v>56089</v>
      </c>
      <c r="I351" s="97">
        <v>4</v>
      </c>
      <c r="J351" s="98">
        <f t="shared" si="11"/>
        <v>72915.7</v>
      </c>
    </row>
    <row r="352" spans="1:10">
      <c r="A352">
        <v>351</v>
      </c>
      <c r="B352" s="100" t="s">
        <v>178</v>
      </c>
      <c r="C352" s="93" t="s">
        <v>688</v>
      </c>
      <c r="D352" s="100" t="s">
        <v>110</v>
      </c>
      <c r="E352" s="100" t="s">
        <v>111</v>
      </c>
      <c r="F352" s="101">
        <v>40883</v>
      </c>
      <c r="G352" s="95">
        <f t="shared" ca="1" si="10"/>
        <v>11</v>
      </c>
      <c r="H352" s="96">
        <v>55924</v>
      </c>
      <c r="I352" s="97">
        <v>4</v>
      </c>
      <c r="J352" s="98">
        <f t="shared" si="11"/>
        <v>72701.2</v>
      </c>
    </row>
    <row r="353" spans="1:10">
      <c r="A353">
        <v>352</v>
      </c>
      <c r="B353" s="100" t="s">
        <v>462</v>
      </c>
      <c r="C353" s="93" t="s">
        <v>688</v>
      </c>
      <c r="D353" s="100" t="s">
        <v>110</v>
      </c>
      <c r="E353" s="100" t="s">
        <v>108</v>
      </c>
      <c r="F353" s="101">
        <v>39372</v>
      </c>
      <c r="G353" s="95">
        <f t="shared" ca="1" si="10"/>
        <v>15</v>
      </c>
      <c r="H353" s="96">
        <v>55627</v>
      </c>
      <c r="I353" s="97">
        <v>4</v>
      </c>
      <c r="J353" s="98">
        <f t="shared" si="11"/>
        <v>72315.100000000006</v>
      </c>
    </row>
    <row r="354" spans="1:10">
      <c r="A354">
        <v>353</v>
      </c>
      <c r="B354" s="100" t="s">
        <v>328</v>
      </c>
      <c r="C354" s="93" t="s">
        <v>688</v>
      </c>
      <c r="D354" s="100" t="s">
        <v>123</v>
      </c>
      <c r="E354" s="100" t="s">
        <v>111</v>
      </c>
      <c r="F354" s="101">
        <v>40273</v>
      </c>
      <c r="G354" s="95">
        <f t="shared" ca="1" si="10"/>
        <v>13</v>
      </c>
      <c r="H354" s="96">
        <v>55605</v>
      </c>
      <c r="I354" s="97">
        <v>2</v>
      </c>
      <c r="J354" s="98">
        <f t="shared" si="11"/>
        <v>72286.5</v>
      </c>
    </row>
    <row r="355" spans="1:10">
      <c r="A355">
        <v>354</v>
      </c>
      <c r="B355" s="100" t="s">
        <v>869</v>
      </c>
      <c r="C355" s="93" t="s">
        <v>691</v>
      </c>
      <c r="D355" s="100" t="s">
        <v>147</v>
      </c>
      <c r="E355" s="100" t="s">
        <v>111</v>
      </c>
      <c r="F355" s="101">
        <v>36703</v>
      </c>
      <c r="G355" s="95">
        <f t="shared" ca="1" si="10"/>
        <v>22</v>
      </c>
      <c r="H355" s="96">
        <v>55220</v>
      </c>
      <c r="I355" s="97">
        <v>4</v>
      </c>
      <c r="J355" s="98">
        <f t="shared" si="11"/>
        <v>71786</v>
      </c>
    </row>
    <row r="356" spans="1:10">
      <c r="A356">
        <v>355</v>
      </c>
      <c r="B356" s="100" t="s">
        <v>784</v>
      </c>
      <c r="C356" s="93" t="s">
        <v>693</v>
      </c>
      <c r="D356" s="100" t="s">
        <v>137</v>
      </c>
      <c r="E356" s="100" t="s">
        <v>108</v>
      </c>
      <c r="F356" s="101">
        <v>36077</v>
      </c>
      <c r="G356" s="95">
        <f t="shared" ca="1" si="10"/>
        <v>24</v>
      </c>
      <c r="H356" s="96">
        <v>55121</v>
      </c>
      <c r="I356" s="97">
        <v>1</v>
      </c>
      <c r="J356" s="98">
        <f t="shared" si="11"/>
        <v>71657.3</v>
      </c>
    </row>
    <row r="357" spans="1:10">
      <c r="A357">
        <v>356</v>
      </c>
      <c r="B357" s="100" t="s">
        <v>956</v>
      </c>
      <c r="C357" s="93" t="s">
        <v>691</v>
      </c>
      <c r="D357" s="100" t="s">
        <v>107</v>
      </c>
      <c r="E357" s="100" t="s">
        <v>108</v>
      </c>
      <c r="F357" s="101">
        <v>36956</v>
      </c>
      <c r="G357" s="95">
        <f t="shared" ca="1" si="10"/>
        <v>22</v>
      </c>
      <c r="H357" s="96">
        <v>54923</v>
      </c>
      <c r="I357" s="97">
        <v>1</v>
      </c>
      <c r="J357" s="98">
        <f t="shared" si="11"/>
        <v>71399.899999999994</v>
      </c>
    </row>
    <row r="358" spans="1:10">
      <c r="A358">
        <v>357</v>
      </c>
      <c r="B358" s="100" t="s">
        <v>776</v>
      </c>
      <c r="C358" s="93" t="s">
        <v>693</v>
      </c>
      <c r="D358" s="100" t="s">
        <v>242</v>
      </c>
      <c r="E358" s="100" t="s">
        <v>108</v>
      </c>
      <c r="F358" s="101">
        <v>36249</v>
      </c>
      <c r="G358" s="95">
        <f t="shared" ca="1" si="10"/>
        <v>24</v>
      </c>
      <c r="H358" s="96">
        <v>54846</v>
      </c>
      <c r="I358" s="97">
        <v>2</v>
      </c>
      <c r="J358" s="98">
        <f t="shared" si="11"/>
        <v>71299.8</v>
      </c>
    </row>
    <row r="359" spans="1:10">
      <c r="A359">
        <v>358</v>
      </c>
      <c r="B359" s="100" t="s">
        <v>221</v>
      </c>
      <c r="C359" s="93" t="s">
        <v>688</v>
      </c>
      <c r="D359" s="100" t="s">
        <v>123</v>
      </c>
      <c r="E359" s="100" t="s">
        <v>108</v>
      </c>
      <c r="F359" s="101">
        <v>40653</v>
      </c>
      <c r="G359" s="95">
        <f t="shared" ca="1" si="10"/>
        <v>11</v>
      </c>
      <c r="H359" s="96">
        <v>54791</v>
      </c>
      <c r="I359" s="97">
        <v>2</v>
      </c>
      <c r="J359" s="98">
        <f t="shared" si="11"/>
        <v>71228.3</v>
      </c>
    </row>
    <row r="360" spans="1:10">
      <c r="A360">
        <v>359</v>
      </c>
      <c r="B360" s="100" t="s">
        <v>878</v>
      </c>
      <c r="C360" s="93" t="s">
        <v>691</v>
      </c>
      <c r="D360" s="100" t="s">
        <v>147</v>
      </c>
      <c r="E360" s="100" t="s">
        <v>108</v>
      </c>
      <c r="F360" s="101">
        <v>36116</v>
      </c>
      <c r="G360" s="95">
        <f t="shared" ca="1" si="10"/>
        <v>24</v>
      </c>
      <c r="H360" s="96">
        <v>54747</v>
      </c>
      <c r="I360" s="97">
        <v>1</v>
      </c>
      <c r="J360" s="98">
        <f t="shared" si="11"/>
        <v>71171.100000000006</v>
      </c>
    </row>
    <row r="361" spans="1:10">
      <c r="A361">
        <v>360</v>
      </c>
      <c r="B361" s="100" t="s">
        <v>486</v>
      </c>
      <c r="C361" s="93" t="s">
        <v>693</v>
      </c>
      <c r="D361" s="100" t="s">
        <v>107</v>
      </c>
      <c r="E361" s="100" t="s">
        <v>125</v>
      </c>
      <c r="F361" s="101">
        <v>39267</v>
      </c>
      <c r="G361" s="95">
        <f t="shared" ca="1" si="10"/>
        <v>15</v>
      </c>
      <c r="H361" s="96">
        <v>54500</v>
      </c>
      <c r="I361" s="97">
        <v>2</v>
      </c>
      <c r="J361" s="98">
        <f t="shared" si="11"/>
        <v>70850</v>
      </c>
    </row>
    <row r="362" spans="1:10">
      <c r="A362">
        <v>361</v>
      </c>
      <c r="B362" s="100" t="s">
        <v>139</v>
      </c>
      <c r="C362" s="93" t="s">
        <v>693</v>
      </c>
      <c r="D362" s="100" t="s">
        <v>140</v>
      </c>
      <c r="E362" s="100" t="s">
        <v>111</v>
      </c>
      <c r="F362" s="101">
        <v>41124</v>
      </c>
      <c r="G362" s="95">
        <f t="shared" ca="1" si="10"/>
        <v>10</v>
      </c>
      <c r="H362" s="96">
        <v>54483</v>
      </c>
      <c r="I362" s="97">
        <v>2</v>
      </c>
      <c r="J362" s="98">
        <f t="shared" si="11"/>
        <v>70827.899999999994</v>
      </c>
    </row>
    <row r="363" spans="1:10">
      <c r="A363">
        <v>362</v>
      </c>
      <c r="B363" s="100" t="s">
        <v>577</v>
      </c>
      <c r="C363" s="93" t="s">
        <v>688</v>
      </c>
      <c r="D363" s="100" t="s">
        <v>110</v>
      </c>
      <c r="E363" s="100" t="s">
        <v>111</v>
      </c>
      <c r="F363" s="101">
        <v>38828</v>
      </c>
      <c r="G363" s="95">
        <f t="shared" ca="1" si="10"/>
        <v>16</v>
      </c>
      <c r="H363" s="96">
        <v>54483</v>
      </c>
      <c r="I363" s="97">
        <v>4</v>
      </c>
      <c r="J363" s="98">
        <f t="shared" si="11"/>
        <v>70827.899999999994</v>
      </c>
    </row>
    <row r="364" spans="1:10">
      <c r="A364">
        <v>363</v>
      </c>
      <c r="B364" s="100" t="s">
        <v>334</v>
      </c>
      <c r="C364" s="93" t="s">
        <v>694</v>
      </c>
      <c r="D364" s="100" t="s">
        <v>121</v>
      </c>
      <c r="E364" s="100" t="s">
        <v>125</v>
      </c>
      <c r="F364" s="101">
        <v>40263</v>
      </c>
      <c r="G364" s="95">
        <f t="shared" ca="1" si="10"/>
        <v>13</v>
      </c>
      <c r="H364" s="96">
        <v>54346</v>
      </c>
      <c r="I364" s="97">
        <v>4</v>
      </c>
      <c r="J364" s="98">
        <f t="shared" si="11"/>
        <v>70649.8</v>
      </c>
    </row>
    <row r="365" spans="1:10">
      <c r="A365">
        <v>364</v>
      </c>
      <c r="B365" s="100" t="s">
        <v>600</v>
      </c>
      <c r="C365" s="93" t="s">
        <v>693</v>
      </c>
      <c r="D365" s="100" t="s">
        <v>154</v>
      </c>
      <c r="E365" s="100" t="s">
        <v>108</v>
      </c>
      <c r="F365" s="101">
        <v>38746</v>
      </c>
      <c r="G365" s="95">
        <f t="shared" ca="1" si="10"/>
        <v>17</v>
      </c>
      <c r="H365" s="96">
        <v>54296</v>
      </c>
      <c r="I365" s="97">
        <v>2</v>
      </c>
      <c r="J365" s="98">
        <f t="shared" si="11"/>
        <v>70584.800000000003</v>
      </c>
    </row>
    <row r="366" spans="1:10">
      <c r="A366">
        <v>365</v>
      </c>
      <c r="B366" s="100" t="s">
        <v>286</v>
      </c>
      <c r="C366" s="93" t="s">
        <v>688</v>
      </c>
      <c r="D366" s="100" t="s">
        <v>110</v>
      </c>
      <c r="E366" s="100" t="s">
        <v>125</v>
      </c>
      <c r="F366" s="12">
        <v>40421</v>
      </c>
      <c r="G366" s="95">
        <f t="shared" ca="1" si="10"/>
        <v>12</v>
      </c>
      <c r="H366" s="96">
        <v>54291</v>
      </c>
      <c r="I366" s="97">
        <v>5</v>
      </c>
      <c r="J366" s="98">
        <f t="shared" si="11"/>
        <v>70578.3</v>
      </c>
    </row>
    <row r="367" spans="1:10">
      <c r="A367">
        <v>366</v>
      </c>
      <c r="B367" s="92" t="s">
        <v>618</v>
      </c>
      <c r="C367" s="93" t="s">
        <v>693</v>
      </c>
      <c r="D367" s="92" t="s">
        <v>135</v>
      </c>
      <c r="E367" s="92" t="s">
        <v>108</v>
      </c>
      <c r="F367" s="94">
        <v>38142</v>
      </c>
      <c r="G367" s="95">
        <f t="shared" ca="1" si="10"/>
        <v>18</v>
      </c>
      <c r="H367" s="96">
        <v>54285</v>
      </c>
      <c r="I367" s="97">
        <v>4</v>
      </c>
      <c r="J367" s="98">
        <f t="shared" si="11"/>
        <v>70570.5</v>
      </c>
    </row>
    <row r="368" spans="1:10">
      <c r="A368">
        <v>367</v>
      </c>
      <c r="B368" s="100" t="s">
        <v>349</v>
      </c>
      <c r="C368" s="93" t="s">
        <v>693</v>
      </c>
      <c r="D368" s="100" t="s">
        <v>113</v>
      </c>
      <c r="E368" s="100" t="s">
        <v>108</v>
      </c>
      <c r="F368" s="101">
        <v>40198</v>
      </c>
      <c r="G368" s="95">
        <f t="shared" ca="1" si="10"/>
        <v>13</v>
      </c>
      <c r="H368" s="96">
        <v>54186</v>
      </c>
      <c r="I368" s="97">
        <v>3</v>
      </c>
      <c r="J368" s="98">
        <f t="shared" si="11"/>
        <v>70441.8</v>
      </c>
    </row>
    <row r="369" spans="1:10">
      <c r="A369">
        <v>368</v>
      </c>
      <c r="B369" s="100" t="s">
        <v>965</v>
      </c>
      <c r="C369" s="93" t="s">
        <v>690</v>
      </c>
      <c r="D369" s="100" t="s">
        <v>107</v>
      </c>
      <c r="E369" s="100" t="s">
        <v>111</v>
      </c>
      <c r="F369" s="101">
        <v>37453</v>
      </c>
      <c r="G369" s="95">
        <f t="shared" ca="1" si="10"/>
        <v>20</v>
      </c>
      <c r="H369" s="96">
        <v>53999</v>
      </c>
      <c r="I369" s="97">
        <v>4</v>
      </c>
      <c r="J369" s="98">
        <f t="shared" si="11"/>
        <v>70198.7</v>
      </c>
    </row>
    <row r="370" spans="1:10">
      <c r="A370">
        <v>369</v>
      </c>
      <c r="B370" s="100" t="s">
        <v>433</v>
      </c>
      <c r="C370" s="93" t="s">
        <v>694</v>
      </c>
      <c r="D370" s="100" t="s">
        <v>107</v>
      </c>
      <c r="E370" s="100" t="s">
        <v>125</v>
      </c>
      <c r="F370" s="101">
        <v>39535</v>
      </c>
      <c r="G370" s="95">
        <f t="shared" ca="1" si="10"/>
        <v>15</v>
      </c>
      <c r="H370" s="96">
        <v>53988</v>
      </c>
      <c r="I370" s="97">
        <v>5</v>
      </c>
      <c r="J370" s="98">
        <f t="shared" si="11"/>
        <v>70184.399999999994</v>
      </c>
    </row>
    <row r="371" spans="1:10">
      <c r="A371">
        <v>370</v>
      </c>
      <c r="B371" s="100" t="s">
        <v>232</v>
      </c>
      <c r="C371" s="93" t="s">
        <v>689</v>
      </c>
      <c r="D371" s="100" t="s">
        <v>177</v>
      </c>
      <c r="E371" s="100" t="s">
        <v>111</v>
      </c>
      <c r="F371" s="101">
        <v>40591</v>
      </c>
      <c r="G371" s="95">
        <f t="shared" ca="1" si="10"/>
        <v>12</v>
      </c>
      <c r="H371" s="96">
        <v>53977</v>
      </c>
      <c r="I371" s="97">
        <v>3</v>
      </c>
      <c r="J371" s="98">
        <f t="shared" si="11"/>
        <v>70170.100000000006</v>
      </c>
    </row>
    <row r="372" spans="1:10">
      <c r="A372">
        <v>371</v>
      </c>
      <c r="B372" s="100" t="s">
        <v>864</v>
      </c>
      <c r="C372" s="93" t="s">
        <v>688</v>
      </c>
      <c r="D372" s="100" t="s">
        <v>147</v>
      </c>
      <c r="E372" s="100" t="s">
        <v>108</v>
      </c>
      <c r="F372" s="101">
        <v>36940</v>
      </c>
      <c r="G372" s="95">
        <f t="shared" ca="1" si="10"/>
        <v>22</v>
      </c>
      <c r="H372" s="96">
        <v>53889</v>
      </c>
      <c r="I372" s="97">
        <v>5</v>
      </c>
      <c r="J372" s="98">
        <f t="shared" si="11"/>
        <v>70055.7</v>
      </c>
    </row>
    <row r="373" spans="1:10">
      <c r="A373">
        <v>372</v>
      </c>
      <c r="B373" s="100" t="s">
        <v>801</v>
      </c>
      <c r="C373" s="93" t="s">
        <v>689</v>
      </c>
      <c r="D373" s="100" t="s">
        <v>140</v>
      </c>
      <c r="E373" s="100" t="s">
        <v>125</v>
      </c>
      <c r="F373" s="101">
        <v>35807</v>
      </c>
      <c r="G373" s="95">
        <f t="shared" ca="1" si="10"/>
        <v>25</v>
      </c>
      <c r="H373" s="96">
        <v>53719</v>
      </c>
      <c r="I373" s="97">
        <v>5</v>
      </c>
      <c r="J373" s="98">
        <f t="shared" si="11"/>
        <v>69834.7</v>
      </c>
    </row>
    <row r="374" spans="1:10">
      <c r="A374">
        <v>373</v>
      </c>
      <c r="B374" s="100" t="s">
        <v>304</v>
      </c>
      <c r="C374" s="93" t="s">
        <v>688</v>
      </c>
      <c r="D374" s="100" t="s">
        <v>147</v>
      </c>
      <c r="E374" s="100" t="s">
        <v>108</v>
      </c>
      <c r="F374" s="101">
        <v>40367</v>
      </c>
      <c r="G374" s="95">
        <f t="shared" ca="1" si="10"/>
        <v>12</v>
      </c>
      <c r="H374" s="96">
        <v>53680</v>
      </c>
      <c r="I374" s="97">
        <v>4</v>
      </c>
      <c r="J374" s="98">
        <f t="shared" si="11"/>
        <v>69784</v>
      </c>
    </row>
    <row r="375" spans="1:10">
      <c r="A375">
        <v>374</v>
      </c>
      <c r="B375" s="100" t="s">
        <v>941</v>
      </c>
      <c r="C375" s="93" t="s">
        <v>694</v>
      </c>
      <c r="D375" s="100" t="s">
        <v>119</v>
      </c>
      <c r="E375" s="100" t="s">
        <v>125</v>
      </c>
      <c r="F375" s="101">
        <v>37815</v>
      </c>
      <c r="G375" s="95">
        <f t="shared" ca="1" si="10"/>
        <v>19</v>
      </c>
      <c r="H375" s="96">
        <v>53614</v>
      </c>
      <c r="I375" s="97">
        <v>1</v>
      </c>
      <c r="J375" s="98">
        <f t="shared" si="11"/>
        <v>69698.2</v>
      </c>
    </row>
    <row r="376" spans="1:10">
      <c r="A376">
        <v>375</v>
      </c>
      <c r="B376" s="100" t="s">
        <v>337</v>
      </c>
      <c r="C376" s="93" t="s">
        <v>689</v>
      </c>
      <c r="D376" s="100" t="s">
        <v>110</v>
      </c>
      <c r="E376" s="100" t="s">
        <v>125</v>
      </c>
      <c r="F376" s="12">
        <v>40254</v>
      </c>
      <c r="G376" s="95">
        <f t="shared" ca="1" si="10"/>
        <v>13</v>
      </c>
      <c r="H376" s="96">
        <v>53570</v>
      </c>
      <c r="I376" s="97">
        <v>3</v>
      </c>
      <c r="J376" s="98">
        <f t="shared" si="11"/>
        <v>69641</v>
      </c>
    </row>
    <row r="377" spans="1:10">
      <c r="A377">
        <v>376</v>
      </c>
      <c r="B377" s="100" t="s">
        <v>150</v>
      </c>
      <c r="C377" s="93" t="s">
        <v>691</v>
      </c>
      <c r="D377" s="100" t="s">
        <v>121</v>
      </c>
      <c r="E377" s="100" t="s">
        <v>108</v>
      </c>
      <c r="F377" s="101">
        <v>41046</v>
      </c>
      <c r="G377" s="95">
        <f t="shared" ca="1" si="10"/>
        <v>10</v>
      </c>
      <c r="H377" s="96">
        <v>53405</v>
      </c>
      <c r="I377" s="97">
        <v>5</v>
      </c>
      <c r="J377" s="98">
        <f t="shared" si="11"/>
        <v>69426.5</v>
      </c>
    </row>
    <row r="378" spans="1:10">
      <c r="A378">
        <v>377</v>
      </c>
      <c r="B378" s="100" t="s">
        <v>457</v>
      </c>
      <c r="C378" s="93" t="s">
        <v>693</v>
      </c>
      <c r="D378" s="100" t="s">
        <v>119</v>
      </c>
      <c r="E378" s="100" t="s">
        <v>108</v>
      </c>
      <c r="F378" s="101">
        <v>39398</v>
      </c>
      <c r="G378" s="95">
        <f t="shared" ca="1" si="10"/>
        <v>15</v>
      </c>
      <c r="H378" s="96">
        <v>53339</v>
      </c>
      <c r="I378" s="97">
        <v>2</v>
      </c>
      <c r="J378" s="98">
        <f t="shared" si="11"/>
        <v>69340.7</v>
      </c>
    </row>
    <row r="379" spans="1:10">
      <c r="A379">
        <v>378</v>
      </c>
      <c r="B379" s="100" t="s">
        <v>587</v>
      </c>
      <c r="C379" s="93" t="s">
        <v>688</v>
      </c>
      <c r="D379" s="100" t="s">
        <v>123</v>
      </c>
      <c r="E379" s="100" t="s">
        <v>125</v>
      </c>
      <c r="F379" s="101">
        <v>38804</v>
      </c>
      <c r="G379" s="95">
        <f t="shared" ca="1" si="10"/>
        <v>17</v>
      </c>
      <c r="H379" s="96">
        <v>53257</v>
      </c>
      <c r="I379" s="97">
        <v>4</v>
      </c>
      <c r="J379" s="98">
        <f t="shared" si="11"/>
        <v>69234.100000000006</v>
      </c>
    </row>
    <row r="380" spans="1:10">
      <c r="A380">
        <v>379</v>
      </c>
      <c r="B380" s="100" t="s">
        <v>971</v>
      </c>
      <c r="C380" s="93" t="s">
        <v>689</v>
      </c>
      <c r="D380" s="100" t="s">
        <v>107</v>
      </c>
      <c r="E380" s="100" t="s">
        <v>108</v>
      </c>
      <c r="F380" s="101">
        <v>36080</v>
      </c>
      <c r="G380" s="95">
        <f t="shared" ca="1" si="10"/>
        <v>24</v>
      </c>
      <c r="H380" s="96">
        <v>53251</v>
      </c>
      <c r="I380" s="97">
        <v>5</v>
      </c>
      <c r="J380" s="98">
        <f t="shared" si="11"/>
        <v>69226.3</v>
      </c>
    </row>
    <row r="381" spans="1:10">
      <c r="A381">
        <v>380</v>
      </c>
      <c r="B381" s="100" t="s">
        <v>902</v>
      </c>
      <c r="C381" s="93" t="s">
        <v>693</v>
      </c>
      <c r="D381" s="100" t="s">
        <v>110</v>
      </c>
      <c r="E381" s="100" t="s">
        <v>108</v>
      </c>
      <c r="F381" s="101">
        <v>36673</v>
      </c>
      <c r="G381" s="95">
        <f t="shared" ca="1" si="10"/>
        <v>22</v>
      </c>
      <c r="H381" s="96">
        <v>53163</v>
      </c>
      <c r="I381" s="97">
        <v>1</v>
      </c>
      <c r="J381" s="98">
        <f t="shared" si="11"/>
        <v>69111.899999999994</v>
      </c>
    </row>
    <row r="382" spans="1:10">
      <c r="A382">
        <v>381</v>
      </c>
      <c r="B382" s="100" t="s">
        <v>609</v>
      </c>
      <c r="C382" s="93" t="s">
        <v>691</v>
      </c>
      <c r="D382" s="100" t="s">
        <v>107</v>
      </c>
      <c r="E382" s="100" t="s">
        <v>108</v>
      </c>
      <c r="F382" s="101">
        <v>38328</v>
      </c>
      <c r="G382" s="95">
        <f t="shared" ca="1" si="10"/>
        <v>18</v>
      </c>
      <c r="H382" s="96">
        <v>53108</v>
      </c>
      <c r="I382" s="97">
        <v>4</v>
      </c>
      <c r="J382" s="98">
        <f t="shared" si="11"/>
        <v>69040.399999999994</v>
      </c>
    </row>
    <row r="383" spans="1:10">
      <c r="A383">
        <v>382</v>
      </c>
      <c r="B383" s="100" t="s">
        <v>950</v>
      </c>
      <c r="C383" s="93" t="s">
        <v>690</v>
      </c>
      <c r="D383" s="100" t="s">
        <v>119</v>
      </c>
      <c r="E383" s="100" t="s">
        <v>108</v>
      </c>
      <c r="F383" s="101">
        <v>36514</v>
      </c>
      <c r="G383" s="95">
        <f t="shared" ca="1" si="10"/>
        <v>23</v>
      </c>
      <c r="H383" s="96">
        <v>53075</v>
      </c>
      <c r="I383" s="97">
        <v>3</v>
      </c>
      <c r="J383" s="98">
        <f t="shared" si="11"/>
        <v>68997.5</v>
      </c>
    </row>
    <row r="384" spans="1:10">
      <c r="A384">
        <v>383</v>
      </c>
      <c r="B384" s="100" t="s">
        <v>813</v>
      </c>
      <c r="C384" s="93" t="s">
        <v>693</v>
      </c>
      <c r="D384" s="100" t="s">
        <v>140</v>
      </c>
      <c r="E384" s="100" t="s">
        <v>125</v>
      </c>
      <c r="F384" s="101">
        <v>36269</v>
      </c>
      <c r="G384" s="95">
        <f t="shared" ca="1" si="10"/>
        <v>23</v>
      </c>
      <c r="H384" s="96">
        <v>53009</v>
      </c>
      <c r="I384" s="97">
        <v>1</v>
      </c>
      <c r="J384" s="98">
        <f t="shared" si="11"/>
        <v>68911.7</v>
      </c>
    </row>
    <row r="385" spans="1:10">
      <c r="A385">
        <v>384</v>
      </c>
      <c r="B385" s="100" t="s">
        <v>412</v>
      </c>
      <c r="C385" s="93" t="s">
        <v>693</v>
      </c>
      <c r="D385" s="100" t="s">
        <v>110</v>
      </c>
      <c r="E385" s="100" t="s">
        <v>108</v>
      </c>
      <c r="F385" s="101">
        <v>39673</v>
      </c>
      <c r="G385" s="95">
        <f t="shared" ca="1" si="10"/>
        <v>14</v>
      </c>
      <c r="H385" s="96">
        <v>52888</v>
      </c>
      <c r="I385" s="97">
        <v>2</v>
      </c>
      <c r="J385" s="98">
        <f t="shared" si="11"/>
        <v>68754.399999999994</v>
      </c>
    </row>
    <row r="386" spans="1:10">
      <c r="A386">
        <v>385</v>
      </c>
      <c r="B386" s="100" t="s">
        <v>966</v>
      </c>
      <c r="C386" s="93" t="s">
        <v>691</v>
      </c>
      <c r="D386" s="100" t="s">
        <v>107</v>
      </c>
      <c r="E386" s="100" t="s">
        <v>108</v>
      </c>
      <c r="F386" s="101">
        <v>37810</v>
      </c>
      <c r="G386" s="95">
        <f t="shared" ref="G386:G449" ca="1" si="12">DATEDIF(F386,TODAY(),"Y")</f>
        <v>19</v>
      </c>
      <c r="H386" s="96">
        <v>52811</v>
      </c>
      <c r="I386" s="97">
        <v>3</v>
      </c>
      <c r="J386" s="98">
        <f t="shared" ref="J386:J449" si="13">H386*$K$2+H386</f>
        <v>68654.3</v>
      </c>
    </row>
    <row r="387" spans="1:10">
      <c r="A387">
        <v>386</v>
      </c>
      <c r="B387" s="100" t="s">
        <v>874</v>
      </c>
      <c r="C387" s="93" t="s">
        <v>691</v>
      </c>
      <c r="D387" s="100" t="s">
        <v>147</v>
      </c>
      <c r="E387" s="100" t="s">
        <v>125</v>
      </c>
      <c r="F387" s="101">
        <v>36094</v>
      </c>
      <c r="G387" s="95">
        <f t="shared" ca="1" si="12"/>
        <v>24</v>
      </c>
      <c r="H387" s="96">
        <v>52674</v>
      </c>
      <c r="I387" s="97">
        <v>1</v>
      </c>
      <c r="J387" s="98">
        <f t="shared" si="13"/>
        <v>68476.2</v>
      </c>
    </row>
    <row r="388" spans="1:10">
      <c r="A388">
        <v>387</v>
      </c>
      <c r="B388" s="100" t="s">
        <v>656</v>
      </c>
      <c r="C388" s="93" t="s">
        <v>691</v>
      </c>
      <c r="D388" s="100" t="s">
        <v>154</v>
      </c>
      <c r="E388" s="100" t="s">
        <v>108</v>
      </c>
      <c r="F388" s="101">
        <v>36214</v>
      </c>
      <c r="G388" s="95">
        <f t="shared" ca="1" si="12"/>
        <v>24</v>
      </c>
      <c r="H388" s="96">
        <v>52635</v>
      </c>
      <c r="I388" s="97">
        <v>1</v>
      </c>
      <c r="J388" s="98">
        <f t="shared" si="13"/>
        <v>68425.5</v>
      </c>
    </row>
    <row r="389" spans="1:10">
      <c r="A389">
        <v>388</v>
      </c>
      <c r="B389" s="100" t="s">
        <v>471</v>
      </c>
      <c r="C389" s="93" t="s">
        <v>689</v>
      </c>
      <c r="D389" s="100" t="s">
        <v>115</v>
      </c>
      <c r="E389" s="100" t="s">
        <v>125</v>
      </c>
      <c r="F389" s="101">
        <v>39299</v>
      </c>
      <c r="G389" s="95">
        <f t="shared" ca="1" si="12"/>
        <v>15</v>
      </c>
      <c r="H389" s="96">
        <v>52536</v>
      </c>
      <c r="I389" s="97">
        <v>3</v>
      </c>
      <c r="J389" s="98">
        <f t="shared" si="13"/>
        <v>68296.800000000003</v>
      </c>
    </row>
    <row r="390" spans="1:10">
      <c r="A390">
        <v>389</v>
      </c>
      <c r="B390" s="100" t="s">
        <v>532</v>
      </c>
      <c r="C390" s="93" t="s">
        <v>688</v>
      </c>
      <c r="D390" s="100" t="s">
        <v>147</v>
      </c>
      <c r="E390" s="100" t="s">
        <v>125</v>
      </c>
      <c r="F390" s="101">
        <v>39098</v>
      </c>
      <c r="G390" s="95">
        <f t="shared" ca="1" si="12"/>
        <v>16</v>
      </c>
      <c r="H390" s="96">
        <v>52476</v>
      </c>
      <c r="I390" s="97">
        <v>5</v>
      </c>
      <c r="J390" s="98">
        <f t="shared" si="13"/>
        <v>68218.8</v>
      </c>
    </row>
    <row r="391" spans="1:10">
      <c r="A391">
        <v>390</v>
      </c>
      <c r="B391" s="100" t="s">
        <v>974</v>
      </c>
      <c r="C391" s="93" t="s">
        <v>689</v>
      </c>
      <c r="D391" s="100" t="s">
        <v>107</v>
      </c>
      <c r="E391" s="100" t="s">
        <v>108</v>
      </c>
      <c r="F391" s="101">
        <v>36843</v>
      </c>
      <c r="G391" s="95">
        <f t="shared" ca="1" si="12"/>
        <v>22</v>
      </c>
      <c r="H391" s="96">
        <v>52393</v>
      </c>
      <c r="I391" s="97">
        <v>3</v>
      </c>
      <c r="J391" s="98">
        <f t="shared" si="13"/>
        <v>68110.899999999994</v>
      </c>
    </row>
    <row r="392" spans="1:10">
      <c r="A392">
        <v>391</v>
      </c>
      <c r="B392" s="100" t="s">
        <v>862</v>
      </c>
      <c r="C392" s="93" t="s">
        <v>688</v>
      </c>
      <c r="D392" s="100" t="s">
        <v>147</v>
      </c>
      <c r="E392" s="100" t="s">
        <v>111</v>
      </c>
      <c r="F392" s="101">
        <v>36192</v>
      </c>
      <c r="G392" s="95">
        <f t="shared" ca="1" si="12"/>
        <v>24</v>
      </c>
      <c r="H392" s="96">
        <v>52382</v>
      </c>
      <c r="I392" s="97">
        <v>5</v>
      </c>
      <c r="J392" s="98">
        <f t="shared" si="13"/>
        <v>68096.600000000006</v>
      </c>
    </row>
    <row r="393" spans="1:10">
      <c r="A393">
        <v>392</v>
      </c>
      <c r="B393" s="100" t="s">
        <v>511</v>
      </c>
      <c r="C393" s="93" t="s">
        <v>688</v>
      </c>
      <c r="D393" s="100" t="s">
        <v>147</v>
      </c>
      <c r="E393" s="100" t="s">
        <v>108</v>
      </c>
      <c r="F393" s="101">
        <v>39157</v>
      </c>
      <c r="G393" s="95">
        <f t="shared" ca="1" si="12"/>
        <v>16</v>
      </c>
      <c r="H393" s="96">
        <v>52371</v>
      </c>
      <c r="I393" s="97">
        <v>4</v>
      </c>
      <c r="J393" s="98">
        <f t="shared" si="13"/>
        <v>68082.3</v>
      </c>
    </row>
    <row r="394" spans="1:10">
      <c r="A394">
        <v>393</v>
      </c>
      <c r="B394" s="100" t="s">
        <v>166</v>
      </c>
      <c r="C394" s="93" t="s">
        <v>688</v>
      </c>
      <c r="D394" s="100" t="s">
        <v>110</v>
      </c>
      <c r="E394" s="100" t="s">
        <v>111</v>
      </c>
      <c r="F394" s="101">
        <v>40943</v>
      </c>
      <c r="G394" s="95">
        <f t="shared" ca="1" si="12"/>
        <v>11</v>
      </c>
      <c r="H394" s="96">
        <v>52349</v>
      </c>
      <c r="I394" s="97">
        <v>3</v>
      </c>
      <c r="J394" s="98">
        <f t="shared" si="13"/>
        <v>68053.7</v>
      </c>
    </row>
    <row r="395" spans="1:10">
      <c r="A395">
        <v>394</v>
      </c>
      <c r="B395" s="100" t="s">
        <v>916</v>
      </c>
      <c r="C395" s="93" t="s">
        <v>688</v>
      </c>
      <c r="D395" s="100" t="s">
        <v>110</v>
      </c>
      <c r="E395" s="100" t="s">
        <v>111</v>
      </c>
      <c r="F395" s="101">
        <v>36086</v>
      </c>
      <c r="G395" s="95">
        <f t="shared" ca="1" si="12"/>
        <v>24</v>
      </c>
      <c r="H395" s="96">
        <v>52272</v>
      </c>
      <c r="I395" s="97">
        <v>1</v>
      </c>
      <c r="J395" s="98">
        <f t="shared" si="13"/>
        <v>67953.600000000006</v>
      </c>
    </row>
    <row r="396" spans="1:10">
      <c r="A396">
        <v>395</v>
      </c>
      <c r="B396" s="100" t="s">
        <v>224</v>
      </c>
      <c r="C396" s="93" t="s">
        <v>693</v>
      </c>
      <c r="D396" s="100" t="s">
        <v>140</v>
      </c>
      <c r="E396" s="100" t="s">
        <v>108</v>
      </c>
      <c r="F396" s="101">
        <v>40634</v>
      </c>
      <c r="G396" s="95">
        <f t="shared" ca="1" si="12"/>
        <v>12</v>
      </c>
      <c r="H396" s="96">
        <v>52184</v>
      </c>
      <c r="I396" s="97">
        <v>3</v>
      </c>
      <c r="J396" s="98">
        <f t="shared" si="13"/>
        <v>67839.199999999997</v>
      </c>
    </row>
    <row r="397" spans="1:10">
      <c r="A397">
        <v>396</v>
      </c>
      <c r="B397" s="100" t="s">
        <v>409</v>
      </c>
      <c r="C397" s="93" t="s">
        <v>691</v>
      </c>
      <c r="D397" s="100" t="s">
        <v>283</v>
      </c>
      <c r="E397" s="100" t="s">
        <v>108</v>
      </c>
      <c r="F397" s="101">
        <v>39683</v>
      </c>
      <c r="G397" s="95">
        <f t="shared" ca="1" si="12"/>
        <v>14</v>
      </c>
      <c r="H397" s="96">
        <v>52085</v>
      </c>
      <c r="I397" s="97">
        <v>5</v>
      </c>
      <c r="J397" s="98">
        <f t="shared" si="13"/>
        <v>67710.5</v>
      </c>
    </row>
    <row r="398" spans="1:10">
      <c r="A398">
        <v>397</v>
      </c>
      <c r="B398" s="100" t="s">
        <v>945</v>
      </c>
      <c r="C398" s="93" t="s">
        <v>691</v>
      </c>
      <c r="D398" s="100" t="s">
        <v>119</v>
      </c>
      <c r="E398" s="100" t="s">
        <v>125</v>
      </c>
      <c r="F398" s="101">
        <v>36423</v>
      </c>
      <c r="G398" s="95">
        <f t="shared" ca="1" si="12"/>
        <v>23</v>
      </c>
      <c r="H398" s="96">
        <v>52085</v>
      </c>
      <c r="I398" s="97">
        <v>1</v>
      </c>
      <c r="J398" s="98">
        <f t="shared" si="13"/>
        <v>67710.5</v>
      </c>
    </row>
    <row r="399" spans="1:10">
      <c r="A399">
        <v>398</v>
      </c>
      <c r="B399" s="100" t="s">
        <v>616</v>
      </c>
      <c r="C399" s="93" t="s">
        <v>688</v>
      </c>
      <c r="D399" s="100" t="s">
        <v>140</v>
      </c>
      <c r="E399" s="100" t="s">
        <v>108</v>
      </c>
      <c r="F399" s="101">
        <v>38146</v>
      </c>
      <c r="G399" s="95">
        <f t="shared" ca="1" si="12"/>
        <v>18</v>
      </c>
      <c r="H399" s="96">
        <v>52074</v>
      </c>
      <c r="I399" s="97">
        <v>2</v>
      </c>
      <c r="J399" s="98">
        <f t="shared" si="13"/>
        <v>67696.2</v>
      </c>
    </row>
    <row r="400" spans="1:10">
      <c r="A400">
        <v>399</v>
      </c>
      <c r="B400" s="100" t="s">
        <v>313</v>
      </c>
      <c r="C400" s="93" t="s">
        <v>693</v>
      </c>
      <c r="D400" s="100" t="s">
        <v>110</v>
      </c>
      <c r="E400" s="100" t="s">
        <v>108</v>
      </c>
      <c r="F400" s="101">
        <v>40332</v>
      </c>
      <c r="G400" s="95">
        <f t="shared" ca="1" si="12"/>
        <v>12</v>
      </c>
      <c r="H400" s="96">
        <v>52074</v>
      </c>
      <c r="I400" s="97">
        <v>2</v>
      </c>
      <c r="J400" s="98">
        <f t="shared" si="13"/>
        <v>67696.2</v>
      </c>
    </row>
    <row r="401" spans="1:10">
      <c r="A401">
        <v>400</v>
      </c>
      <c r="B401" s="100" t="s">
        <v>877</v>
      </c>
      <c r="C401" s="93" t="s">
        <v>693</v>
      </c>
      <c r="D401" s="100" t="s">
        <v>147</v>
      </c>
      <c r="E401" s="100" t="s">
        <v>125</v>
      </c>
      <c r="F401" s="101">
        <v>37166</v>
      </c>
      <c r="G401" s="95">
        <f t="shared" ca="1" si="12"/>
        <v>21</v>
      </c>
      <c r="H401" s="96">
        <v>52025</v>
      </c>
      <c r="I401" s="97">
        <v>4</v>
      </c>
      <c r="J401" s="98">
        <f t="shared" si="13"/>
        <v>67632.5</v>
      </c>
    </row>
    <row r="402" spans="1:10">
      <c r="A402">
        <v>401</v>
      </c>
      <c r="B402" s="100" t="s">
        <v>310</v>
      </c>
      <c r="C402" s="93" t="s">
        <v>690</v>
      </c>
      <c r="D402" s="100" t="s">
        <v>107</v>
      </c>
      <c r="E402" s="100" t="s">
        <v>111</v>
      </c>
      <c r="F402" s="13">
        <v>40334</v>
      </c>
      <c r="G402" s="95">
        <f t="shared" ca="1" si="12"/>
        <v>12</v>
      </c>
      <c r="H402" s="96">
        <v>52008</v>
      </c>
      <c r="I402" s="97">
        <v>1</v>
      </c>
      <c r="J402" s="98">
        <f t="shared" si="13"/>
        <v>67610.399999999994</v>
      </c>
    </row>
    <row r="403" spans="1:10">
      <c r="A403">
        <v>402</v>
      </c>
      <c r="B403" s="100" t="s">
        <v>583</v>
      </c>
      <c r="C403" s="93" t="s">
        <v>691</v>
      </c>
      <c r="D403" s="100" t="s">
        <v>115</v>
      </c>
      <c r="E403" s="100" t="s">
        <v>108</v>
      </c>
      <c r="F403" s="101">
        <v>38807</v>
      </c>
      <c r="G403" s="95">
        <f t="shared" ca="1" si="12"/>
        <v>17</v>
      </c>
      <c r="H403" s="96">
        <v>51766</v>
      </c>
      <c r="I403" s="97">
        <v>4</v>
      </c>
      <c r="J403" s="98">
        <f t="shared" si="13"/>
        <v>67295.8</v>
      </c>
    </row>
    <row r="404" spans="1:10">
      <c r="A404">
        <v>403</v>
      </c>
      <c r="B404" s="100" t="s">
        <v>126</v>
      </c>
      <c r="C404" s="93" t="s">
        <v>693</v>
      </c>
      <c r="D404" s="100" t="s">
        <v>115</v>
      </c>
      <c r="E404" s="100" t="s">
        <v>108</v>
      </c>
      <c r="F404" s="101">
        <v>41186</v>
      </c>
      <c r="G404" s="95">
        <f t="shared" ca="1" si="12"/>
        <v>10</v>
      </c>
      <c r="H404" s="96">
        <v>51601</v>
      </c>
      <c r="I404" s="97">
        <v>3</v>
      </c>
      <c r="J404" s="98">
        <f t="shared" si="13"/>
        <v>67081.3</v>
      </c>
    </row>
    <row r="405" spans="1:10">
      <c r="A405">
        <v>404</v>
      </c>
      <c r="B405" s="100" t="s">
        <v>940</v>
      </c>
      <c r="C405" s="93" t="s">
        <v>689</v>
      </c>
      <c r="D405" s="100" t="s">
        <v>119</v>
      </c>
      <c r="E405" s="100" t="s">
        <v>111</v>
      </c>
      <c r="F405" s="101">
        <v>37082</v>
      </c>
      <c r="G405" s="95">
        <f t="shared" ca="1" si="12"/>
        <v>21</v>
      </c>
      <c r="H405" s="96">
        <v>51458</v>
      </c>
      <c r="I405" s="97">
        <v>2</v>
      </c>
      <c r="J405" s="98">
        <f t="shared" si="13"/>
        <v>66895.399999999994</v>
      </c>
    </row>
    <row r="406" spans="1:10">
      <c r="A406">
        <v>405</v>
      </c>
      <c r="B406" s="100" t="s">
        <v>809</v>
      </c>
      <c r="C406" s="93" t="s">
        <v>691</v>
      </c>
      <c r="D406" s="100" t="s">
        <v>140</v>
      </c>
      <c r="E406" s="100" t="s">
        <v>125</v>
      </c>
      <c r="F406" s="101">
        <v>36604</v>
      </c>
      <c r="G406" s="95">
        <f t="shared" ca="1" si="12"/>
        <v>23</v>
      </c>
      <c r="H406" s="96">
        <v>51381</v>
      </c>
      <c r="I406" s="97">
        <v>3</v>
      </c>
      <c r="J406" s="98">
        <f t="shared" si="13"/>
        <v>66795.3</v>
      </c>
    </row>
    <row r="407" spans="1:10">
      <c r="A407">
        <v>406</v>
      </c>
      <c r="B407" s="100" t="s">
        <v>300</v>
      </c>
      <c r="C407" s="93" t="s">
        <v>689</v>
      </c>
      <c r="D407" s="100" t="s">
        <v>250</v>
      </c>
      <c r="E407" s="100" t="s">
        <v>108</v>
      </c>
      <c r="F407" s="101">
        <v>40384</v>
      </c>
      <c r="G407" s="95">
        <f t="shared" ca="1" si="12"/>
        <v>12</v>
      </c>
      <c r="H407" s="96">
        <v>51348</v>
      </c>
      <c r="I407" s="97">
        <v>1</v>
      </c>
      <c r="J407" s="98">
        <f t="shared" si="13"/>
        <v>66752.399999999994</v>
      </c>
    </row>
    <row r="408" spans="1:10">
      <c r="A408">
        <v>407</v>
      </c>
      <c r="B408" s="100" t="s">
        <v>384</v>
      </c>
      <c r="C408" s="93" t="s">
        <v>691</v>
      </c>
      <c r="D408" s="100" t="s">
        <v>123</v>
      </c>
      <c r="E408" s="100" t="s">
        <v>111</v>
      </c>
      <c r="F408" s="101">
        <v>39765</v>
      </c>
      <c r="G408" s="95">
        <f t="shared" ca="1" si="12"/>
        <v>14</v>
      </c>
      <c r="H408" s="96">
        <v>51337</v>
      </c>
      <c r="I408" s="97">
        <v>3</v>
      </c>
      <c r="J408" s="98">
        <f t="shared" si="13"/>
        <v>66738.100000000006</v>
      </c>
    </row>
    <row r="409" spans="1:10">
      <c r="A409">
        <v>408</v>
      </c>
      <c r="B409" s="100" t="s">
        <v>204</v>
      </c>
      <c r="C409" s="93" t="s">
        <v>693</v>
      </c>
      <c r="D409" s="100" t="s">
        <v>119</v>
      </c>
      <c r="E409" s="100" t="s">
        <v>111</v>
      </c>
      <c r="F409" s="101">
        <v>40726</v>
      </c>
      <c r="G409" s="95">
        <f t="shared" ca="1" si="12"/>
        <v>11</v>
      </c>
      <c r="H409" s="96">
        <v>51315</v>
      </c>
      <c r="I409" s="97">
        <v>2</v>
      </c>
      <c r="J409" s="98">
        <f t="shared" si="13"/>
        <v>66709.5</v>
      </c>
    </row>
    <row r="410" spans="1:10">
      <c r="A410">
        <v>409</v>
      </c>
      <c r="B410" s="100" t="s">
        <v>276</v>
      </c>
      <c r="C410" s="93" t="s">
        <v>689</v>
      </c>
      <c r="D410" s="100" t="s">
        <v>140</v>
      </c>
      <c r="E410" s="100" t="s">
        <v>125</v>
      </c>
      <c r="F410" s="101">
        <v>40456</v>
      </c>
      <c r="G410" s="95">
        <f t="shared" ca="1" si="12"/>
        <v>12</v>
      </c>
      <c r="H410" s="96">
        <v>51310</v>
      </c>
      <c r="I410" s="97">
        <v>5</v>
      </c>
      <c r="J410" s="98">
        <f t="shared" si="13"/>
        <v>66703</v>
      </c>
    </row>
    <row r="411" spans="1:10">
      <c r="A411">
        <v>410</v>
      </c>
      <c r="B411" s="100" t="s">
        <v>254</v>
      </c>
      <c r="C411" s="93" t="s">
        <v>691</v>
      </c>
      <c r="D411" s="100" t="s">
        <v>107</v>
      </c>
      <c r="E411" s="100" t="s">
        <v>111</v>
      </c>
      <c r="F411" s="101">
        <v>40523</v>
      </c>
      <c r="G411" s="95">
        <f t="shared" ca="1" si="12"/>
        <v>12</v>
      </c>
      <c r="H411" s="96">
        <v>51227</v>
      </c>
      <c r="I411" s="97">
        <v>4</v>
      </c>
      <c r="J411" s="98">
        <f t="shared" si="13"/>
        <v>66595.100000000006</v>
      </c>
    </row>
    <row r="412" spans="1:10">
      <c r="A412">
        <v>411</v>
      </c>
      <c r="B412" s="100" t="s">
        <v>160</v>
      </c>
      <c r="C412" s="93" t="s">
        <v>691</v>
      </c>
      <c r="D412" s="100" t="s">
        <v>107</v>
      </c>
      <c r="E412" s="100" t="s">
        <v>108</v>
      </c>
      <c r="F412" s="101">
        <v>40986</v>
      </c>
      <c r="G412" s="95">
        <f t="shared" ca="1" si="12"/>
        <v>11</v>
      </c>
      <c r="H412" s="96">
        <v>51205</v>
      </c>
      <c r="I412" s="97">
        <v>4</v>
      </c>
      <c r="J412" s="98">
        <f t="shared" si="13"/>
        <v>66566.5</v>
      </c>
    </row>
    <row r="413" spans="1:10">
      <c r="A413">
        <v>412</v>
      </c>
      <c r="B413" s="100" t="s">
        <v>535</v>
      </c>
      <c r="C413" s="93" t="s">
        <v>694</v>
      </c>
      <c r="D413" s="100" t="s">
        <v>107</v>
      </c>
      <c r="E413" s="100" t="s">
        <v>108</v>
      </c>
      <c r="F413" s="101">
        <v>39091</v>
      </c>
      <c r="G413" s="95">
        <f t="shared" ca="1" si="12"/>
        <v>16</v>
      </c>
      <c r="H413" s="96">
        <v>51051</v>
      </c>
      <c r="I413" s="97">
        <v>2</v>
      </c>
      <c r="J413" s="98">
        <f t="shared" si="13"/>
        <v>66366.3</v>
      </c>
    </row>
    <row r="414" spans="1:10">
      <c r="A414">
        <v>413</v>
      </c>
      <c r="B414" s="100" t="s">
        <v>243</v>
      </c>
      <c r="C414" s="93" t="s">
        <v>691</v>
      </c>
      <c r="D414" s="100" t="s">
        <v>107</v>
      </c>
      <c r="E414" s="100" t="s">
        <v>108</v>
      </c>
      <c r="F414" s="101">
        <v>40568</v>
      </c>
      <c r="G414" s="95">
        <f t="shared" ca="1" si="12"/>
        <v>12</v>
      </c>
      <c r="H414" s="96">
        <v>51029</v>
      </c>
      <c r="I414" s="97">
        <v>5</v>
      </c>
      <c r="J414" s="98">
        <f t="shared" si="13"/>
        <v>66337.7</v>
      </c>
    </row>
    <row r="415" spans="1:10">
      <c r="A415">
        <v>414</v>
      </c>
      <c r="B415" s="100" t="s">
        <v>162</v>
      </c>
      <c r="C415" s="93" t="s">
        <v>688</v>
      </c>
      <c r="D415" s="100" t="s">
        <v>110</v>
      </c>
      <c r="E415" s="100" t="s">
        <v>125</v>
      </c>
      <c r="F415" s="101">
        <v>40976</v>
      </c>
      <c r="G415" s="95">
        <f t="shared" ca="1" si="12"/>
        <v>11</v>
      </c>
      <c r="H415" s="96">
        <v>51018</v>
      </c>
      <c r="I415" s="97">
        <v>3</v>
      </c>
      <c r="J415" s="98">
        <f t="shared" si="13"/>
        <v>66323.399999999994</v>
      </c>
    </row>
    <row r="416" spans="1:10">
      <c r="A416">
        <v>415</v>
      </c>
      <c r="B416" s="100" t="s">
        <v>896</v>
      </c>
      <c r="C416" s="93" t="s">
        <v>693</v>
      </c>
      <c r="D416" s="100" t="s">
        <v>110</v>
      </c>
      <c r="E416" s="100" t="s">
        <v>108</v>
      </c>
      <c r="F416" s="101">
        <v>36195</v>
      </c>
      <c r="G416" s="95">
        <f t="shared" ca="1" si="12"/>
        <v>24</v>
      </c>
      <c r="H416" s="96">
        <v>50996</v>
      </c>
      <c r="I416" s="97">
        <v>5</v>
      </c>
      <c r="J416" s="98">
        <f t="shared" si="13"/>
        <v>66294.8</v>
      </c>
    </row>
    <row r="417" spans="1:10">
      <c r="A417">
        <v>416</v>
      </c>
      <c r="B417" s="100" t="s">
        <v>116</v>
      </c>
      <c r="C417" s="93" t="s">
        <v>689</v>
      </c>
      <c r="D417" s="100" t="s">
        <v>113</v>
      </c>
      <c r="E417" s="100" t="s">
        <v>108</v>
      </c>
      <c r="F417" s="101">
        <v>41228</v>
      </c>
      <c r="G417" s="95">
        <f t="shared" ca="1" si="12"/>
        <v>10</v>
      </c>
      <c r="H417" s="96">
        <v>50974</v>
      </c>
      <c r="I417" s="97">
        <v>5</v>
      </c>
      <c r="J417" s="98">
        <f t="shared" si="13"/>
        <v>66266.2</v>
      </c>
    </row>
    <row r="418" spans="1:10">
      <c r="A418">
        <v>417</v>
      </c>
      <c r="B418" s="100" t="s">
        <v>319</v>
      </c>
      <c r="C418" s="93" t="s">
        <v>691</v>
      </c>
      <c r="D418" s="100" t="s">
        <v>140</v>
      </c>
      <c r="E418" s="100" t="s">
        <v>125</v>
      </c>
      <c r="F418" s="101">
        <v>40302</v>
      </c>
      <c r="G418" s="95">
        <f t="shared" ca="1" si="12"/>
        <v>12</v>
      </c>
      <c r="H418" s="96">
        <v>50914</v>
      </c>
      <c r="I418" s="97">
        <v>5</v>
      </c>
      <c r="J418" s="98">
        <f t="shared" si="13"/>
        <v>66188.2</v>
      </c>
    </row>
    <row r="419" spans="1:10">
      <c r="A419">
        <v>418</v>
      </c>
      <c r="B419" s="100" t="s">
        <v>259</v>
      </c>
      <c r="C419" s="93" t="s">
        <v>689</v>
      </c>
      <c r="D419" s="100" t="s">
        <v>260</v>
      </c>
      <c r="E419" s="100" t="s">
        <v>125</v>
      </c>
      <c r="F419" s="12">
        <v>40505</v>
      </c>
      <c r="G419" s="95">
        <f t="shared" ca="1" si="12"/>
        <v>12</v>
      </c>
      <c r="H419" s="96">
        <v>50853</v>
      </c>
      <c r="I419" s="97">
        <v>2</v>
      </c>
      <c r="J419" s="98">
        <f t="shared" si="13"/>
        <v>66108.899999999994</v>
      </c>
    </row>
    <row r="420" spans="1:10">
      <c r="A420">
        <v>419</v>
      </c>
      <c r="B420" s="100" t="s">
        <v>153</v>
      </c>
      <c r="C420" s="93" t="s">
        <v>691</v>
      </c>
      <c r="D420" s="100" t="s">
        <v>154</v>
      </c>
      <c r="E420" s="100" t="s">
        <v>108</v>
      </c>
      <c r="F420" s="101">
        <v>41018</v>
      </c>
      <c r="G420" s="95">
        <f t="shared" ca="1" si="12"/>
        <v>10</v>
      </c>
      <c r="H420" s="96">
        <v>50842</v>
      </c>
      <c r="I420" s="97">
        <v>3</v>
      </c>
      <c r="J420" s="98">
        <f t="shared" si="13"/>
        <v>66094.600000000006</v>
      </c>
    </row>
    <row r="421" spans="1:10">
      <c r="A421">
        <v>420</v>
      </c>
      <c r="B421" s="100" t="s">
        <v>465</v>
      </c>
      <c r="C421" s="93" t="s">
        <v>694</v>
      </c>
      <c r="D421" s="100" t="s">
        <v>140</v>
      </c>
      <c r="E421" s="100" t="s">
        <v>108</v>
      </c>
      <c r="F421" s="101">
        <v>39348</v>
      </c>
      <c r="G421" s="95">
        <f t="shared" ca="1" si="12"/>
        <v>15</v>
      </c>
      <c r="H421" s="96">
        <v>50842</v>
      </c>
      <c r="I421" s="97">
        <v>2</v>
      </c>
      <c r="J421" s="98">
        <f t="shared" si="13"/>
        <v>66094.600000000006</v>
      </c>
    </row>
    <row r="422" spans="1:10">
      <c r="A422">
        <v>421</v>
      </c>
      <c r="B422" s="100" t="s">
        <v>403</v>
      </c>
      <c r="C422" s="93" t="s">
        <v>691</v>
      </c>
      <c r="D422" s="100" t="s">
        <v>110</v>
      </c>
      <c r="E422" s="100" t="s">
        <v>108</v>
      </c>
      <c r="F422" s="101">
        <v>39703</v>
      </c>
      <c r="G422" s="95">
        <f t="shared" ca="1" si="12"/>
        <v>14</v>
      </c>
      <c r="H422" s="96">
        <v>50721</v>
      </c>
      <c r="I422" s="97">
        <v>4</v>
      </c>
      <c r="J422" s="98">
        <f t="shared" si="13"/>
        <v>65937.3</v>
      </c>
    </row>
    <row r="423" spans="1:10">
      <c r="A423">
        <v>422</v>
      </c>
      <c r="B423" s="100" t="s">
        <v>969</v>
      </c>
      <c r="C423" s="93" t="s">
        <v>694</v>
      </c>
      <c r="D423" s="100" t="s">
        <v>107</v>
      </c>
      <c r="E423" s="100" t="s">
        <v>125</v>
      </c>
      <c r="F423" s="101">
        <v>36053</v>
      </c>
      <c r="G423" s="95">
        <f t="shared" ca="1" si="12"/>
        <v>24</v>
      </c>
      <c r="H423" s="96">
        <v>50716</v>
      </c>
      <c r="I423" s="97">
        <v>5</v>
      </c>
      <c r="J423" s="98">
        <f t="shared" si="13"/>
        <v>65930.8</v>
      </c>
    </row>
    <row r="424" spans="1:10">
      <c r="A424">
        <v>423</v>
      </c>
      <c r="B424" s="100" t="s">
        <v>450</v>
      </c>
      <c r="C424" s="93" t="s">
        <v>691</v>
      </c>
      <c r="D424" s="100" t="s">
        <v>154</v>
      </c>
      <c r="E424" s="100" t="s">
        <v>125</v>
      </c>
      <c r="F424" s="101">
        <v>39417</v>
      </c>
      <c r="G424" s="95">
        <f t="shared" ca="1" si="12"/>
        <v>15</v>
      </c>
      <c r="H424" s="96">
        <v>50705</v>
      </c>
      <c r="I424" s="97">
        <v>3</v>
      </c>
      <c r="J424" s="98">
        <f t="shared" si="13"/>
        <v>65916.5</v>
      </c>
    </row>
    <row r="425" spans="1:10">
      <c r="A425">
        <v>424</v>
      </c>
      <c r="B425" s="100" t="s">
        <v>867</v>
      </c>
      <c r="C425" s="93" t="s">
        <v>690</v>
      </c>
      <c r="D425" s="100" t="s">
        <v>147</v>
      </c>
      <c r="E425" s="100" t="s">
        <v>108</v>
      </c>
      <c r="F425" s="101">
        <v>36297</v>
      </c>
      <c r="G425" s="95">
        <f t="shared" ca="1" si="12"/>
        <v>23</v>
      </c>
      <c r="H425" s="96">
        <v>50633</v>
      </c>
      <c r="I425" s="97">
        <v>2</v>
      </c>
      <c r="J425" s="98">
        <f t="shared" si="13"/>
        <v>65822.899999999994</v>
      </c>
    </row>
    <row r="426" spans="1:10">
      <c r="A426">
        <v>425</v>
      </c>
      <c r="B426" s="100" t="s">
        <v>944</v>
      </c>
      <c r="C426" s="93" t="s">
        <v>691</v>
      </c>
      <c r="D426" s="100" t="s">
        <v>119</v>
      </c>
      <c r="E426" s="100" t="s">
        <v>108</v>
      </c>
      <c r="F426" s="101">
        <v>36407</v>
      </c>
      <c r="G426" s="95">
        <f t="shared" ca="1" si="12"/>
        <v>23</v>
      </c>
      <c r="H426" s="96">
        <v>50468</v>
      </c>
      <c r="I426" s="97">
        <v>5</v>
      </c>
      <c r="J426" s="98">
        <f t="shared" si="13"/>
        <v>65608.399999999994</v>
      </c>
    </row>
    <row r="427" spans="1:10">
      <c r="A427">
        <v>426</v>
      </c>
      <c r="B427" s="100" t="s">
        <v>341</v>
      </c>
      <c r="C427" s="93" t="s">
        <v>693</v>
      </c>
      <c r="D427" s="100" t="s">
        <v>113</v>
      </c>
      <c r="E427" s="100" t="s">
        <v>111</v>
      </c>
      <c r="F427" s="12">
        <v>40236</v>
      </c>
      <c r="G427" s="95">
        <f t="shared" ca="1" si="12"/>
        <v>13</v>
      </c>
      <c r="H427" s="96">
        <v>50413</v>
      </c>
      <c r="I427" s="97">
        <v>4</v>
      </c>
      <c r="J427" s="98">
        <f t="shared" si="13"/>
        <v>65536.899999999994</v>
      </c>
    </row>
    <row r="428" spans="1:10">
      <c r="A428">
        <v>427</v>
      </c>
      <c r="B428" s="100" t="s">
        <v>490</v>
      </c>
      <c r="C428" s="93" t="s">
        <v>693</v>
      </c>
      <c r="D428" s="100" t="s">
        <v>140</v>
      </c>
      <c r="E428" s="100" t="s">
        <v>111</v>
      </c>
      <c r="F428" s="101">
        <v>39262</v>
      </c>
      <c r="G428" s="95">
        <f t="shared" ca="1" si="12"/>
        <v>15</v>
      </c>
      <c r="H428" s="96">
        <v>50347</v>
      </c>
      <c r="I428" s="97">
        <v>5</v>
      </c>
      <c r="J428" s="98">
        <f t="shared" si="13"/>
        <v>65451.1</v>
      </c>
    </row>
    <row r="429" spans="1:10">
      <c r="A429">
        <v>428</v>
      </c>
      <c r="B429" s="100" t="s">
        <v>915</v>
      </c>
      <c r="C429" s="93" t="s">
        <v>691</v>
      </c>
      <c r="D429" s="100" t="s">
        <v>110</v>
      </c>
      <c r="E429" s="100" t="s">
        <v>125</v>
      </c>
      <c r="F429" s="101">
        <v>36084</v>
      </c>
      <c r="G429" s="95">
        <f t="shared" ca="1" si="12"/>
        <v>24</v>
      </c>
      <c r="H429" s="96">
        <v>50325</v>
      </c>
      <c r="I429" s="97">
        <v>5</v>
      </c>
      <c r="J429" s="98">
        <f t="shared" si="13"/>
        <v>65422.5</v>
      </c>
    </row>
    <row r="430" spans="1:10">
      <c r="A430">
        <v>429</v>
      </c>
      <c r="B430" s="100" t="s">
        <v>336</v>
      </c>
      <c r="C430" s="93" t="s">
        <v>690</v>
      </c>
      <c r="D430" s="100" t="s">
        <v>113</v>
      </c>
      <c r="E430" s="100" t="s">
        <v>111</v>
      </c>
      <c r="F430" s="101">
        <v>40259</v>
      </c>
      <c r="G430" s="95">
        <f t="shared" ca="1" si="12"/>
        <v>13</v>
      </c>
      <c r="H430" s="96">
        <v>50281</v>
      </c>
      <c r="I430" s="97">
        <v>3</v>
      </c>
      <c r="J430" s="98">
        <f t="shared" si="13"/>
        <v>65365.3</v>
      </c>
    </row>
    <row r="431" spans="1:10">
      <c r="A431">
        <v>430</v>
      </c>
      <c r="B431" s="100" t="s">
        <v>396</v>
      </c>
      <c r="C431" s="93" t="s">
        <v>694</v>
      </c>
      <c r="D431" s="100" t="s">
        <v>110</v>
      </c>
      <c r="E431" s="100" t="s">
        <v>125</v>
      </c>
      <c r="F431" s="101">
        <v>39728</v>
      </c>
      <c r="G431" s="95">
        <f t="shared" ca="1" si="12"/>
        <v>14</v>
      </c>
      <c r="H431" s="96">
        <v>50122</v>
      </c>
      <c r="I431" s="97">
        <v>1</v>
      </c>
      <c r="J431" s="98">
        <f t="shared" si="13"/>
        <v>65158.6</v>
      </c>
    </row>
    <row r="432" spans="1:10">
      <c r="A432">
        <v>431</v>
      </c>
      <c r="B432" s="100" t="s">
        <v>530</v>
      </c>
      <c r="C432" s="93" t="s">
        <v>693</v>
      </c>
      <c r="D432" s="100" t="s">
        <v>140</v>
      </c>
      <c r="E432" s="100" t="s">
        <v>108</v>
      </c>
      <c r="F432" s="101">
        <v>39106</v>
      </c>
      <c r="G432" s="95">
        <f t="shared" ca="1" si="12"/>
        <v>16</v>
      </c>
      <c r="H432" s="96">
        <v>50050</v>
      </c>
      <c r="I432" s="97">
        <v>3</v>
      </c>
      <c r="J432" s="98">
        <f t="shared" si="13"/>
        <v>65065</v>
      </c>
    </row>
    <row r="433" spans="1:10">
      <c r="A433">
        <v>432</v>
      </c>
      <c r="B433" s="100" t="s">
        <v>272</v>
      </c>
      <c r="C433" s="93" t="s">
        <v>693</v>
      </c>
      <c r="D433" s="100" t="s">
        <v>140</v>
      </c>
      <c r="E433" s="100" t="s">
        <v>108</v>
      </c>
      <c r="F433" s="101">
        <v>40469</v>
      </c>
      <c r="G433" s="95">
        <f t="shared" ca="1" si="12"/>
        <v>12</v>
      </c>
      <c r="H433" s="96">
        <v>50028</v>
      </c>
      <c r="I433" s="97">
        <v>4</v>
      </c>
      <c r="J433" s="98">
        <f t="shared" si="13"/>
        <v>65036.4</v>
      </c>
    </row>
    <row r="434" spans="1:10">
      <c r="A434">
        <v>433</v>
      </c>
      <c r="B434" s="100" t="s">
        <v>681</v>
      </c>
      <c r="C434" s="93" t="s">
        <v>694</v>
      </c>
      <c r="D434" s="100" t="s">
        <v>121</v>
      </c>
      <c r="E434" s="100" t="s">
        <v>108</v>
      </c>
      <c r="F434" s="101">
        <v>36567</v>
      </c>
      <c r="G434" s="95">
        <f t="shared" ca="1" si="12"/>
        <v>23</v>
      </c>
      <c r="H434" s="96">
        <v>49995</v>
      </c>
      <c r="I434" s="97">
        <v>5</v>
      </c>
      <c r="J434" s="98">
        <f t="shared" si="13"/>
        <v>64993.5</v>
      </c>
    </row>
    <row r="435" spans="1:10">
      <c r="A435">
        <v>434</v>
      </c>
      <c r="B435" s="100" t="s">
        <v>838</v>
      </c>
      <c r="C435" s="93" t="s">
        <v>691</v>
      </c>
      <c r="D435" s="100" t="s">
        <v>140</v>
      </c>
      <c r="E435" s="100" t="s">
        <v>111</v>
      </c>
      <c r="F435" s="101">
        <v>36729</v>
      </c>
      <c r="G435" s="95">
        <f t="shared" ca="1" si="12"/>
        <v>22</v>
      </c>
      <c r="H435" s="96">
        <v>49962</v>
      </c>
      <c r="I435" s="97">
        <v>1</v>
      </c>
      <c r="J435" s="98">
        <f t="shared" si="13"/>
        <v>64950.6</v>
      </c>
    </row>
    <row r="436" spans="1:10">
      <c r="A436">
        <v>435</v>
      </c>
      <c r="B436" s="100" t="s">
        <v>345</v>
      </c>
      <c r="C436" s="93" t="s">
        <v>693</v>
      </c>
      <c r="D436" s="100" t="s">
        <v>147</v>
      </c>
      <c r="E436" s="100" t="s">
        <v>108</v>
      </c>
      <c r="F436" s="101">
        <v>40209</v>
      </c>
      <c r="G436" s="95">
        <f t="shared" ca="1" si="12"/>
        <v>13</v>
      </c>
      <c r="H436" s="96">
        <v>49786</v>
      </c>
      <c r="I436" s="97">
        <v>4</v>
      </c>
      <c r="J436" s="98">
        <f t="shared" si="13"/>
        <v>64721.8</v>
      </c>
    </row>
    <row r="437" spans="1:10">
      <c r="A437">
        <v>436</v>
      </c>
      <c r="B437" s="100" t="s">
        <v>516</v>
      </c>
      <c r="C437" s="93" t="s">
        <v>691</v>
      </c>
      <c r="D437" s="100" t="s">
        <v>147</v>
      </c>
      <c r="E437" s="100" t="s">
        <v>108</v>
      </c>
      <c r="F437" s="101">
        <v>39147</v>
      </c>
      <c r="G437" s="95">
        <f t="shared" ca="1" si="12"/>
        <v>16</v>
      </c>
      <c r="H437" s="96">
        <v>49698</v>
      </c>
      <c r="I437" s="97">
        <v>5</v>
      </c>
      <c r="J437" s="98">
        <f t="shared" si="13"/>
        <v>64607.4</v>
      </c>
    </row>
    <row r="438" spans="1:10">
      <c r="A438">
        <v>437</v>
      </c>
      <c r="B438" s="100" t="s">
        <v>796</v>
      </c>
      <c r="C438" s="93" t="s">
        <v>694</v>
      </c>
      <c r="D438" s="100" t="s">
        <v>215</v>
      </c>
      <c r="E438" s="100" t="s">
        <v>108</v>
      </c>
      <c r="F438" s="101">
        <v>37043</v>
      </c>
      <c r="G438" s="95">
        <f t="shared" ca="1" si="12"/>
        <v>21</v>
      </c>
      <c r="H438" s="96">
        <v>49665</v>
      </c>
      <c r="I438" s="97">
        <v>1</v>
      </c>
      <c r="J438" s="98">
        <f t="shared" si="13"/>
        <v>64564.5</v>
      </c>
    </row>
    <row r="439" spans="1:10">
      <c r="A439">
        <v>438</v>
      </c>
      <c r="B439" s="100" t="s">
        <v>522</v>
      </c>
      <c r="C439" s="93" t="s">
        <v>689</v>
      </c>
      <c r="D439" s="100" t="s">
        <v>119</v>
      </c>
      <c r="E439" s="100" t="s">
        <v>108</v>
      </c>
      <c r="F439" s="101">
        <v>39134</v>
      </c>
      <c r="G439" s="95">
        <f t="shared" ca="1" si="12"/>
        <v>16</v>
      </c>
      <c r="H439" s="96">
        <v>49621</v>
      </c>
      <c r="I439" s="97">
        <v>2</v>
      </c>
      <c r="J439" s="98">
        <f t="shared" si="13"/>
        <v>64507.3</v>
      </c>
    </row>
    <row r="440" spans="1:10">
      <c r="A440">
        <v>439</v>
      </c>
      <c r="B440" s="100" t="s">
        <v>417</v>
      </c>
      <c r="C440" s="93" t="s">
        <v>691</v>
      </c>
      <c r="D440" s="100" t="s">
        <v>107</v>
      </c>
      <c r="E440" s="100" t="s">
        <v>111</v>
      </c>
      <c r="F440" s="101">
        <v>39648</v>
      </c>
      <c r="G440" s="95">
        <f t="shared" ca="1" si="12"/>
        <v>14</v>
      </c>
      <c r="H440" s="96">
        <v>49616</v>
      </c>
      <c r="I440" s="97">
        <v>1</v>
      </c>
      <c r="J440" s="98">
        <f t="shared" si="13"/>
        <v>64500.800000000003</v>
      </c>
    </row>
    <row r="441" spans="1:10">
      <c r="A441">
        <v>440</v>
      </c>
      <c r="B441" s="100" t="s">
        <v>918</v>
      </c>
      <c r="C441" s="93" t="s">
        <v>691</v>
      </c>
      <c r="D441" s="100" t="s">
        <v>110</v>
      </c>
      <c r="E441" s="100" t="s">
        <v>108</v>
      </c>
      <c r="F441" s="101">
        <v>37568</v>
      </c>
      <c r="G441" s="95">
        <f t="shared" ca="1" si="12"/>
        <v>20</v>
      </c>
      <c r="H441" s="96">
        <v>49610</v>
      </c>
      <c r="I441" s="97">
        <v>2</v>
      </c>
      <c r="J441" s="98">
        <f t="shared" si="13"/>
        <v>64493</v>
      </c>
    </row>
    <row r="442" spans="1:10">
      <c r="A442">
        <v>441</v>
      </c>
      <c r="B442" s="100" t="s">
        <v>841</v>
      </c>
      <c r="C442" s="93" t="s">
        <v>694</v>
      </c>
      <c r="D442" s="100" t="s">
        <v>140</v>
      </c>
      <c r="E442" s="100" t="s">
        <v>111</v>
      </c>
      <c r="F442" s="101">
        <v>36011</v>
      </c>
      <c r="G442" s="95">
        <f t="shared" ca="1" si="12"/>
        <v>24</v>
      </c>
      <c r="H442" s="96">
        <v>49555</v>
      </c>
      <c r="I442" s="97">
        <v>1</v>
      </c>
      <c r="J442" s="98">
        <f t="shared" si="13"/>
        <v>64421.5</v>
      </c>
    </row>
    <row r="443" spans="1:10">
      <c r="A443">
        <v>442</v>
      </c>
      <c r="B443" s="100" t="s">
        <v>518</v>
      </c>
      <c r="C443" s="93" t="s">
        <v>688</v>
      </c>
      <c r="D443" s="100" t="s">
        <v>113</v>
      </c>
      <c r="E443" s="100" t="s">
        <v>111</v>
      </c>
      <c r="F443" s="101">
        <v>39144</v>
      </c>
      <c r="G443" s="95">
        <f t="shared" ca="1" si="12"/>
        <v>16</v>
      </c>
      <c r="H443" s="96">
        <v>49544</v>
      </c>
      <c r="I443" s="97">
        <v>5</v>
      </c>
      <c r="J443" s="98">
        <f t="shared" si="13"/>
        <v>64407.199999999997</v>
      </c>
    </row>
    <row r="444" spans="1:10">
      <c r="A444">
        <v>443</v>
      </c>
      <c r="B444" s="100" t="s">
        <v>951</v>
      </c>
      <c r="C444" s="93" t="s">
        <v>691</v>
      </c>
      <c r="D444" s="100" t="s">
        <v>107</v>
      </c>
      <c r="E444" s="100" t="s">
        <v>111</v>
      </c>
      <c r="F444" s="101">
        <v>35826</v>
      </c>
      <c r="G444" s="95">
        <f t="shared" ca="1" si="12"/>
        <v>25</v>
      </c>
      <c r="H444" s="96">
        <v>49533</v>
      </c>
      <c r="I444" s="97">
        <v>3</v>
      </c>
      <c r="J444" s="98">
        <f t="shared" si="13"/>
        <v>64392.9</v>
      </c>
    </row>
    <row r="445" spans="1:10">
      <c r="A445">
        <v>444</v>
      </c>
      <c r="B445" s="100" t="s">
        <v>919</v>
      </c>
      <c r="C445" s="93" t="s">
        <v>689</v>
      </c>
      <c r="D445" s="100" t="s">
        <v>110</v>
      </c>
      <c r="E445" s="100" t="s">
        <v>108</v>
      </c>
      <c r="F445" s="101">
        <v>36136</v>
      </c>
      <c r="G445" s="95">
        <f t="shared" ca="1" si="12"/>
        <v>24</v>
      </c>
      <c r="H445" s="96">
        <v>49500</v>
      </c>
      <c r="I445" s="97">
        <v>4</v>
      </c>
      <c r="J445" s="98">
        <f t="shared" si="13"/>
        <v>64350</v>
      </c>
    </row>
    <row r="446" spans="1:10">
      <c r="A446">
        <v>445</v>
      </c>
      <c r="B446" s="100" t="s">
        <v>579</v>
      </c>
      <c r="C446" s="93" t="s">
        <v>694</v>
      </c>
      <c r="D446" s="100" t="s">
        <v>140</v>
      </c>
      <c r="E446" s="100" t="s">
        <v>108</v>
      </c>
      <c r="F446" s="101">
        <v>38816</v>
      </c>
      <c r="G446" s="95">
        <f t="shared" ca="1" si="12"/>
        <v>17</v>
      </c>
      <c r="H446" s="96">
        <v>49412</v>
      </c>
      <c r="I446" s="97">
        <v>1</v>
      </c>
      <c r="J446" s="98">
        <f t="shared" si="13"/>
        <v>64235.6</v>
      </c>
    </row>
    <row r="447" spans="1:10">
      <c r="A447">
        <v>446</v>
      </c>
      <c r="B447" s="100" t="s">
        <v>573</v>
      </c>
      <c r="C447" s="93" t="s">
        <v>693</v>
      </c>
      <c r="D447" s="100" t="s">
        <v>283</v>
      </c>
      <c r="E447" s="100" t="s">
        <v>111</v>
      </c>
      <c r="F447" s="101">
        <v>38854</v>
      </c>
      <c r="G447" s="95">
        <f t="shared" ca="1" si="12"/>
        <v>16</v>
      </c>
      <c r="H447" s="96">
        <v>49302</v>
      </c>
      <c r="I447" s="97">
        <v>4</v>
      </c>
      <c r="J447" s="98">
        <f t="shared" si="13"/>
        <v>64092.6</v>
      </c>
    </row>
    <row r="448" spans="1:10">
      <c r="A448">
        <v>447</v>
      </c>
      <c r="B448" s="100" t="s">
        <v>109</v>
      </c>
      <c r="C448" s="93" t="s">
        <v>693</v>
      </c>
      <c r="D448" s="100" t="s">
        <v>110</v>
      </c>
      <c r="E448" s="100" t="s">
        <v>111</v>
      </c>
      <c r="F448" s="101">
        <v>41254</v>
      </c>
      <c r="G448" s="95">
        <f t="shared" ca="1" si="12"/>
        <v>10</v>
      </c>
      <c r="H448" s="96">
        <v>49192</v>
      </c>
      <c r="I448" s="97">
        <v>2</v>
      </c>
      <c r="J448" s="98">
        <f t="shared" si="13"/>
        <v>63949.599999999999</v>
      </c>
    </row>
    <row r="449" spans="1:10">
      <c r="A449">
        <v>448</v>
      </c>
      <c r="B449" s="100" t="s">
        <v>447</v>
      </c>
      <c r="C449" s="93" t="s">
        <v>691</v>
      </c>
      <c r="D449" s="100" t="s">
        <v>110</v>
      </c>
      <c r="E449" s="100" t="s">
        <v>108</v>
      </c>
      <c r="F449" s="101">
        <v>39446</v>
      </c>
      <c r="G449" s="95">
        <f t="shared" ca="1" si="12"/>
        <v>15</v>
      </c>
      <c r="H449" s="96">
        <v>49115</v>
      </c>
      <c r="I449" s="97">
        <v>1</v>
      </c>
      <c r="J449" s="98">
        <f t="shared" si="13"/>
        <v>63849.5</v>
      </c>
    </row>
    <row r="450" spans="1:10">
      <c r="A450">
        <v>449</v>
      </c>
      <c r="B450" s="100" t="s">
        <v>176</v>
      </c>
      <c r="C450" s="93" t="s">
        <v>688</v>
      </c>
      <c r="D450" s="100" t="s">
        <v>177</v>
      </c>
      <c r="E450" s="100" t="s">
        <v>108</v>
      </c>
      <c r="F450" s="101">
        <v>40893</v>
      </c>
      <c r="G450" s="95">
        <f t="shared" ref="G450:G513" ca="1" si="14">DATEDIF(F450,TODAY(),"Y")</f>
        <v>11</v>
      </c>
      <c r="H450" s="96">
        <v>49082</v>
      </c>
      <c r="I450" s="97">
        <v>5</v>
      </c>
      <c r="J450" s="98">
        <f t="shared" ref="J450:J513" si="15">H450*$K$2+H450</f>
        <v>63806.6</v>
      </c>
    </row>
    <row r="451" spans="1:10">
      <c r="A451">
        <v>450</v>
      </c>
      <c r="B451" s="100" t="s">
        <v>189</v>
      </c>
      <c r="C451" s="93" t="s">
        <v>690</v>
      </c>
      <c r="D451" s="100" t="s">
        <v>177</v>
      </c>
      <c r="E451" s="100" t="s">
        <v>108</v>
      </c>
      <c r="F451" s="101">
        <v>40818</v>
      </c>
      <c r="G451" s="95">
        <f t="shared" ca="1" si="14"/>
        <v>11</v>
      </c>
      <c r="H451" s="96">
        <v>49016</v>
      </c>
      <c r="I451" s="97">
        <v>2</v>
      </c>
      <c r="J451" s="98">
        <f t="shared" si="15"/>
        <v>63720.800000000003</v>
      </c>
    </row>
    <row r="452" spans="1:10">
      <c r="A452">
        <v>451</v>
      </c>
      <c r="B452" s="100" t="s">
        <v>399</v>
      </c>
      <c r="C452" s="93" t="s">
        <v>689</v>
      </c>
      <c r="D452" s="100" t="s">
        <v>107</v>
      </c>
      <c r="E452" s="100" t="s">
        <v>108</v>
      </c>
      <c r="F452" s="101">
        <v>39722</v>
      </c>
      <c r="G452" s="95">
        <f t="shared" ca="1" si="14"/>
        <v>14</v>
      </c>
      <c r="H452" s="96">
        <v>48983</v>
      </c>
      <c r="I452" s="97">
        <v>2</v>
      </c>
      <c r="J452" s="98">
        <f t="shared" si="15"/>
        <v>63677.9</v>
      </c>
    </row>
    <row r="453" spans="1:10">
      <c r="A453">
        <v>452</v>
      </c>
      <c r="B453" s="100" t="s">
        <v>320</v>
      </c>
      <c r="C453" s="93" t="s">
        <v>693</v>
      </c>
      <c r="D453" s="100" t="s">
        <v>140</v>
      </c>
      <c r="E453" s="100" t="s">
        <v>108</v>
      </c>
      <c r="F453" s="101">
        <v>40301</v>
      </c>
      <c r="G453" s="95">
        <f t="shared" ca="1" si="14"/>
        <v>12</v>
      </c>
      <c r="H453" s="96">
        <v>48697</v>
      </c>
      <c r="I453" s="97">
        <v>2</v>
      </c>
      <c r="J453" s="98">
        <f t="shared" si="15"/>
        <v>63306.1</v>
      </c>
    </row>
    <row r="454" spans="1:10">
      <c r="A454">
        <v>453</v>
      </c>
      <c r="B454" s="100" t="s">
        <v>230</v>
      </c>
      <c r="C454" s="93" t="s">
        <v>691</v>
      </c>
      <c r="D454" s="100" t="s">
        <v>140</v>
      </c>
      <c r="E454" s="100" t="s">
        <v>108</v>
      </c>
      <c r="F454" s="12">
        <v>40603</v>
      </c>
      <c r="G454" s="95">
        <f t="shared" ca="1" si="14"/>
        <v>12</v>
      </c>
      <c r="H454" s="96">
        <v>48686</v>
      </c>
      <c r="I454" s="97">
        <v>1</v>
      </c>
      <c r="J454" s="98">
        <f t="shared" si="15"/>
        <v>63291.8</v>
      </c>
    </row>
    <row r="455" spans="1:10">
      <c r="A455">
        <v>454</v>
      </c>
      <c r="B455" s="100" t="s">
        <v>876</v>
      </c>
      <c r="C455" s="93" t="s">
        <v>691</v>
      </c>
      <c r="D455" s="100" t="s">
        <v>147</v>
      </c>
      <c r="E455" s="100" t="s">
        <v>108</v>
      </c>
      <c r="F455" s="101">
        <v>36463</v>
      </c>
      <c r="G455" s="95">
        <f t="shared" ca="1" si="14"/>
        <v>23</v>
      </c>
      <c r="H455" s="96">
        <v>48642</v>
      </c>
      <c r="I455" s="97">
        <v>3</v>
      </c>
      <c r="J455" s="98">
        <f t="shared" si="15"/>
        <v>63234.6</v>
      </c>
    </row>
    <row r="456" spans="1:10">
      <c r="A456">
        <v>455</v>
      </c>
      <c r="B456" s="100" t="s">
        <v>358</v>
      </c>
      <c r="C456" s="93" t="s">
        <v>690</v>
      </c>
      <c r="D456" s="100" t="s">
        <v>147</v>
      </c>
      <c r="E456" s="100" t="s">
        <v>108</v>
      </c>
      <c r="F456" s="101">
        <v>40083</v>
      </c>
      <c r="G456" s="95">
        <f t="shared" ca="1" si="14"/>
        <v>13</v>
      </c>
      <c r="H456" s="96">
        <v>48565</v>
      </c>
      <c r="I456" s="97">
        <v>4</v>
      </c>
      <c r="J456" s="98">
        <f t="shared" si="15"/>
        <v>63134.5</v>
      </c>
    </row>
    <row r="457" spans="1:10">
      <c r="A457">
        <v>456</v>
      </c>
      <c r="B457" s="100" t="s">
        <v>237</v>
      </c>
      <c r="C457" s="93" t="s">
        <v>688</v>
      </c>
      <c r="D457" s="100" t="s">
        <v>140</v>
      </c>
      <c r="E457" s="100" t="s">
        <v>108</v>
      </c>
      <c r="F457" s="101">
        <v>40578</v>
      </c>
      <c r="G457" s="95">
        <f t="shared" ca="1" si="14"/>
        <v>12</v>
      </c>
      <c r="H457" s="96">
        <v>48202</v>
      </c>
      <c r="I457" s="97">
        <v>2</v>
      </c>
      <c r="J457" s="98">
        <f t="shared" si="15"/>
        <v>62662.6</v>
      </c>
    </row>
    <row r="458" spans="1:10">
      <c r="A458">
        <v>457</v>
      </c>
      <c r="B458" s="100" t="s">
        <v>515</v>
      </c>
      <c r="C458" s="93" t="s">
        <v>691</v>
      </c>
      <c r="D458" s="100" t="s">
        <v>242</v>
      </c>
      <c r="E458" s="100" t="s">
        <v>108</v>
      </c>
      <c r="F458" s="101">
        <v>39147</v>
      </c>
      <c r="G458" s="95">
        <f t="shared" ca="1" si="14"/>
        <v>16</v>
      </c>
      <c r="H458" s="96">
        <v>48048</v>
      </c>
      <c r="I458" s="97">
        <v>5</v>
      </c>
      <c r="J458" s="98">
        <f t="shared" si="15"/>
        <v>62462.400000000001</v>
      </c>
    </row>
    <row r="459" spans="1:10">
      <c r="A459">
        <v>458</v>
      </c>
      <c r="B459" s="100" t="s">
        <v>514</v>
      </c>
      <c r="C459" s="93" t="s">
        <v>688</v>
      </c>
      <c r="D459" s="100" t="s">
        <v>119</v>
      </c>
      <c r="E459" s="100" t="s">
        <v>108</v>
      </c>
      <c r="F459" s="101">
        <v>39153</v>
      </c>
      <c r="G459" s="95">
        <f t="shared" ca="1" si="14"/>
        <v>16</v>
      </c>
      <c r="H459" s="96">
        <v>47960</v>
      </c>
      <c r="I459" s="97">
        <v>5</v>
      </c>
      <c r="J459" s="98">
        <f t="shared" si="15"/>
        <v>62348</v>
      </c>
    </row>
    <row r="460" spans="1:10">
      <c r="A460">
        <v>459</v>
      </c>
      <c r="B460" s="100" t="s">
        <v>179</v>
      </c>
      <c r="C460" s="93" t="s">
        <v>693</v>
      </c>
      <c r="D460" s="100" t="s">
        <v>115</v>
      </c>
      <c r="E460" s="100" t="s">
        <v>108</v>
      </c>
      <c r="F460" s="101">
        <v>40883</v>
      </c>
      <c r="G460" s="95">
        <f t="shared" ca="1" si="14"/>
        <v>11</v>
      </c>
      <c r="H460" s="96">
        <v>47938</v>
      </c>
      <c r="I460" s="97">
        <v>5</v>
      </c>
      <c r="J460" s="98">
        <f t="shared" si="15"/>
        <v>62319.4</v>
      </c>
    </row>
    <row r="461" spans="1:10">
      <c r="A461">
        <v>460</v>
      </c>
      <c r="B461" s="100" t="s">
        <v>875</v>
      </c>
      <c r="C461" s="93" t="s">
        <v>693</v>
      </c>
      <c r="D461" s="100" t="s">
        <v>147</v>
      </c>
      <c r="E461" s="100" t="s">
        <v>108</v>
      </c>
      <c r="F461" s="101">
        <v>36456</v>
      </c>
      <c r="G461" s="95">
        <f t="shared" ca="1" si="14"/>
        <v>23</v>
      </c>
      <c r="H461" s="96">
        <v>47806</v>
      </c>
      <c r="I461" s="97">
        <v>5</v>
      </c>
      <c r="J461" s="98">
        <f t="shared" si="15"/>
        <v>62147.8</v>
      </c>
    </row>
    <row r="462" spans="1:10">
      <c r="A462">
        <v>461</v>
      </c>
      <c r="B462" s="100" t="s">
        <v>277</v>
      </c>
      <c r="C462" s="93" t="s">
        <v>688</v>
      </c>
      <c r="D462" s="100" t="s">
        <v>115</v>
      </c>
      <c r="E462" s="100" t="s">
        <v>108</v>
      </c>
      <c r="F462" s="101">
        <v>40452</v>
      </c>
      <c r="G462" s="95">
        <f t="shared" ca="1" si="14"/>
        <v>12</v>
      </c>
      <c r="H462" s="96">
        <v>47751</v>
      </c>
      <c r="I462" s="97">
        <v>1</v>
      </c>
      <c r="J462" s="98">
        <f t="shared" si="15"/>
        <v>62076.3</v>
      </c>
    </row>
    <row r="463" spans="1:10">
      <c r="A463">
        <v>462</v>
      </c>
      <c r="B463" s="100" t="s">
        <v>400</v>
      </c>
      <c r="C463" s="93" t="s">
        <v>691</v>
      </c>
      <c r="D463" s="100" t="s">
        <v>119</v>
      </c>
      <c r="E463" s="100" t="s">
        <v>111</v>
      </c>
      <c r="F463" s="101">
        <v>39720</v>
      </c>
      <c r="G463" s="95">
        <f t="shared" ca="1" si="14"/>
        <v>14</v>
      </c>
      <c r="H463" s="96">
        <v>47652</v>
      </c>
      <c r="I463" s="97">
        <v>5</v>
      </c>
      <c r="J463" s="98">
        <f t="shared" si="15"/>
        <v>61947.6</v>
      </c>
    </row>
    <row r="464" spans="1:10">
      <c r="A464">
        <v>463</v>
      </c>
      <c r="B464" s="100" t="s">
        <v>170</v>
      </c>
      <c r="C464" s="93" t="s">
        <v>688</v>
      </c>
      <c r="D464" s="100" t="s">
        <v>115</v>
      </c>
      <c r="E464" s="100" t="s">
        <v>108</v>
      </c>
      <c r="F464" s="101">
        <v>40925</v>
      </c>
      <c r="G464" s="95">
        <f t="shared" ca="1" si="14"/>
        <v>11</v>
      </c>
      <c r="H464" s="96">
        <v>47509</v>
      </c>
      <c r="I464" s="97">
        <v>2</v>
      </c>
      <c r="J464" s="98">
        <f t="shared" si="15"/>
        <v>61761.7</v>
      </c>
    </row>
    <row r="465" spans="1:10">
      <c r="A465">
        <v>464</v>
      </c>
      <c r="B465" s="100" t="s">
        <v>388</v>
      </c>
      <c r="C465" s="93" t="s">
        <v>690</v>
      </c>
      <c r="D465" s="100" t="s">
        <v>177</v>
      </c>
      <c r="E465" s="100" t="s">
        <v>108</v>
      </c>
      <c r="F465" s="101">
        <v>39754</v>
      </c>
      <c r="G465" s="95">
        <f t="shared" ca="1" si="14"/>
        <v>14</v>
      </c>
      <c r="H465" s="96">
        <v>47421</v>
      </c>
      <c r="I465" s="97">
        <v>2</v>
      </c>
      <c r="J465" s="98">
        <f t="shared" si="15"/>
        <v>61647.3</v>
      </c>
    </row>
    <row r="466" spans="1:10">
      <c r="A466">
        <v>465</v>
      </c>
      <c r="B466" s="100" t="s">
        <v>222</v>
      </c>
      <c r="C466" s="93" t="s">
        <v>689</v>
      </c>
      <c r="D466" s="100" t="s">
        <v>107</v>
      </c>
      <c r="E466" s="100" t="s">
        <v>111</v>
      </c>
      <c r="F466" s="12">
        <v>40638</v>
      </c>
      <c r="G466" s="95">
        <f t="shared" ca="1" si="14"/>
        <v>12</v>
      </c>
      <c r="H466" s="96">
        <v>47289</v>
      </c>
      <c r="I466" s="97">
        <v>4</v>
      </c>
      <c r="J466" s="98">
        <f t="shared" si="15"/>
        <v>61475.7</v>
      </c>
    </row>
    <row r="467" spans="1:10">
      <c r="A467">
        <v>466</v>
      </c>
      <c r="B467" s="100" t="s">
        <v>375</v>
      </c>
      <c r="C467" s="93" t="s">
        <v>693</v>
      </c>
      <c r="D467" s="100" t="s">
        <v>123</v>
      </c>
      <c r="E467" s="100" t="s">
        <v>111</v>
      </c>
      <c r="F467" s="101">
        <v>39803</v>
      </c>
      <c r="G467" s="95">
        <f t="shared" ca="1" si="14"/>
        <v>14</v>
      </c>
      <c r="H467" s="96">
        <v>47234</v>
      </c>
      <c r="I467" s="97">
        <v>1</v>
      </c>
      <c r="J467" s="98">
        <f t="shared" si="15"/>
        <v>61404.2</v>
      </c>
    </row>
    <row r="468" spans="1:10">
      <c r="A468">
        <v>467</v>
      </c>
      <c r="B468" s="100" t="s">
        <v>782</v>
      </c>
      <c r="C468" s="93" t="s">
        <v>693</v>
      </c>
      <c r="D468" s="100" t="s">
        <v>137</v>
      </c>
      <c r="E468" s="100" t="s">
        <v>125</v>
      </c>
      <c r="F468" s="101">
        <v>36357</v>
      </c>
      <c r="G468" s="95">
        <f t="shared" ca="1" si="14"/>
        <v>23</v>
      </c>
      <c r="H468" s="96">
        <v>47196</v>
      </c>
      <c r="I468" s="97">
        <v>1</v>
      </c>
      <c r="J468" s="98">
        <f t="shared" si="15"/>
        <v>61354.8</v>
      </c>
    </row>
    <row r="469" spans="1:10">
      <c r="A469">
        <v>468</v>
      </c>
      <c r="B469" s="100" t="s">
        <v>975</v>
      </c>
      <c r="C469" s="93" t="s">
        <v>690</v>
      </c>
      <c r="D469" s="100" t="s">
        <v>206</v>
      </c>
      <c r="E469" s="100" t="s">
        <v>108</v>
      </c>
      <c r="F469" s="101">
        <v>37684</v>
      </c>
      <c r="G469" s="95">
        <f t="shared" ca="1" si="14"/>
        <v>20</v>
      </c>
      <c r="H469" s="96">
        <v>47080</v>
      </c>
      <c r="I469" s="97">
        <v>5</v>
      </c>
      <c r="J469" s="98">
        <f t="shared" si="15"/>
        <v>61204</v>
      </c>
    </row>
    <row r="470" spans="1:10">
      <c r="A470">
        <v>469</v>
      </c>
      <c r="B470" s="100" t="s">
        <v>555</v>
      </c>
      <c r="C470" s="93" t="s">
        <v>693</v>
      </c>
      <c r="D470" s="100" t="s">
        <v>119</v>
      </c>
      <c r="E470" s="100" t="s">
        <v>125</v>
      </c>
      <c r="F470" s="101">
        <v>38975</v>
      </c>
      <c r="G470" s="95">
        <f t="shared" ca="1" si="14"/>
        <v>16</v>
      </c>
      <c r="H470" s="96">
        <v>47014</v>
      </c>
      <c r="I470" s="97">
        <v>2</v>
      </c>
      <c r="J470" s="98">
        <f t="shared" si="15"/>
        <v>61118.2</v>
      </c>
    </row>
    <row r="471" spans="1:10">
      <c r="A471">
        <v>470</v>
      </c>
      <c r="B471" s="100" t="s">
        <v>271</v>
      </c>
      <c r="C471" s="93" t="s">
        <v>691</v>
      </c>
      <c r="D471" s="100" t="s">
        <v>113</v>
      </c>
      <c r="E471" s="100" t="s">
        <v>108</v>
      </c>
      <c r="F471" s="101">
        <v>40470</v>
      </c>
      <c r="G471" s="95">
        <f t="shared" ca="1" si="14"/>
        <v>12</v>
      </c>
      <c r="H471" s="96">
        <v>46882</v>
      </c>
      <c r="I471" s="97">
        <v>3</v>
      </c>
      <c r="J471" s="98">
        <f t="shared" si="15"/>
        <v>60946.6</v>
      </c>
    </row>
    <row r="472" spans="1:10">
      <c r="A472">
        <v>471</v>
      </c>
      <c r="B472" s="92" t="s">
        <v>6</v>
      </c>
      <c r="C472" s="93" t="s">
        <v>688</v>
      </c>
      <c r="D472" s="92" t="s">
        <v>709</v>
      </c>
      <c r="E472" s="92" t="s">
        <v>111</v>
      </c>
      <c r="F472" s="94">
        <v>39147</v>
      </c>
      <c r="G472" s="95">
        <f t="shared" ca="1" si="14"/>
        <v>16</v>
      </c>
      <c r="H472" s="96">
        <v>46794</v>
      </c>
      <c r="I472" s="97">
        <v>5</v>
      </c>
      <c r="J472" s="98">
        <f t="shared" si="15"/>
        <v>60832.2</v>
      </c>
    </row>
    <row r="473" spans="1:10">
      <c r="A473">
        <v>472</v>
      </c>
      <c r="B473" s="100" t="s">
        <v>788</v>
      </c>
      <c r="C473" s="93" t="s">
        <v>693</v>
      </c>
      <c r="D473" s="100" t="s">
        <v>113</v>
      </c>
      <c r="E473" s="100" t="s">
        <v>108</v>
      </c>
      <c r="F473" s="101">
        <v>37288</v>
      </c>
      <c r="G473" s="95">
        <f t="shared" ca="1" si="14"/>
        <v>21</v>
      </c>
      <c r="H473" s="96">
        <v>46728</v>
      </c>
      <c r="I473" s="97">
        <v>3</v>
      </c>
      <c r="J473" s="98">
        <f t="shared" si="15"/>
        <v>60746.400000000001</v>
      </c>
    </row>
    <row r="474" spans="1:10">
      <c r="A474">
        <v>473</v>
      </c>
      <c r="B474" s="100" t="s">
        <v>602</v>
      </c>
      <c r="C474" s="93" t="s">
        <v>693</v>
      </c>
      <c r="D474" s="100" t="s">
        <v>140</v>
      </c>
      <c r="E474" s="100" t="s">
        <v>111</v>
      </c>
      <c r="F474" s="101">
        <v>38738</v>
      </c>
      <c r="G474" s="95">
        <f t="shared" ca="1" si="14"/>
        <v>17</v>
      </c>
      <c r="H474" s="96">
        <v>46365</v>
      </c>
      <c r="I474" s="97">
        <v>5</v>
      </c>
      <c r="J474" s="98">
        <f t="shared" si="15"/>
        <v>60274.5</v>
      </c>
    </row>
    <row r="475" spans="1:10">
      <c r="A475">
        <v>474</v>
      </c>
      <c r="B475" s="100" t="s">
        <v>463</v>
      </c>
      <c r="C475" s="93" t="s">
        <v>691</v>
      </c>
      <c r="D475" s="100" t="s">
        <v>110</v>
      </c>
      <c r="E475" s="100" t="s">
        <v>108</v>
      </c>
      <c r="F475" s="101">
        <v>39362</v>
      </c>
      <c r="G475" s="95">
        <f t="shared" ca="1" si="14"/>
        <v>15</v>
      </c>
      <c r="H475" s="96">
        <v>46222</v>
      </c>
      <c r="I475" s="97">
        <v>5</v>
      </c>
      <c r="J475" s="98">
        <f t="shared" si="15"/>
        <v>60088.6</v>
      </c>
    </row>
    <row r="476" spans="1:10">
      <c r="A476">
        <v>475</v>
      </c>
      <c r="B476" s="100" t="s">
        <v>808</v>
      </c>
      <c r="C476" s="93" t="s">
        <v>694</v>
      </c>
      <c r="D476" s="100" t="s">
        <v>140</v>
      </c>
      <c r="E476" s="100" t="s">
        <v>111</v>
      </c>
      <c r="F476" s="101">
        <v>36600</v>
      </c>
      <c r="G476" s="95">
        <f t="shared" ca="1" si="14"/>
        <v>23</v>
      </c>
      <c r="H476" s="96">
        <v>46024</v>
      </c>
      <c r="I476" s="97">
        <v>2</v>
      </c>
      <c r="J476" s="98">
        <f t="shared" si="15"/>
        <v>59831.199999999997</v>
      </c>
    </row>
    <row r="477" spans="1:10">
      <c r="A477">
        <v>476</v>
      </c>
      <c r="B477" s="100" t="s">
        <v>298</v>
      </c>
      <c r="C477" s="93" t="s">
        <v>694</v>
      </c>
      <c r="D477" s="100" t="s">
        <v>107</v>
      </c>
      <c r="E477" s="100" t="s">
        <v>111</v>
      </c>
      <c r="F477" s="101">
        <v>40393</v>
      </c>
      <c r="G477" s="95">
        <f t="shared" ca="1" si="14"/>
        <v>12</v>
      </c>
      <c r="H477" s="96">
        <v>45947</v>
      </c>
      <c r="I477" s="97">
        <v>5</v>
      </c>
      <c r="J477" s="98">
        <f t="shared" si="15"/>
        <v>59731.1</v>
      </c>
    </row>
    <row r="478" spans="1:10">
      <c r="A478">
        <v>477</v>
      </c>
      <c r="B478" s="100" t="s">
        <v>856</v>
      </c>
      <c r="C478" s="93" t="s">
        <v>693</v>
      </c>
      <c r="D478" s="100" t="s">
        <v>140</v>
      </c>
      <c r="E478" s="100" t="s">
        <v>125</v>
      </c>
      <c r="F478" s="101">
        <v>36503</v>
      </c>
      <c r="G478" s="95">
        <f t="shared" ca="1" si="14"/>
        <v>23</v>
      </c>
      <c r="H478" s="96">
        <v>45777</v>
      </c>
      <c r="I478" s="97">
        <v>1</v>
      </c>
      <c r="J478" s="98">
        <f t="shared" si="15"/>
        <v>59510.1</v>
      </c>
    </row>
    <row r="479" spans="1:10">
      <c r="A479">
        <v>478</v>
      </c>
      <c r="B479" s="100" t="s">
        <v>357</v>
      </c>
      <c r="C479" s="93" t="s">
        <v>693</v>
      </c>
      <c r="D479" s="100" t="s">
        <v>123</v>
      </c>
      <c r="E479" s="100" t="s">
        <v>108</v>
      </c>
      <c r="F479" s="101">
        <v>40085</v>
      </c>
      <c r="G479" s="95">
        <f t="shared" ca="1" si="14"/>
        <v>13</v>
      </c>
      <c r="H479" s="96">
        <v>45639</v>
      </c>
      <c r="I479" s="97">
        <v>5</v>
      </c>
      <c r="J479" s="98">
        <f t="shared" si="15"/>
        <v>59330.7</v>
      </c>
    </row>
    <row r="480" spans="1:10">
      <c r="A480">
        <v>479</v>
      </c>
      <c r="B480" s="100" t="s">
        <v>562</v>
      </c>
      <c r="C480" s="93" t="s">
        <v>691</v>
      </c>
      <c r="D480" s="100" t="s">
        <v>107</v>
      </c>
      <c r="E480" s="100" t="s">
        <v>108</v>
      </c>
      <c r="F480" s="101">
        <v>38914</v>
      </c>
      <c r="G480" s="95">
        <f t="shared" ca="1" si="14"/>
        <v>16</v>
      </c>
      <c r="H480" s="96">
        <v>45518</v>
      </c>
      <c r="I480" s="97">
        <v>2</v>
      </c>
      <c r="J480" s="98">
        <f t="shared" si="15"/>
        <v>59173.4</v>
      </c>
    </row>
    <row r="481" spans="1:10">
      <c r="A481">
        <v>480</v>
      </c>
      <c r="B481" s="100" t="s">
        <v>183</v>
      </c>
      <c r="C481" s="93" t="s">
        <v>688</v>
      </c>
      <c r="D481" s="100" t="s">
        <v>154</v>
      </c>
      <c r="E481" s="100" t="s">
        <v>108</v>
      </c>
      <c r="F481" s="101">
        <v>40856</v>
      </c>
      <c r="G481" s="95">
        <f t="shared" ca="1" si="14"/>
        <v>11</v>
      </c>
      <c r="H481" s="96">
        <v>45485</v>
      </c>
      <c r="I481" s="97">
        <v>2</v>
      </c>
      <c r="J481" s="98">
        <f t="shared" si="15"/>
        <v>59130.5</v>
      </c>
    </row>
    <row r="482" spans="1:10">
      <c r="A482">
        <v>481</v>
      </c>
      <c r="B482" s="100" t="s">
        <v>441</v>
      </c>
      <c r="C482" s="93" t="s">
        <v>694</v>
      </c>
      <c r="D482" s="100" t="s">
        <v>140</v>
      </c>
      <c r="E482" s="100" t="s">
        <v>108</v>
      </c>
      <c r="F482" s="101">
        <v>39472</v>
      </c>
      <c r="G482" s="95">
        <f t="shared" ca="1" si="14"/>
        <v>15</v>
      </c>
      <c r="H482" s="96">
        <v>45166</v>
      </c>
      <c r="I482" s="97">
        <v>3</v>
      </c>
      <c r="J482" s="98">
        <f t="shared" si="15"/>
        <v>58715.8</v>
      </c>
    </row>
    <row r="483" spans="1:10">
      <c r="A483">
        <v>482</v>
      </c>
      <c r="B483" s="100" t="s">
        <v>423</v>
      </c>
      <c r="C483" s="93" t="s">
        <v>691</v>
      </c>
      <c r="D483" s="100" t="s">
        <v>140</v>
      </c>
      <c r="E483" s="100" t="s">
        <v>111</v>
      </c>
      <c r="F483" s="101">
        <v>39603</v>
      </c>
      <c r="G483" s="95">
        <f t="shared" ca="1" si="14"/>
        <v>14</v>
      </c>
      <c r="H483" s="96">
        <v>45034</v>
      </c>
      <c r="I483" s="97">
        <v>2</v>
      </c>
      <c r="J483" s="98">
        <f t="shared" si="15"/>
        <v>58544.2</v>
      </c>
    </row>
    <row r="484" spans="1:10">
      <c r="A484">
        <v>483</v>
      </c>
      <c r="B484" s="100" t="s">
        <v>385</v>
      </c>
      <c r="C484" s="93" t="s">
        <v>691</v>
      </c>
      <c r="D484" s="100" t="s">
        <v>177</v>
      </c>
      <c r="E484" s="100" t="s">
        <v>108</v>
      </c>
      <c r="F484" s="101">
        <v>39761</v>
      </c>
      <c r="G484" s="95">
        <f t="shared" ca="1" si="14"/>
        <v>14</v>
      </c>
      <c r="H484" s="96">
        <v>45034</v>
      </c>
      <c r="I484" s="97">
        <v>3</v>
      </c>
      <c r="J484" s="98">
        <f t="shared" si="15"/>
        <v>58544.2</v>
      </c>
    </row>
    <row r="485" spans="1:10">
      <c r="A485">
        <v>484</v>
      </c>
      <c r="B485" s="100" t="s">
        <v>560</v>
      </c>
      <c r="C485" s="93" t="s">
        <v>688</v>
      </c>
      <c r="D485" s="100" t="s">
        <v>123</v>
      </c>
      <c r="E485" s="100" t="s">
        <v>108</v>
      </c>
      <c r="F485" s="101">
        <v>38954</v>
      </c>
      <c r="G485" s="95">
        <f t="shared" ca="1" si="14"/>
        <v>16</v>
      </c>
      <c r="H485" s="96">
        <v>45012</v>
      </c>
      <c r="I485" s="97">
        <v>4</v>
      </c>
      <c r="J485" s="98">
        <f t="shared" si="15"/>
        <v>58515.6</v>
      </c>
    </row>
    <row r="486" spans="1:10">
      <c r="A486">
        <v>485</v>
      </c>
      <c r="B486" s="100" t="s">
        <v>977</v>
      </c>
      <c r="C486" s="93" t="s">
        <v>688</v>
      </c>
      <c r="D486" s="100" t="s">
        <v>206</v>
      </c>
      <c r="E486" s="100" t="s">
        <v>108</v>
      </c>
      <c r="F486" s="101">
        <v>37073</v>
      </c>
      <c r="G486" s="95">
        <f t="shared" ca="1" si="14"/>
        <v>21</v>
      </c>
      <c r="H486" s="96">
        <v>44748</v>
      </c>
      <c r="I486" s="97">
        <v>5</v>
      </c>
      <c r="J486" s="98">
        <f t="shared" si="15"/>
        <v>58172.4</v>
      </c>
    </row>
    <row r="487" spans="1:10">
      <c r="A487">
        <v>486</v>
      </c>
      <c r="B487" s="100" t="s">
        <v>473</v>
      </c>
      <c r="C487" s="93" t="s">
        <v>691</v>
      </c>
      <c r="D487" s="100" t="s">
        <v>113</v>
      </c>
      <c r="E487" s="100" t="s">
        <v>111</v>
      </c>
      <c r="F487" s="101">
        <v>39295</v>
      </c>
      <c r="G487" s="95">
        <f t="shared" ca="1" si="14"/>
        <v>15</v>
      </c>
      <c r="H487" s="96">
        <v>44616</v>
      </c>
      <c r="I487" s="97">
        <v>5</v>
      </c>
      <c r="J487" s="98">
        <f t="shared" si="15"/>
        <v>58000.800000000003</v>
      </c>
    </row>
    <row r="488" spans="1:10">
      <c r="A488">
        <v>487</v>
      </c>
      <c r="B488" s="100" t="s">
        <v>833</v>
      </c>
      <c r="C488" s="93" t="s">
        <v>693</v>
      </c>
      <c r="D488" s="100" t="s">
        <v>140</v>
      </c>
      <c r="E488" s="100" t="s">
        <v>108</v>
      </c>
      <c r="F488" s="101">
        <v>35996</v>
      </c>
      <c r="G488" s="95">
        <f t="shared" ca="1" si="14"/>
        <v>24</v>
      </c>
      <c r="H488" s="96">
        <v>44374</v>
      </c>
      <c r="I488" s="97">
        <v>2</v>
      </c>
      <c r="J488" s="98">
        <f t="shared" si="15"/>
        <v>57686.2</v>
      </c>
    </row>
    <row r="489" spans="1:10">
      <c r="A489">
        <v>488</v>
      </c>
      <c r="B489" s="100" t="s">
        <v>218</v>
      </c>
      <c r="C489" s="93" t="s">
        <v>693</v>
      </c>
      <c r="D489" s="100" t="s">
        <v>107</v>
      </c>
      <c r="E489" s="100" t="s">
        <v>108</v>
      </c>
      <c r="F489" s="12">
        <v>40680</v>
      </c>
      <c r="G489" s="95">
        <f t="shared" ca="1" si="14"/>
        <v>11</v>
      </c>
      <c r="H489" s="96">
        <v>44286</v>
      </c>
      <c r="I489" s="97">
        <v>5</v>
      </c>
      <c r="J489" s="98">
        <f t="shared" si="15"/>
        <v>57571.8</v>
      </c>
    </row>
    <row r="490" spans="1:10">
      <c r="A490">
        <v>489</v>
      </c>
      <c r="B490" s="100" t="s">
        <v>843</v>
      </c>
      <c r="C490" s="93" t="s">
        <v>694</v>
      </c>
      <c r="D490" s="100" t="s">
        <v>140</v>
      </c>
      <c r="E490" s="100" t="s">
        <v>108</v>
      </c>
      <c r="F490" s="101">
        <v>36413</v>
      </c>
      <c r="G490" s="95">
        <f t="shared" ca="1" si="14"/>
        <v>23</v>
      </c>
      <c r="H490" s="96">
        <v>44066</v>
      </c>
      <c r="I490" s="97">
        <v>3</v>
      </c>
      <c r="J490" s="98">
        <f t="shared" si="15"/>
        <v>57285.8</v>
      </c>
    </row>
    <row r="491" spans="1:10">
      <c r="A491">
        <v>490</v>
      </c>
      <c r="B491" s="100" t="s">
        <v>890</v>
      </c>
      <c r="C491" s="93" t="s">
        <v>693</v>
      </c>
      <c r="D491" s="100" t="s">
        <v>115</v>
      </c>
      <c r="E491" s="100" t="s">
        <v>131</v>
      </c>
      <c r="F491" s="101">
        <v>36329</v>
      </c>
      <c r="G491" s="95">
        <f t="shared" ca="1" si="14"/>
        <v>23</v>
      </c>
      <c r="H491" s="96">
        <v>43741</v>
      </c>
      <c r="I491" s="97">
        <v>1</v>
      </c>
      <c r="J491" s="98">
        <f t="shared" si="15"/>
        <v>56863.3</v>
      </c>
    </row>
    <row r="492" spans="1:10">
      <c r="A492">
        <v>491</v>
      </c>
      <c r="B492" s="100" t="s">
        <v>785</v>
      </c>
      <c r="C492" s="93" t="s">
        <v>690</v>
      </c>
      <c r="D492" s="100" t="s">
        <v>137</v>
      </c>
      <c r="E492" s="100" t="s">
        <v>108</v>
      </c>
      <c r="F492" s="101">
        <v>37612</v>
      </c>
      <c r="G492" s="95">
        <f t="shared" ca="1" si="14"/>
        <v>20</v>
      </c>
      <c r="H492" s="96">
        <v>43714</v>
      </c>
      <c r="I492" s="97">
        <v>1</v>
      </c>
      <c r="J492" s="98">
        <f t="shared" si="15"/>
        <v>56828.2</v>
      </c>
    </row>
    <row r="493" spans="1:10">
      <c r="A493">
        <v>492</v>
      </c>
      <c r="B493" s="100" t="s">
        <v>793</v>
      </c>
      <c r="C493" s="93" t="s">
        <v>694</v>
      </c>
      <c r="D493" s="100" t="s">
        <v>113</v>
      </c>
      <c r="E493" s="100" t="s">
        <v>108</v>
      </c>
      <c r="F493" s="101">
        <v>36414</v>
      </c>
      <c r="G493" s="95">
        <f t="shared" ca="1" si="14"/>
        <v>23</v>
      </c>
      <c r="H493" s="96">
        <v>43648</v>
      </c>
      <c r="I493" s="97">
        <v>5</v>
      </c>
      <c r="J493" s="98">
        <f t="shared" si="15"/>
        <v>56742.400000000001</v>
      </c>
    </row>
    <row r="494" spans="1:10">
      <c r="A494">
        <v>493</v>
      </c>
      <c r="B494" s="100" t="s">
        <v>420</v>
      </c>
      <c r="C494" s="93" t="s">
        <v>688</v>
      </c>
      <c r="D494" s="100" t="s">
        <v>140</v>
      </c>
      <c r="E494" s="100" t="s">
        <v>111</v>
      </c>
      <c r="F494" s="101">
        <v>39633</v>
      </c>
      <c r="G494" s="95">
        <f t="shared" ca="1" si="14"/>
        <v>14</v>
      </c>
      <c r="H494" s="96">
        <v>43648</v>
      </c>
      <c r="I494" s="97">
        <v>1</v>
      </c>
      <c r="J494" s="98">
        <f t="shared" si="15"/>
        <v>56742.400000000001</v>
      </c>
    </row>
    <row r="495" spans="1:10">
      <c r="A495">
        <v>494</v>
      </c>
      <c r="B495" s="100" t="s">
        <v>393</v>
      </c>
      <c r="C495" s="93" t="s">
        <v>688</v>
      </c>
      <c r="D495" s="100" t="s">
        <v>177</v>
      </c>
      <c r="E495" s="100" t="s">
        <v>125</v>
      </c>
      <c r="F495" s="103">
        <v>39735</v>
      </c>
      <c r="G495" s="95">
        <f t="shared" ca="1" si="14"/>
        <v>14</v>
      </c>
      <c r="H495" s="96">
        <v>43582</v>
      </c>
      <c r="I495" s="97">
        <v>5</v>
      </c>
      <c r="J495" s="98">
        <f t="shared" si="15"/>
        <v>56656.6</v>
      </c>
    </row>
    <row r="496" spans="1:10">
      <c r="A496">
        <v>495</v>
      </c>
      <c r="B496" s="100" t="s">
        <v>291</v>
      </c>
      <c r="C496" s="93" t="s">
        <v>693</v>
      </c>
      <c r="D496" s="100" t="s">
        <v>110</v>
      </c>
      <c r="E496" s="100" t="s">
        <v>111</v>
      </c>
      <c r="F496" s="12">
        <v>40404</v>
      </c>
      <c r="G496" s="95">
        <f t="shared" ca="1" si="14"/>
        <v>12</v>
      </c>
      <c r="H496" s="96">
        <v>43505</v>
      </c>
      <c r="I496" s="97">
        <v>5</v>
      </c>
      <c r="J496" s="98">
        <f t="shared" si="15"/>
        <v>56556.5</v>
      </c>
    </row>
    <row r="497" spans="1:10">
      <c r="A497">
        <v>496</v>
      </c>
      <c r="B497" s="100" t="s">
        <v>925</v>
      </c>
      <c r="C497" s="93" t="s">
        <v>694</v>
      </c>
      <c r="D497" s="100" t="s">
        <v>119</v>
      </c>
      <c r="E497" s="100" t="s">
        <v>125</v>
      </c>
      <c r="F497" s="101">
        <v>35842</v>
      </c>
      <c r="G497" s="95">
        <f t="shared" ca="1" si="14"/>
        <v>25</v>
      </c>
      <c r="H497" s="96">
        <v>43483</v>
      </c>
      <c r="I497" s="97">
        <v>5</v>
      </c>
      <c r="J497" s="98">
        <f t="shared" si="15"/>
        <v>56527.9</v>
      </c>
    </row>
    <row r="498" spans="1:10">
      <c r="A498">
        <v>497</v>
      </c>
      <c r="B498" s="100" t="s">
        <v>285</v>
      </c>
      <c r="C498" s="93" t="s">
        <v>689</v>
      </c>
      <c r="D498" s="100" t="s">
        <v>140</v>
      </c>
      <c r="E498" s="100" t="s">
        <v>108</v>
      </c>
      <c r="F498" s="101">
        <v>40424</v>
      </c>
      <c r="G498" s="95">
        <f t="shared" ca="1" si="14"/>
        <v>12</v>
      </c>
      <c r="H498" s="96">
        <v>43472</v>
      </c>
      <c r="I498" s="97">
        <v>5</v>
      </c>
      <c r="J498" s="98">
        <f t="shared" si="15"/>
        <v>56513.599999999999</v>
      </c>
    </row>
    <row r="499" spans="1:10">
      <c r="A499">
        <v>498</v>
      </c>
      <c r="B499" s="100" t="s">
        <v>382</v>
      </c>
      <c r="C499" s="93" t="s">
        <v>693</v>
      </c>
      <c r="D499" s="100" t="s">
        <v>113</v>
      </c>
      <c r="E499" s="100" t="s">
        <v>125</v>
      </c>
      <c r="F499" s="101">
        <v>39768</v>
      </c>
      <c r="G499" s="95">
        <f t="shared" ca="1" si="14"/>
        <v>14</v>
      </c>
      <c r="H499" s="96">
        <v>43467</v>
      </c>
      <c r="I499" s="97">
        <v>5</v>
      </c>
      <c r="J499" s="98">
        <f t="shared" si="15"/>
        <v>56507.1</v>
      </c>
    </row>
    <row r="500" spans="1:10">
      <c r="A500">
        <v>499</v>
      </c>
      <c r="B500" s="100" t="s">
        <v>274</v>
      </c>
      <c r="C500" s="93" t="s">
        <v>689</v>
      </c>
      <c r="D500" s="100" t="s">
        <v>115</v>
      </c>
      <c r="E500" s="100" t="s">
        <v>111</v>
      </c>
      <c r="F500" s="101">
        <v>40468</v>
      </c>
      <c r="G500" s="95">
        <f t="shared" ca="1" si="14"/>
        <v>12</v>
      </c>
      <c r="H500" s="96">
        <v>43384</v>
      </c>
      <c r="I500" s="97">
        <v>4</v>
      </c>
      <c r="J500" s="98">
        <f t="shared" si="15"/>
        <v>56399.199999999997</v>
      </c>
    </row>
    <row r="501" spans="1:10">
      <c r="A501">
        <v>500</v>
      </c>
      <c r="B501" s="100" t="s">
        <v>620</v>
      </c>
      <c r="C501" s="93" t="s">
        <v>691</v>
      </c>
      <c r="D501" s="100" t="s">
        <v>140</v>
      </c>
      <c r="E501" s="100" t="s">
        <v>111</v>
      </c>
      <c r="F501" s="101">
        <v>38073</v>
      </c>
      <c r="G501" s="95">
        <f t="shared" ca="1" si="14"/>
        <v>19</v>
      </c>
      <c r="H501" s="96">
        <v>43230</v>
      </c>
      <c r="I501" s="97">
        <v>2</v>
      </c>
      <c r="J501" s="98">
        <f t="shared" si="15"/>
        <v>56199</v>
      </c>
    </row>
    <row r="502" spans="1:10">
      <c r="A502">
        <v>501</v>
      </c>
      <c r="B502" s="100" t="s">
        <v>132</v>
      </c>
      <c r="C502" s="93" t="s">
        <v>694</v>
      </c>
      <c r="D502" s="100" t="s">
        <v>133</v>
      </c>
      <c r="E502" s="100" t="s">
        <v>108</v>
      </c>
      <c r="F502" s="101">
        <v>41137</v>
      </c>
      <c r="G502" s="95">
        <f t="shared" ca="1" si="14"/>
        <v>10</v>
      </c>
      <c r="H502" s="96">
        <v>43076</v>
      </c>
      <c r="I502" s="97">
        <v>3</v>
      </c>
      <c r="J502" s="98">
        <f t="shared" si="15"/>
        <v>55998.8</v>
      </c>
    </row>
    <row r="503" spans="1:10">
      <c r="A503">
        <v>502</v>
      </c>
      <c r="B503" s="100" t="s">
        <v>171</v>
      </c>
      <c r="C503" s="93" t="s">
        <v>694</v>
      </c>
      <c r="D503" s="100" t="s">
        <v>121</v>
      </c>
      <c r="E503" s="100" t="s">
        <v>108</v>
      </c>
      <c r="F503" s="101">
        <v>40922</v>
      </c>
      <c r="G503" s="95">
        <f t="shared" ca="1" si="14"/>
        <v>11</v>
      </c>
      <c r="H503" s="96">
        <v>43021</v>
      </c>
      <c r="I503" s="97">
        <v>5</v>
      </c>
      <c r="J503" s="98">
        <f t="shared" si="15"/>
        <v>55927.3</v>
      </c>
    </row>
    <row r="504" spans="1:10">
      <c r="A504">
        <v>503</v>
      </c>
      <c r="B504" s="100" t="s">
        <v>521</v>
      </c>
      <c r="C504" s="93" t="s">
        <v>693</v>
      </c>
      <c r="D504" s="100" t="s">
        <v>119</v>
      </c>
      <c r="E504" s="100" t="s">
        <v>108</v>
      </c>
      <c r="F504" s="101">
        <v>39137</v>
      </c>
      <c r="G504" s="95">
        <f t="shared" ca="1" si="14"/>
        <v>16</v>
      </c>
      <c r="H504" s="96">
        <v>42900</v>
      </c>
      <c r="I504" s="97">
        <v>5</v>
      </c>
      <c r="J504" s="98">
        <f t="shared" si="15"/>
        <v>55770</v>
      </c>
    </row>
    <row r="505" spans="1:10">
      <c r="A505">
        <v>504</v>
      </c>
      <c r="B505" s="100" t="s">
        <v>935</v>
      </c>
      <c r="C505" s="93" t="s">
        <v>688</v>
      </c>
      <c r="D505" s="100" t="s">
        <v>119</v>
      </c>
      <c r="E505" s="100" t="s">
        <v>108</v>
      </c>
      <c r="F505" s="101">
        <v>36290</v>
      </c>
      <c r="G505" s="95">
        <f t="shared" ca="1" si="14"/>
        <v>23</v>
      </c>
      <c r="H505" s="96">
        <v>42900</v>
      </c>
      <c r="I505" s="97">
        <v>3</v>
      </c>
      <c r="J505" s="98">
        <f t="shared" si="15"/>
        <v>55770</v>
      </c>
    </row>
    <row r="506" spans="1:10">
      <c r="A506">
        <v>505</v>
      </c>
      <c r="B506" s="100" t="s">
        <v>455</v>
      </c>
      <c r="C506" s="93" t="s">
        <v>688</v>
      </c>
      <c r="D506" s="100" t="s">
        <v>140</v>
      </c>
      <c r="E506" s="100" t="s">
        <v>108</v>
      </c>
      <c r="F506" s="101">
        <v>39403</v>
      </c>
      <c r="G506" s="95">
        <f t="shared" ca="1" si="14"/>
        <v>15</v>
      </c>
      <c r="H506" s="96">
        <v>42834</v>
      </c>
      <c r="I506" s="97">
        <v>2</v>
      </c>
      <c r="J506" s="98">
        <f t="shared" si="15"/>
        <v>55684.2</v>
      </c>
    </row>
    <row r="507" spans="1:10">
      <c r="A507">
        <v>506</v>
      </c>
      <c r="B507" s="100" t="s">
        <v>413</v>
      </c>
      <c r="C507" s="93" t="s">
        <v>691</v>
      </c>
      <c r="D507" s="100" t="s">
        <v>123</v>
      </c>
      <c r="E507" s="100" t="s">
        <v>125</v>
      </c>
      <c r="F507" s="101">
        <v>39662</v>
      </c>
      <c r="G507" s="95">
        <f t="shared" ca="1" si="14"/>
        <v>14</v>
      </c>
      <c r="H507" s="96">
        <v>42812</v>
      </c>
      <c r="I507" s="97">
        <v>4</v>
      </c>
      <c r="J507" s="98">
        <f t="shared" si="15"/>
        <v>55655.6</v>
      </c>
    </row>
    <row r="508" spans="1:10">
      <c r="A508">
        <v>507</v>
      </c>
      <c r="B508" s="100" t="s">
        <v>828</v>
      </c>
      <c r="C508" s="93" t="s">
        <v>691</v>
      </c>
      <c r="D508" s="100" t="s">
        <v>140</v>
      </c>
      <c r="E508" s="100" t="s">
        <v>108</v>
      </c>
      <c r="F508" s="101">
        <v>36707</v>
      </c>
      <c r="G508" s="95">
        <f t="shared" ca="1" si="14"/>
        <v>22</v>
      </c>
      <c r="H508" s="96">
        <v>42757</v>
      </c>
      <c r="I508" s="97">
        <v>2</v>
      </c>
      <c r="J508" s="98">
        <f t="shared" si="15"/>
        <v>55584.1</v>
      </c>
    </row>
    <row r="509" spans="1:10">
      <c r="A509">
        <v>508</v>
      </c>
      <c r="B509" s="100" t="s">
        <v>789</v>
      </c>
      <c r="C509" s="93" t="s">
        <v>694</v>
      </c>
      <c r="D509" s="100" t="s">
        <v>113</v>
      </c>
      <c r="E509" s="100" t="s">
        <v>131</v>
      </c>
      <c r="F509" s="101">
        <v>36263</v>
      </c>
      <c r="G509" s="95">
        <f t="shared" ca="1" si="14"/>
        <v>24</v>
      </c>
      <c r="H509" s="96">
        <v>42645</v>
      </c>
      <c r="I509" s="97">
        <v>4</v>
      </c>
      <c r="J509" s="98">
        <f t="shared" si="15"/>
        <v>55438.5</v>
      </c>
    </row>
    <row r="510" spans="1:10">
      <c r="A510">
        <v>509</v>
      </c>
      <c r="B510" s="100" t="s">
        <v>327</v>
      </c>
      <c r="C510" s="93" t="s">
        <v>693</v>
      </c>
      <c r="D510" s="100" t="s">
        <v>123</v>
      </c>
      <c r="E510" s="100" t="s">
        <v>108</v>
      </c>
      <c r="F510" s="101">
        <v>40274</v>
      </c>
      <c r="G510" s="95">
        <f t="shared" ca="1" si="14"/>
        <v>13</v>
      </c>
      <c r="H510" s="96">
        <v>42603</v>
      </c>
      <c r="I510" s="97">
        <v>1</v>
      </c>
      <c r="J510" s="98">
        <f t="shared" si="15"/>
        <v>55383.9</v>
      </c>
    </row>
    <row r="511" spans="1:10">
      <c r="A511">
        <v>510</v>
      </c>
      <c r="B511" s="100" t="s">
        <v>368</v>
      </c>
      <c r="C511" s="93" t="s">
        <v>688</v>
      </c>
      <c r="D511" s="100" t="s">
        <v>147</v>
      </c>
      <c r="E511" s="100" t="s">
        <v>125</v>
      </c>
      <c r="F511" s="101">
        <v>39871</v>
      </c>
      <c r="G511" s="95">
        <f t="shared" ca="1" si="14"/>
        <v>14</v>
      </c>
      <c r="H511" s="96">
        <v>42433</v>
      </c>
      <c r="I511" s="97">
        <v>2</v>
      </c>
      <c r="J511" s="98">
        <f t="shared" si="15"/>
        <v>55162.9</v>
      </c>
    </row>
    <row r="512" spans="1:10">
      <c r="A512">
        <v>511</v>
      </c>
      <c r="B512" s="100" t="s">
        <v>290</v>
      </c>
      <c r="C512" s="93" t="s">
        <v>690</v>
      </c>
      <c r="D512" s="100" t="s">
        <v>107</v>
      </c>
      <c r="E512" s="100" t="s">
        <v>125</v>
      </c>
      <c r="F512" s="101">
        <v>40410</v>
      </c>
      <c r="G512" s="95">
        <f t="shared" ca="1" si="14"/>
        <v>12</v>
      </c>
      <c r="H512" s="96">
        <v>41916</v>
      </c>
      <c r="I512" s="97">
        <v>2</v>
      </c>
      <c r="J512" s="98">
        <f t="shared" si="15"/>
        <v>54490.8</v>
      </c>
    </row>
    <row r="513" spans="1:10">
      <c r="A513">
        <v>512</v>
      </c>
      <c r="B513" s="100" t="s">
        <v>610</v>
      </c>
      <c r="C513" s="93" t="s">
        <v>691</v>
      </c>
      <c r="D513" s="100" t="s">
        <v>140</v>
      </c>
      <c r="E513" s="100" t="s">
        <v>111</v>
      </c>
      <c r="F513" s="101">
        <v>38321</v>
      </c>
      <c r="G513" s="95">
        <f t="shared" ca="1" si="14"/>
        <v>18</v>
      </c>
      <c r="H513" s="96">
        <v>41778</v>
      </c>
      <c r="I513" s="97">
        <v>4</v>
      </c>
      <c r="J513" s="98">
        <f t="shared" si="15"/>
        <v>54311.4</v>
      </c>
    </row>
    <row r="514" spans="1:10">
      <c r="A514">
        <v>513</v>
      </c>
      <c r="B514" s="100" t="s">
        <v>270</v>
      </c>
      <c r="C514" s="93" t="s">
        <v>693</v>
      </c>
      <c r="D514" s="100" t="s">
        <v>140</v>
      </c>
      <c r="E514" s="100" t="s">
        <v>111</v>
      </c>
      <c r="F514" s="101">
        <v>40470</v>
      </c>
      <c r="G514" s="95">
        <f t="shared" ref="G514:G577" ca="1" si="16">DATEDIF(F514,TODAY(),"Y")</f>
        <v>12</v>
      </c>
      <c r="H514" s="96">
        <v>41624</v>
      </c>
      <c r="I514" s="97">
        <v>1</v>
      </c>
      <c r="J514" s="98">
        <f t="shared" ref="J514:J577" si="17">H514*$K$2+H514</f>
        <v>54111.199999999997</v>
      </c>
    </row>
    <row r="515" spans="1:10">
      <c r="A515">
        <v>514</v>
      </c>
      <c r="B515" s="100" t="s">
        <v>572</v>
      </c>
      <c r="C515" s="93" t="s">
        <v>691</v>
      </c>
      <c r="D515" s="100" t="s">
        <v>119</v>
      </c>
      <c r="E515" s="100" t="s">
        <v>108</v>
      </c>
      <c r="F515" s="101">
        <v>38856</v>
      </c>
      <c r="G515" s="95">
        <f t="shared" ca="1" si="16"/>
        <v>16</v>
      </c>
      <c r="H515" s="96">
        <v>41547</v>
      </c>
      <c r="I515" s="97">
        <v>5</v>
      </c>
      <c r="J515" s="98">
        <f t="shared" si="17"/>
        <v>54011.1</v>
      </c>
    </row>
    <row r="516" spans="1:10">
      <c r="A516">
        <v>515</v>
      </c>
      <c r="B516" s="100" t="s">
        <v>825</v>
      </c>
      <c r="C516" s="93" t="s">
        <v>691</v>
      </c>
      <c r="D516" s="100" t="s">
        <v>140</v>
      </c>
      <c r="E516" s="100" t="s">
        <v>108</v>
      </c>
      <c r="F516" s="101">
        <v>36332</v>
      </c>
      <c r="G516" s="95">
        <f t="shared" ca="1" si="16"/>
        <v>23</v>
      </c>
      <c r="H516" s="96">
        <v>41536</v>
      </c>
      <c r="I516" s="97">
        <v>2</v>
      </c>
      <c r="J516" s="98">
        <f t="shared" si="17"/>
        <v>53996.800000000003</v>
      </c>
    </row>
    <row r="517" spans="1:10">
      <c r="A517">
        <v>516</v>
      </c>
      <c r="B517" s="100" t="s">
        <v>593</v>
      </c>
      <c r="C517" s="93" t="s">
        <v>691</v>
      </c>
      <c r="D517" s="100" t="s">
        <v>113</v>
      </c>
      <c r="E517" s="100" t="s">
        <v>108</v>
      </c>
      <c r="F517" s="101">
        <v>38788</v>
      </c>
      <c r="G517" s="95">
        <f t="shared" ca="1" si="16"/>
        <v>17</v>
      </c>
      <c r="H517" s="96">
        <v>41525</v>
      </c>
      <c r="I517" s="97">
        <v>5</v>
      </c>
      <c r="J517" s="98">
        <f t="shared" si="17"/>
        <v>53982.5</v>
      </c>
    </row>
    <row r="518" spans="1:10">
      <c r="A518">
        <v>517</v>
      </c>
      <c r="B518" s="100" t="s">
        <v>540</v>
      </c>
      <c r="C518" s="93" t="s">
        <v>690</v>
      </c>
      <c r="D518" s="100" t="s">
        <v>135</v>
      </c>
      <c r="E518" s="100" t="s">
        <v>108</v>
      </c>
      <c r="F518" s="101">
        <v>39069</v>
      </c>
      <c r="G518" s="95">
        <f t="shared" ca="1" si="16"/>
        <v>16</v>
      </c>
      <c r="H518" s="96">
        <v>41437</v>
      </c>
      <c r="I518" s="97">
        <v>3</v>
      </c>
      <c r="J518" s="98">
        <f t="shared" si="17"/>
        <v>53868.1</v>
      </c>
    </row>
    <row r="519" spans="1:10">
      <c r="A519">
        <v>518</v>
      </c>
      <c r="B519" s="100" t="s">
        <v>599</v>
      </c>
      <c r="C519" s="93" t="s">
        <v>691</v>
      </c>
      <c r="D519" s="100" t="s">
        <v>107</v>
      </c>
      <c r="E519" s="100" t="s">
        <v>125</v>
      </c>
      <c r="F519" s="101">
        <v>38753</v>
      </c>
      <c r="G519" s="95">
        <f t="shared" ca="1" si="16"/>
        <v>17</v>
      </c>
      <c r="H519" s="96">
        <v>41426</v>
      </c>
      <c r="I519" s="97">
        <v>4</v>
      </c>
      <c r="J519" s="98">
        <f t="shared" si="17"/>
        <v>53853.8</v>
      </c>
    </row>
    <row r="520" spans="1:10">
      <c r="A520">
        <v>519</v>
      </c>
      <c r="B520" s="100" t="s">
        <v>201</v>
      </c>
      <c r="C520" s="93" t="s">
        <v>688</v>
      </c>
      <c r="D520" s="100" t="s">
        <v>137</v>
      </c>
      <c r="E520" s="100" t="s">
        <v>108</v>
      </c>
      <c r="F520" s="101">
        <v>40752</v>
      </c>
      <c r="G520" s="95">
        <f t="shared" ca="1" si="16"/>
        <v>11</v>
      </c>
      <c r="H520" s="96">
        <v>41382</v>
      </c>
      <c r="I520" s="97">
        <v>5</v>
      </c>
      <c r="J520" s="98">
        <f t="shared" si="17"/>
        <v>53796.6</v>
      </c>
    </row>
    <row r="521" spans="1:10">
      <c r="A521">
        <v>520</v>
      </c>
      <c r="B521" s="100" t="s">
        <v>842</v>
      </c>
      <c r="C521" s="93" t="s">
        <v>694</v>
      </c>
      <c r="D521" s="100" t="s">
        <v>140</v>
      </c>
      <c r="E521" s="100" t="s">
        <v>131</v>
      </c>
      <c r="F521" s="101">
        <v>36067</v>
      </c>
      <c r="G521" s="95">
        <f t="shared" ca="1" si="16"/>
        <v>24</v>
      </c>
      <c r="H521" s="96">
        <v>41374</v>
      </c>
      <c r="I521" s="97">
        <v>4</v>
      </c>
      <c r="J521" s="98">
        <f t="shared" si="17"/>
        <v>53786.2</v>
      </c>
    </row>
    <row r="522" spans="1:10">
      <c r="A522">
        <v>521</v>
      </c>
      <c r="B522" s="100" t="s">
        <v>392</v>
      </c>
      <c r="C522" s="93" t="s">
        <v>688</v>
      </c>
      <c r="D522" s="100" t="s">
        <v>107</v>
      </c>
      <c r="E522" s="100" t="s">
        <v>131</v>
      </c>
      <c r="F522" s="101">
        <v>39742</v>
      </c>
      <c r="G522" s="95">
        <f t="shared" ca="1" si="16"/>
        <v>14</v>
      </c>
      <c r="H522" s="96">
        <v>41079</v>
      </c>
      <c r="I522" s="97">
        <v>2</v>
      </c>
      <c r="J522" s="98">
        <f t="shared" si="17"/>
        <v>53402.7</v>
      </c>
    </row>
    <row r="523" spans="1:10">
      <c r="A523">
        <v>522</v>
      </c>
      <c r="B523" s="100" t="s">
        <v>157</v>
      </c>
      <c r="C523" s="93" t="s">
        <v>688</v>
      </c>
      <c r="D523" s="100" t="s">
        <v>147</v>
      </c>
      <c r="E523" s="100" t="s">
        <v>108</v>
      </c>
      <c r="F523" s="101">
        <v>41007</v>
      </c>
      <c r="G523" s="95">
        <f t="shared" ca="1" si="16"/>
        <v>11</v>
      </c>
      <c r="H523" s="96">
        <v>40722</v>
      </c>
      <c r="I523" s="97">
        <v>2</v>
      </c>
      <c r="J523" s="98">
        <f t="shared" si="17"/>
        <v>52938.6</v>
      </c>
    </row>
    <row r="524" spans="1:10">
      <c r="A524">
        <v>523</v>
      </c>
      <c r="B524" s="100" t="s">
        <v>905</v>
      </c>
      <c r="C524" s="93" t="s">
        <v>691</v>
      </c>
      <c r="D524" s="100" t="s">
        <v>110</v>
      </c>
      <c r="E524" s="100" t="s">
        <v>131</v>
      </c>
      <c r="F524" s="101">
        <v>36340</v>
      </c>
      <c r="G524" s="95">
        <f t="shared" ca="1" si="16"/>
        <v>23</v>
      </c>
      <c r="H524" s="96">
        <v>40718</v>
      </c>
      <c r="I524" s="97">
        <v>4</v>
      </c>
      <c r="J524" s="98">
        <f t="shared" si="17"/>
        <v>52933.4</v>
      </c>
    </row>
    <row r="525" spans="1:10">
      <c r="A525">
        <v>524</v>
      </c>
      <c r="B525" s="100" t="s">
        <v>906</v>
      </c>
      <c r="C525" s="93" t="s">
        <v>693</v>
      </c>
      <c r="D525" s="100" t="s">
        <v>110</v>
      </c>
      <c r="E525" s="100" t="s">
        <v>108</v>
      </c>
      <c r="F525" s="101">
        <v>35990</v>
      </c>
      <c r="G525" s="95">
        <f t="shared" ca="1" si="16"/>
        <v>24</v>
      </c>
      <c r="H525" s="96">
        <v>40579</v>
      </c>
      <c r="I525" s="97">
        <v>1</v>
      </c>
      <c r="J525" s="98">
        <f t="shared" si="17"/>
        <v>52752.7</v>
      </c>
    </row>
    <row r="526" spans="1:10">
      <c r="A526">
        <v>525</v>
      </c>
      <c r="B526" s="100" t="s">
        <v>229</v>
      </c>
      <c r="C526" s="93" t="s">
        <v>691</v>
      </c>
      <c r="D526" s="100" t="s">
        <v>147</v>
      </c>
      <c r="E526" s="100" t="s">
        <v>131</v>
      </c>
      <c r="F526" s="101">
        <v>40610</v>
      </c>
      <c r="G526" s="95">
        <f t="shared" ca="1" si="16"/>
        <v>12</v>
      </c>
      <c r="H526" s="96">
        <v>40529</v>
      </c>
      <c r="I526" s="97">
        <v>4</v>
      </c>
      <c r="J526" s="98">
        <f t="shared" si="17"/>
        <v>52687.7</v>
      </c>
    </row>
    <row r="527" spans="1:10">
      <c r="A527">
        <v>526</v>
      </c>
      <c r="B527" s="100" t="s">
        <v>443</v>
      </c>
      <c r="C527" s="93" t="s">
        <v>693</v>
      </c>
      <c r="D527" s="100" t="s">
        <v>119</v>
      </c>
      <c r="E527" s="100" t="s">
        <v>131</v>
      </c>
      <c r="F527" s="101">
        <v>39458</v>
      </c>
      <c r="G527" s="95">
        <f t="shared" ca="1" si="16"/>
        <v>15</v>
      </c>
      <c r="H527" s="96">
        <v>40467</v>
      </c>
      <c r="I527" s="97">
        <v>4</v>
      </c>
      <c r="J527" s="98">
        <f t="shared" si="17"/>
        <v>52607.1</v>
      </c>
    </row>
    <row r="528" spans="1:10">
      <c r="A528">
        <v>527</v>
      </c>
      <c r="B528" s="100" t="s">
        <v>440</v>
      </c>
      <c r="C528" s="93" t="s">
        <v>693</v>
      </c>
      <c r="D528" s="100" t="s">
        <v>260</v>
      </c>
      <c r="E528" s="100" t="s">
        <v>108</v>
      </c>
      <c r="F528" s="101">
        <v>39492</v>
      </c>
      <c r="G528" s="95">
        <f t="shared" ca="1" si="16"/>
        <v>15</v>
      </c>
      <c r="H528" s="96">
        <v>40293</v>
      </c>
      <c r="I528" s="97">
        <v>4</v>
      </c>
      <c r="J528" s="98">
        <f t="shared" si="17"/>
        <v>52380.9</v>
      </c>
    </row>
    <row r="529" spans="1:10">
      <c r="A529">
        <v>528</v>
      </c>
      <c r="B529" s="100" t="s">
        <v>552</v>
      </c>
      <c r="C529" s="93" t="s">
        <v>689</v>
      </c>
      <c r="D529" s="100" t="s">
        <v>110</v>
      </c>
      <c r="E529" s="100" t="s">
        <v>111</v>
      </c>
      <c r="F529" s="101">
        <v>38986</v>
      </c>
      <c r="G529" s="95">
        <f t="shared" ca="1" si="16"/>
        <v>16</v>
      </c>
      <c r="H529" s="96">
        <v>39853</v>
      </c>
      <c r="I529" s="97">
        <v>2</v>
      </c>
      <c r="J529" s="98">
        <f t="shared" si="17"/>
        <v>51808.9</v>
      </c>
    </row>
    <row r="530" spans="1:10">
      <c r="A530">
        <v>529</v>
      </c>
      <c r="B530" s="100" t="s">
        <v>909</v>
      </c>
      <c r="C530" s="93" t="s">
        <v>693</v>
      </c>
      <c r="D530" s="100" t="s">
        <v>110</v>
      </c>
      <c r="E530" s="100" t="s">
        <v>131</v>
      </c>
      <c r="F530" s="101">
        <v>36380</v>
      </c>
      <c r="G530" s="95">
        <f t="shared" ca="1" si="16"/>
        <v>23</v>
      </c>
      <c r="H530" s="96">
        <v>39658</v>
      </c>
      <c r="I530" s="97">
        <v>5</v>
      </c>
      <c r="J530" s="98">
        <f t="shared" si="17"/>
        <v>51555.4</v>
      </c>
    </row>
    <row r="531" spans="1:10">
      <c r="A531">
        <v>530</v>
      </c>
      <c r="B531" s="100" t="s">
        <v>845</v>
      </c>
      <c r="C531" s="93" t="s">
        <v>691</v>
      </c>
      <c r="D531" s="100" t="s">
        <v>140</v>
      </c>
      <c r="E531" s="100" t="s">
        <v>108</v>
      </c>
      <c r="F531" s="101">
        <v>36431</v>
      </c>
      <c r="G531" s="95">
        <f t="shared" ca="1" si="16"/>
        <v>23</v>
      </c>
      <c r="H531" s="96">
        <v>39402</v>
      </c>
      <c r="I531" s="97">
        <v>2</v>
      </c>
      <c r="J531" s="98">
        <f t="shared" si="17"/>
        <v>51222.6</v>
      </c>
    </row>
    <row r="532" spans="1:10">
      <c r="A532">
        <v>531</v>
      </c>
      <c r="B532" s="92" t="s">
        <v>7</v>
      </c>
      <c r="C532" s="93" t="s">
        <v>689</v>
      </c>
      <c r="D532" s="92" t="s">
        <v>709</v>
      </c>
      <c r="E532" s="92" t="s">
        <v>131</v>
      </c>
      <c r="F532" s="94">
        <v>41151</v>
      </c>
      <c r="G532" s="95">
        <f t="shared" ca="1" si="16"/>
        <v>10</v>
      </c>
      <c r="H532" s="96">
        <v>39248</v>
      </c>
      <c r="I532" s="97">
        <v>2</v>
      </c>
      <c r="J532" s="98">
        <f t="shared" si="17"/>
        <v>51022.400000000001</v>
      </c>
    </row>
    <row r="533" spans="1:10">
      <c r="A533">
        <v>532</v>
      </c>
      <c r="B533" s="100" t="s">
        <v>435</v>
      </c>
      <c r="C533" s="93" t="s">
        <v>693</v>
      </c>
      <c r="D533" s="100" t="s">
        <v>260</v>
      </c>
      <c r="E533" s="100" t="s">
        <v>111</v>
      </c>
      <c r="F533" s="101">
        <v>39529</v>
      </c>
      <c r="G533" s="95">
        <f t="shared" ca="1" si="16"/>
        <v>15</v>
      </c>
      <c r="H533" s="96">
        <v>39182</v>
      </c>
      <c r="I533" s="97">
        <v>4</v>
      </c>
      <c r="J533" s="98">
        <f t="shared" si="17"/>
        <v>50936.6</v>
      </c>
    </row>
    <row r="534" spans="1:10">
      <c r="A534">
        <v>533</v>
      </c>
      <c r="B534" s="100" t="s">
        <v>347</v>
      </c>
      <c r="C534" s="93" t="s">
        <v>691</v>
      </c>
      <c r="D534" s="100" t="s">
        <v>140</v>
      </c>
      <c r="E534" s="100" t="s">
        <v>108</v>
      </c>
      <c r="F534" s="101">
        <v>40203</v>
      </c>
      <c r="G534" s="95">
        <f t="shared" ca="1" si="16"/>
        <v>13</v>
      </c>
      <c r="H534" s="96">
        <v>39160</v>
      </c>
      <c r="I534" s="97">
        <v>5</v>
      </c>
      <c r="J534" s="98">
        <f t="shared" si="17"/>
        <v>50908</v>
      </c>
    </row>
    <row r="535" spans="1:10">
      <c r="A535">
        <v>534</v>
      </c>
      <c r="B535" s="100" t="s">
        <v>806</v>
      </c>
      <c r="C535" s="93" t="s">
        <v>690</v>
      </c>
      <c r="D535" s="100" t="s">
        <v>140</v>
      </c>
      <c r="E535" s="100" t="s">
        <v>108</v>
      </c>
      <c r="F535" s="101">
        <v>35830</v>
      </c>
      <c r="G535" s="95">
        <f t="shared" ca="1" si="16"/>
        <v>25</v>
      </c>
      <c r="H535" s="96">
        <v>39006</v>
      </c>
      <c r="I535" s="97">
        <v>5</v>
      </c>
      <c r="J535" s="98">
        <f t="shared" si="17"/>
        <v>50707.8</v>
      </c>
    </row>
    <row r="536" spans="1:10">
      <c r="A536">
        <v>535</v>
      </c>
      <c r="B536" s="100" t="s">
        <v>461</v>
      </c>
      <c r="C536" s="93" t="s">
        <v>694</v>
      </c>
      <c r="D536" s="100" t="s">
        <v>140</v>
      </c>
      <c r="E536" s="100" t="s">
        <v>111</v>
      </c>
      <c r="F536" s="101">
        <v>39378</v>
      </c>
      <c r="G536" s="95">
        <f t="shared" ca="1" si="16"/>
        <v>15</v>
      </c>
      <c r="H536" s="96">
        <v>39006</v>
      </c>
      <c r="I536" s="97">
        <v>3</v>
      </c>
      <c r="J536" s="98">
        <f t="shared" si="17"/>
        <v>50707.8</v>
      </c>
    </row>
    <row r="537" spans="1:10">
      <c r="A537">
        <v>536</v>
      </c>
      <c r="B537" s="100" t="s">
        <v>952</v>
      </c>
      <c r="C537" s="93" t="s">
        <v>691</v>
      </c>
      <c r="D537" s="100" t="s">
        <v>107</v>
      </c>
      <c r="E537" s="100" t="s">
        <v>108</v>
      </c>
      <c r="F537" s="101">
        <v>36549</v>
      </c>
      <c r="G537" s="95">
        <f t="shared" ca="1" si="16"/>
        <v>23</v>
      </c>
      <c r="H537" s="96">
        <v>39006</v>
      </c>
      <c r="I537" s="97">
        <v>1</v>
      </c>
      <c r="J537" s="98">
        <f t="shared" si="17"/>
        <v>50707.8</v>
      </c>
    </row>
    <row r="538" spans="1:10">
      <c r="A538">
        <v>537</v>
      </c>
      <c r="B538" s="100" t="s">
        <v>406</v>
      </c>
      <c r="C538" s="93" t="s">
        <v>693</v>
      </c>
      <c r="D538" s="100" t="s">
        <v>113</v>
      </c>
      <c r="E538" s="100" t="s">
        <v>108</v>
      </c>
      <c r="F538" s="101">
        <v>39692</v>
      </c>
      <c r="G538" s="95">
        <f t="shared" ca="1" si="16"/>
        <v>14</v>
      </c>
      <c r="H538" s="96">
        <v>38896</v>
      </c>
      <c r="I538" s="97">
        <v>5</v>
      </c>
      <c r="J538" s="98">
        <f t="shared" si="17"/>
        <v>50564.800000000003</v>
      </c>
    </row>
    <row r="539" spans="1:10">
      <c r="A539">
        <v>538</v>
      </c>
      <c r="B539" s="100" t="s">
        <v>225</v>
      </c>
      <c r="C539" s="93" t="s">
        <v>693</v>
      </c>
      <c r="D539" s="100" t="s">
        <v>177</v>
      </c>
      <c r="E539" s="100" t="s">
        <v>108</v>
      </c>
      <c r="F539" s="101">
        <v>40625</v>
      </c>
      <c r="G539" s="95">
        <f t="shared" ca="1" si="16"/>
        <v>12</v>
      </c>
      <c r="H539" s="96">
        <v>38852</v>
      </c>
      <c r="I539" s="97">
        <v>3</v>
      </c>
      <c r="J539" s="98">
        <f t="shared" si="17"/>
        <v>50507.6</v>
      </c>
    </row>
    <row r="540" spans="1:10">
      <c r="A540">
        <v>539</v>
      </c>
      <c r="B540" s="100" t="s">
        <v>262</v>
      </c>
      <c r="C540" s="93" t="s">
        <v>693</v>
      </c>
      <c r="D540" s="100" t="s">
        <v>121</v>
      </c>
      <c r="E540" s="100" t="s">
        <v>131</v>
      </c>
      <c r="F540" s="101">
        <v>40494</v>
      </c>
      <c r="G540" s="95">
        <f t="shared" ca="1" si="16"/>
        <v>12</v>
      </c>
      <c r="H540" s="96">
        <v>38844</v>
      </c>
      <c r="I540" s="97">
        <v>3</v>
      </c>
      <c r="J540" s="98">
        <f t="shared" si="17"/>
        <v>50497.2</v>
      </c>
    </row>
    <row r="541" spans="1:10">
      <c r="A541">
        <v>540</v>
      </c>
      <c r="B541" s="100" t="s">
        <v>329</v>
      </c>
      <c r="C541" s="93" t="s">
        <v>693</v>
      </c>
      <c r="D541" s="100" t="s">
        <v>140</v>
      </c>
      <c r="E541" s="100" t="s">
        <v>108</v>
      </c>
      <c r="F541" s="101">
        <v>40270</v>
      </c>
      <c r="G541" s="95">
        <f t="shared" ca="1" si="16"/>
        <v>13</v>
      </c>
      <c r="H541" s="96">
        <v>38830</v>
      </c>
      <c r="I541" s="97">
        <v>5</v>
      </c>
      <c r="J541" s="98">
        <f t="shared" si="17"/>
        <v>50479</v>
      </c>
    </row>
    <row r="542" spans="1:10">
      <c r="A542">
        <v>541</v>
      </c>
      <c r="B542" s="100" t="s">
        <v>662</v>
      </c>
      <c r="C542" s="93" t="s">
        <v>690</v>
      </c>
      <c r="D542" s="100" t="s">
        <v>123</v>
      </c>
      <c r="E542" s="100" t="s">
        <v>125</v>
      </c>
      <c r="F542" s="101">
        <v>36896</v>
      </c>
      <c r="G542" s="95">
        <f t="shared" ca="1" si="16"/>
        <v>22</v>
      </c>
      <c r="H542" s="96">
        <v>38808</v>
      </c>
      <c r="I542" s="97">
        <v>3</v>
      </c>
      <c r="J542" s="98">
        <f t="shared" si="17"/>
        <v>50450.400000000001</v>
      </c>
    </row>
    <row r="543" spans="1:10">
      <c r="A543">
        <v>542</v>
      </c>
      <c r="B543" s="100" t="s">
        <v>332</v>
      </c>
      <c r="C543" s="93" t="s">
        <v>688</v>
      </c>
      <c r="D543" s="100" t="s">
        <v>137</v>
      </c>
      <c r="E543" s="100" t="s">
        <v>111</v>
      </c>
      <c r="F543" s="101">
        <v>40263</v>
      </c>
      <c r="G543" s="95">
        <f t="shared" ca="1" si="16"/>
        <v>13</v>
      </c>
      <c r="H543" s="96">
        <v>38786</v>
      </c>
      <c r="I543" s="97">
        <v>2</v>
      </c>
      <c r="J543" s="98">
        <f t="shared" si="17"/>
        <v>50421.8</v>
      </c>
    </row>
    <row r="544" spans="1:10">
      <c r="A544">
        <v>543</v>
      </c>
      <c r="B544" s="100" t="s">
        <v>485</v>
      </c>
      <c r="C544" s="93" t="s">
        <v>694</v>
      </c>
      <c r="D544" s="100" t="s">
        <v>107</v>
      </c>
      <c r="E544" s="100" t="s">
        <v>111</v>
      </c>
      <c r="F544" s="101">
        <v>39272</v>
      </c>
      <c r="G544" s="95">
        <f t="shared" ca="1" si="16"/>
        <v>15</v>
      </c>
      <c r="H544" s="96">
        <v>38764</v>
      </c>
      <c r="I544" s="97">
        <v>3</v>
      </c>
      <c r="J544" s="98">
        <f t="shared" si="17"/>
        <v>50393.2</v>
      </c>
    </row>
    <row r="545" spans="1:10">
      <c r="A545">
        <v>544</v>
      </c>
      <c r="B545" s="100" t="s">
        <v>192</v>
      </c>
      <c r="C545" s="93" t="s">
        <v>693</v>
      </c>
      <c r="D545" s="100" t="s">
        <v>115</v>
      </c>
      <c r="E545" s="100" t="s">
        <v>125</v>
      </c>
      <c r="F545" s="101">
        <v>40807</v>
      </c>
      <c r="G545" s="95">
        <f t="shared" ca="1" si="16"/>
        <v>11</v>
      </c>
      <c r="H545" s="96">
        <v>38550</v>
      </c>
      <c r="I545" s="97">
        <v>4</v>
      </c>
      <c r="J545" s="98">
        <f t="shared" si="17"/>
        <v>50115</v>
      </c>
    </row>
    <row r="546" spans="1:10">
      <c r="A546">
        <v>545</v>
      </c>
      <c r="B546" s="100" t="s">
        <v>361</v>
      </c>
      <c r="C546" s="93" t="s">
        <v>693</v>
      </c>
      <c r="D546" s="100" t="s">
        <v>107</v>
      </c>
      <c r="E546" s="100" t="s">
        <v>108</v>
      </c>
      <c r="F546" s="101">
        <v>40018</v>
      </c>
      <c r="G546" s="95">
        <f t="shared" ca="1" si="16"/>
        <v>13</v>
      </c>
      <c r="H546" s="96">
        <v>38489</v>
      </c>
      <c r="I546" s="97">
        <v>3</v>
      </c>
      <c r="J546" s="98">
        <f t="shared" si="17"/>
        <v>50035.7</v>
      </c>
    </row>
    <row r="547" spans="1:10">
      <c r="A547">
        <v>546</v>
      </c>
      <c r="B547" s="100" t="s">
        <v>926</v>
      </c>
      <c r="C547" s="93" t="s">
        <v>693</v>
      </c>
      <c r="D547" s="100" t="s">
        <v>119</v>
      </c>
      <c r="E547" s="100" t="s">
        <v>125</v>
      </c>
      <c r="F547" s="101">
        <v>36196</v>
      </c>
      <c r="G547" s="95">
        <f t="shared" ca="1" si="16"/>
        <v>24</v>
      </c>
      <c r="H547" s="96">
        <v>38478</v>
      </c>
      <c r="I547" s="97">
        <v>2</v>
      </c>
      <c r="J547" s="98">
        <f t="shared" si="17"/>
        <v>50021.4</v>
      </c>
    </row>
    <row r="548" spans="1:10">
      <c r="A548">
        <v>547</v>
      </c>
      <c r="B548" s="100" t="s">
        <v>763</v>
      </c>
      <c r="C548" s="93" t="s">
        <v>688</v>
      </c>
      <c r="D548" s="100" t="s">
        <v>123</v>
      </c>
      <c r="E548" s="100" t="s">
        <v>108</v>
      </c>
      <c r="F548" s="101">
        <v>35965</v>
      </c>
      <c r="G548" s="102">
        <f t="shared" ca="1" si="16"/>
        <v>24</v>
      </c>
      <c r="H548" s="96">
        <v>38258</v>
      </c>
      <c r="I548" s="97">
        <v>4</v>
      </c>
      <c r="J548" s="98">
        <f t="shared" si="17"/>
        <v>49735.4</v>
      </c>
    </row>
    <row r="549" spans="1:10">
      <c r="A549">
        <v>548</v>
      </c>
      <c r="B549" s="100" t="s">
        <v>351</v>
      </c>
      <c r="C549" s="93" t="s">
        <v>690</v>
      </c>
      <c r="D549" s="100" t="s">
        <v>140</v>
      </c>
      <c r="E549" s="100" t="s">
        <v>108</v>
      </c>
      <c r="F549" s="101">
        <v>40175</v>
      </c>
      <c r="G549" s="95">
        <f t="shared" ca="1" si="16"/>
        <v>13</v>
      </c>
      <c r="H549" s="96">
        <v>38159</v>
      </c>
      <c r="I549" s="97">
        <v>2</v>
      </c>
      <c r="J549" s="98">
        <f t="shared" si="17"/>
        <v>49606.7</v>
      </c>
    </row>
    <row r="550" spans="1:10">
      <c r="A550">
        <v>549</v>
      </c>
      <c r="B550" s="100" t="s">
        <v>211</v>
      </c>
      <c r="C550" s="93" t="s">
        <v>688</v>
      </c>
      <c r="D550" s="100" t="s">
        <v>107</v>
      </c>
      <c r="E550" s="100" t="s">
        <v>111</v>
      </c>
      <c r="F550" s="101">
        <v>40706</v>
      </c>
      <c r="G550" s="95">
        <f t="shared" ca="1" si="16"/>
        <v>11</v>
      </c>
      <c r="H550" s="96">
        <v>38148</v>
      </c>
      <c r="I550" s="97">
        <v>5</v>
      </c>
      <c r="J550" s="98">
        <f t="shared" si="17"/>
        <v>49592.4</v>
      </c>
    </row>
    <row r="551" spans="1:10">
      <c r="A551">
        <v>550</v>
      </c>
      <c r="B551" s="100" t="s">
        <v>415</v>
      </c>
      <c r="C551" s="93" t="s">
        <v>688</v>
      </c>
      <c r="D551" s="100" t="s">
        <v>140</v>
      </c>
      <c r="E551" s="100" t="s">
        <v>108</v>
      </c>
      <c r="F551" s="101">
        <v>39655</v>
      </c>
      <c r="G551" s="95">
        <f t="shared" ca="1" si="16"/>
        <v>14</v>
      </c>
      <c r="H551" s="96">
        <v>37928</v>
      </c>
      <c r="I551" s="97">
        <v>3</v>
      </c>
      <c r="J551" s="98">
        <f t="shared" si="17"/>
        <v>49306.400000000001</v>
      </c>
    </row>
    <row r="552" spans="1:10">
      <c r="A552">
        <v>551</v>
      </c>
      <c r="B552" s="100" t="s">
        <v>255</v>
      </c>
      <c r="C552" s="93" t="s">
        <v>691</v>
      </c>
      <c r="D552" s="100" t="s">
        <v>119</v>
      </c>
      <c r="E552" s="100" t="s">
        <v>108</v>
      </c>
      <c r="F552" s="101">
        <v>40521</v>
      </c>
      <c r="G552" s="95">
        <f t="shared" ca="1" si="16"/>
        <v>12</v>
      </c>
      <c r="H552" s="96">
        <v>37763</v>
      </c>
      <c r="I552" s="97">
        <v>3</v>
      </c>
      <c r="J552" s="98">
        <f t="shared" si="17"/>
        <v>49091.9</v>
      </c>
    </row>
    <row r="553" spans="1:10">
      <c r="A553">
        <v>552</v>
      </c>
      <c r="B553" s="100" t="s">
        <v>156</v>
      </c>
      <c r="C553" s="93" t="s">
        <v>688</v>
      </c>
      <c r="D553" s="100" t="s">
        <v>113</v>
      </c>
      <c r="E553" s="100" t="s">
        <v>125</v>
      </c>
      <c r="F553" s="101">
        <v>41014</v>
      </c>
      <c r="G553" s="95">
        <f t="shared" ca="1" si="16"/>
        <v>11</v>
      </c>
      <c r="H553" s="96">
        <v>37521</v>
      </c>
      <c r="I553" s="97">
        <v>4</v>
      </c>
      <c r="J553" s="98">
        <f t="shared" si="17"/>
        <v>48777.3</v>
      </c>
    </row>
    <row r="554" spans="1:10">
      <c r="A554">
        <v>553</v>
      </c>
      <c r="B554" s="100" t="s">
        <v>564</v>
      </c>
      <c r="C554" s="93" t="s">
        <v>691</v>
      </c>
      <c r="D554" s="100" t="s">
        <v>110</v>
      </c>
      <c r="E554" s="100" t="s">
        <v>108</v>
      </c>
      <c r="F554" s="101">
        <v>38903</v>
      </c>
      <c r="G554" s="95">
        <f t="shared" ca="1" si="16"/>
        <v>16</v>
      </c>
      <c r="H554" s="96">
        <v>37466</v>
      </c>
      <c r="I554" s="97">
        <v>2</v>
      </c>
      <c r="J554" s="98">
        <f t="shared" si="17"/>
        <v>48705.8</v>
      </c>
    </row>
    <row r="555" spans="1:10">
      <c r="A555">
        <v>554</v>
      </c>
      <c r="B555" s="100" t="s">
        <v>281</v>
      </c>
      <c r="C555" s="93" t="s">
        <v>693</v>
      </c>
      <c r="D555" s="100" t="s">
        <v>147</v>
      </c>
      <c r="E555" s="100" t="s">
        <v>108</v>
      </c>
      <c r="F555" s="101">
        <v>40447</v>
      </c>
      <c r="G555" s="95">
        <f t="shared" ca="1" si="16"/>
        <v>12</v>
      </c>
      <c r="H555" s="96">
        <v>37367</v>
      </c>
      <c r="I555" s="97">
        <v>4</v>
      </c>
      <c r="J555" s="98">
        <f t="shared" si="17"/>
        <v>48577.1</v>
      </c>
    </row>
    <row r="556" spans="1:10">
      <c r="A556">
        <v>555</v>
      </c>
      <c r="B556" s="100" t="s">
        <v>892</v>
      </c>
      <c r="C556" s="93" t="s">
        <v>688</v>
      </c>
      <c r="D556" s="100" t="s">
        <v>115</v>
      </c>
      <c r="E556" s="100" t="s">
        <v>125</v>
      </c>
      <c r="F556" s="101">
        <v>37470</v>
      </c>
      <c r="G556" s="95">
        <f t="shared" ca="1" si="16"/>
        <v>20</v>
      </c>
      <c r="H556" s="96">
        <v>37191</v>
      </c>
      <c r="I556" s="97">
        <v>5</v>
      </c>
      <c r="J556" s="98">
        <f t="shared" si="17"/>
        <v>48348.3</v>
      </c>
    </row>
    <row r="557" spans="1:10">
      <c r="A557">
        <v>556</v>
      </c>
      <c r="B557" s="100" t="s">
        <v>307</v>
      </c>
      <c r="C557" s="93" t="s">
        <v>691</v>
      </c>
      <c r="D557" s="100" t="s">
        <v>107</v>
      </c>
      <c r="E557" s="100" t="s">
        <v>131</v>
      </c>
      <c r="F557" s="101">
        <v>40360</v>
      </c>
      <c r="G557" s="95">
        <f t="shared" ca="1" si="16"/>
        <v>12</v>
      </c>
      <c r="H557" s="96">
        <v>37128</v>
      </c>
      <c r="I557" s="97">
        <v>3</v>
      </c>
      <c r="J557" s="98">
        <f t="shared" si="17"/>
        <v>48266.400000000001</v>
      </c>
    </row>
    <row r="558" spans="1:10">
      <c r="A558">
        <v>557</v>
      </c>
      <c r="B558" s="100" t="s">
        <v>655</v>
      </c>
      <c r="C558" s="93" t="s">
        <v>688</v>
      </c>
      <c r="D558" s="100" t="s">
        <v>154</v>
      </c>
      <c r="E558" s="100" t="s">
        <v>108</v>
      </c>
      <c r="F558" s="101">
        <v>36893</v>
      </c>
      <c r="G558" s="95">
        <f t="shared" ca="1" si="16"/>
        <v>22</v>
      </c>
      <c r="H558" s="96">
        <v>37004</v>
      </c>
      <c r="I558" s="97">
        <v>3</v>
      </c>
      <c r="J558" s="98">
        <f t="shared" si="17"/>
        <v>48105.2</v>
      </c>
    </row>
    <row r="559" spans="1:10">
      <c r="A559">
        <v>558</v>
      </c>
      <c r="B559" s="100" t="s">
        <v>339</v>
      </c>
      <c r="C559" s="93" t="s">
        <v>691</v>
      </c>
      <c r="D559" s="100" t="s">
        <v>107</v>
      </c>
      <c r="E559" s="100" t="s">
        <v>108</v>
      </c>
      <c r="F559" s="101">
        <v>40250</v>
      </c>
      <c r="G559" s="95">
        <f t="shared" ca="1" si="16"/>
        <v>13</v>
      </c>
      <c r="H559" s="96">
        <v>36949</v>
      </c>
      <c r="I559" s="97">
        <v>5</v>
      </c>
      <c r="J559" s="98">
        <f t="shared" si="17"/>
        <v>48033.7</v>
      </c>
    </row>
    <row r="560" spans="1:10">
      <c r="A560">
        <v>559</v>
      </c>
      <c r="B560" s="100" t="s">
        <v>617</v>
      </c>
      <c r="C560" s="93" t="s">
        <v>691</v>
      </c>
      <c r="D560" s="100" t="s">
        <v>115</v>
      </c>
      <c r="E560" s="100" t="s">
        <v>131</v>
      </c>
      <c r="F560" s="101">
        <v>38144</v>
      </c>
      <c r="G560" s="95">
        <f t="shared" ca="1" si="16"/>
        <v>18</v>
      </c>
      <c r="H560" s="96">
        <v>36864</v>
      </c>
      <c r="I560" s="97">
        <v>4</v>
      </c>
      <c r="J560" s="98">
        <f t="shared" si="17"/>
        <v>47923.199999999997</v>
      </c>
    </row>
    <row r="561" spans="1:10">
      <c r="A561">
        <v>560</v>
      </c>
      <c r="B561" s="100" t="s">
        <v>257</v>
      </c>
      <c r="C561" s="93" t="s">
        <v>693</v>
      </c>
      <c r="D561" s="100" t="s">
        <v>119</v>
      </c>
      <c r="E561" s="100" t="s">
        <v>131</v>
      </c>
      <c r="F561" s="101">
        <v>40515</v>
      </c>
      <c r="G561" s="95">
        <f t="shared" ca="1" si="16"/>
        <v>12</v>
      </c>
      <c r="H561" s="96">
        <v>36859</v>
      </c>
      <c r="I561" s="97">
        <v>4</v>
      </c>
      <c r="J561" s="98">
        <f t="shared" si="17"/>
        <v>47916.7</v>
      </c>
    </row>
    <row r="562" spans="1:10">
      <c r="A562">
        <v>561</v>
      </c>
      <c r="B562" s="100" t="s">
        <v>394</v>
      </c>
      <c r="C562" s="93" t="s">
        <v>691</v>
      </c>
      <c r="D562" s="100" t="s">
        <v>177</v>
      </c>
      <c r="E562" s="100" t="s">
        <v>131</v>
      </c>
      <c r="F562" s="101">
        <v>39733</v>
      </c>
      <c r="G562" s="95">
        <f t="shared" ca="1" si="16"/>
        <v>14</v>
      </c>
      <c r="H562" s="96">
        <v>36556</v>
      </c>
      <c r="I562" s="97">
        <v>4</v>
      </c>
      <c r="J562" s="98">
        <f t="shared" si="17"/>
        <v>47522.8</v>
      </c>
    </row>
    <row r="563" spans="1:10">
      <c r="A563">
        <v>562</v>
      </c>
      <c r="B563" s="100" t="s">
        <v>848</v>
      </c>
      <c r="C563" s="93" t="s">
        <v>694</v>
      </c>
      <c r="D563" s="100" t="s">
        <v>140</v>
      </c>
      <c r="E563" s="100" t="s">
        <v>108</v>
      </c>
      <c r="F563" s="101">
        <v>36084</v>
      </c>
      <c r="G563" s="95">
        <f t="shared" ca="1" si="16"/>
        <v>24</v>
      </c>
      <c r="H563" s="96">
        <v>36531</v>
      </c>
      <c r="I563" s="97">
        <v>4</v>
      </c>
      <c r="J563" s="98">
        <f t="shared" si="17"/>
        <v>47490.3</v>
      </c>
    </row>
    <row r="564" spans="1:10">
      <c r="A564">
        <v>563</v>
      </c>
      <c r="B564" s="100" t="s">
        <v>528</v>
      </c>
      <c r="C564" s="93" t="s">
        <v>693</v>
      </c>
      <c r="D564" s="100" t="s">
        <v>110</v>
      </c>
      <c r="E564" s="100" t="s">
        <v>111</v>
      </c>
      <c r="F564" s="101">
        <v>39109</v>
      </c>
      <c r="G564" s="95">
        <f t="shared" ca="1" si="16"/>
        <v>16</v>
      </c>
      <c r="H564" s="96">
        <v>36432</v>
      </c>
      <c r="I564" s="97">
        <v>2</v>
      </c>
      <c r="J564" s="98">
        <f t="shared" si="17"/>
        <v>47361.599999999999</v>
      </c>
    </row>
    <row r="565" spans="1:10">
      <c r="A565">
        <v>564</v>
      </c>
      <c r="B565" s="100" t="s">
        <v>770</v>
      </c>
      <c r="C565" s="93" t="s">
        <v>688</v>
      </c>
      <c r="D565" s="100" t="s">
        <v>123</v>
      </c>
      <c r="E565" s="100" t="s">
        <v>131</v>
      </c>
      <c r="F565" s="101">
        <v>36487</v>
      </c>
      <c r="G565" s="95">
        <f t="shared" ca="1" si="16"/>
        <v>23</v>
      </c>
      <c r="H565" s="96">
        <v>36362</v>
      </c>
      <c r="I565" s="97">
        <v>5</v>
      </c>
      <c r="J565" s="98">
        <f t="shared" si="17"/>
        <v>47270.6</v>
      </c>
    </row>
    <row r="566" spans="1:10">
      <c r="A566">
        <v>565</v>
      </c>
      <c r="B566" s="100" t="s">
        <v>777</v>
      </c>
      <c r="C566" s="93" t="s">
        <v>689</v>
      </c>
      <c r="D566" s="100" t="s">
        <v>137</v>
      </c>
      <c r="E566" s="100" t="s">
        <v>111</v>
      </c>
      <c r="F566" s="101">
        <v>36176</v>
      </c>
      <c r="G566" s="95">
        <f t="shared" ca="1" si="16"/>
        <v>24</v>
      </c>
      <c r="H566" s="96">
        <v>36234</v>
      </c>
      <c r="I566" s="97">
        <v>5</v>
      </c>
      <c r="J566" s="98">
        <f t="shared" si="17"/>
        <v>47104.2</v>
      </c>
    </row>
    <row r="567" spans="1:10">
      <c r="A567">
        <v>566</v>
      </c>
      <c r="B567" s="100" t="s">
        <v>615</v>
      </c>
      <c r="C567" s="93" t="s">
        <v>691</v>
      </c>
      <c r="D567" s="100" t="s">
        <v>110</v>
      </c>
      <c r="E567" s="100" t="s">
        <v>125</v>
      </c>
      <c r="F567" s="103">
        <v>38173</v>
      </c>
      <c r="G567" s="95">
        <f t="shared" ca="1" si="16"/>
        <v>18</v>
      </c>
      <c r="H567" s="96">
        <v>36190</v>
      </c>
      <c r="I567" s="97">
        <v>2</v>
      </c>
      <c r="J567" s="98">
        <f t="shared" si="17"/>
        <v>47047</v>
      </c>
    </row>
    <row r="568" spans="1:10">
      <c r="A568">
        <v>567</v>
      </c>
      <c r="B568" s="100" t="s">
        <v>434</v>
      </c>
      <c r="C568" s="93" t="s">
        <v>694</v>
      </c>
      <c r="D568" s="100" t="s">
        <v>107</v>
      </c>
      <c r="E568" s="100" t="s">
        <v>111</v>
      </c>
      <c r="F568" s="101">
        <v>39534</v>
      </c>
      <c r="G568" s="95">
        <f t="shared" ca="1" si="16"/>
        <v>15</v>
      </c>
      <c r="H568" s="96">
        <v>36168</v>
      </c>
      <c r="I568" s="97">
        <v>3</v>
      </c>
      <c r="J568" s="98">
        <f t="shared" si="17"/>
        <v>47018.400000000001</v>
      </c>
    </row>
    <row r="569" spans="1:10">
      <c r="A569">
        <v>568</v>
      </c>
      <c r="B569" s="100" t="s">
        <v>321</v>
      </c>
      <c r="C569" s="93" t="s">
        <v>691</v>
      </c>
      <c r="D569" s="100" t="s">
        <v>113</v>
      </c>
      <c r="E569" s="100" t="s">
        <v>125</v>
      </c>
      <c r="F569" s="101">
        <v>40299</v>
      </c>
      <c r="G569" s="95">
        <f t="shared" ca="1" si="16"/>
        <v>12</v>
      </c>
      <c r="H569" s="96">
        <v>36119</v>
      </c>
      <c r="I569" s="97">
        <v>2</v>
      </c>
      <c r="J569" s="98">
        <f t="shared" si="17"/>
        <v>46954.7</v>
      </c>
    </row>
    <row r="570" spans="1:10">
      <c r="A570">
        <v>569</v>
      </c>
      <c r="B570" s="100" t="s">
        <v>141</v>
      </c>
      <c r="C570" s="93" t="s">
        <v>691</v>
      </c>
      <c r="D570" s="100" t="s">
        <v>115</v>
      </c>
      <c r="E570" s="100" t="s">
        <v>111</v>
      </c>
      <c r="F570" s="101">
        <v>41116</v>
      </c>
      <c r="G570" s="95">
        <f t="shared" ca="1" si="16"/>
        <v>10</v>
      </c>
      <c r="H570" s="96">
        <v>35915</v>
      </c>
      <c r="I570" s="97">
        <v>1</v>
      </c>
      <c r="J570" s="98">
        <f t="shared" si="17"/>
        <v>46689.5</v>
      </c>
    </row>
    <row r="571" spans="1:10">
      <c r="A571">
        <v>570</v>
      </c>
      <c r="B571" s="100" t="s">
        <v>295</v>
      </c>
      <c r="C571" s="93" t="s">
        <v>693</v>
      </c>
      <c r="D571" s="100" t="s">
        <v>113</v>
      </c>
      <c r="E571" s="100" t="s">
        <v>108</v>
      </c>
      <c r="F571" s="101">
        <v>40399</v>
      </c>
      <c r="G571" s="95">
        <f t="shared" ca="1" si="16"/>
        <v>12</v>
      </c>
      <c r="H571" s="96">
        <v>35904</v>
      </c>
      <c r="I571" s="97">
        <v>4</v>
      </c>
      <c r="J571" s="98">
        <f t="shared" si="17"/>
        <v>46675.199999999997</v>
      </c>
    </row>
    <row r="572" spans="1:10">
      <c r="A572">
        <v>571</v>
      </c>
      <c r="B572" s="100" t="s">
        <v>407</v>
      </c>
      <c r="C572" s="93" t="s">
        <v>693</v>
      </c>
      <c r="D572" s="100" t="s">
        <v>177</v>
      </c>
      <c r="E572" s="100" t="s">
        <v>108</v>
      </c>
      <c r="F572" s="101">
        <v>39688</v>
      </c>
      <c r="G572" s="95">
        <f t="shared" ca="1" si="16"/>
        <v>14</v>
      </c>
      <c r="H572" s="96">
        <v>35860</v>
      </c>
      <c r="I572" s="97">
        <v>5</v>
      </c>
      <c r="J572" s="98">
        <f t="shared" si="17"/>
        <v>46618</v>
      </c>
    </row>
    <row r="573" spans="1:10">
      <c r="A573">
        <v>572</v>
      </c>
      <c r="B573" s="100" t="s">
        <v>972</v>
      </c>
      <c r="C573" s="93" t="s">
        <v>690</v>
      </c>
      <c r="D573" s="100" t="s">
        <v>107</v>
      </c>
      <c r="E573" s="100" t="s">
        <v>131</v>
      </c>
      <c r="F573" s="101">
        <v>36458</v>
      </c>
      <c r="G573" s="95">
        <f t="shared" ca="1" si="16"/>
        <v>23</v>
      </c>
      <c r="H573" s="96">
        <v>35790</v>
      </c>
      <c r="I573" s="97">
        <v>2</v>
      </c>
      <c r="J573" s="98">
        <f t="shared" si="17"/>
        <v>46527</v>
      </c>
    </row>
    <row r="574" spans="1:10">
      <c r="A574">
        <v>573</v>
      </c>
      <c r="B574" s="100" t="s">
        <v>581</v>
      </c>
      <c r="C574" s="93" t="s">
        <v>691</v>
      </c>
      <c r="D574" s="100" t="s">
        <v>140</v>
      </c>
      <c r="E574" s="100" t="s">
        <v>108</v>
      </c>
      <c r="F574" s="101">
        <v>38813</v>
      </c>
      <c r="G574" s="95">
        <f t="shared" ca="1" si="16"/>
        <v>17</v>
      </c>
      <c r="H574" s="96">
        <v>35629</v>
      </c>
      <c r="I574" s="97">
        <v>2</v>
      </c>
      <c r="J574" s="98">
        <f t="shared" si="17"/>
        <v>46317.7</v>
      </c>
    </row>
    <row r="575" spans="1:10">
      <c r="A575">
        <v>574</v>
      </c>
      <c r="B575" s="100" t="s">
        <v>416</v>
      </c>
      <c r="C575" s="93" t="s">
        <v>694</v>
      </c>
      <c r="D575" s="100" t="s">
        <v>113</v>
      </c>
      <c r="E575" s="100" t="s">
        <v>108</v>
      </c>
      <c r="F575" s="101">
        <v>39654</v>
      </c>
      <c r="G575" s="95">
        <f t="shared" ca="1" si="16"/>
        <v>14</v>
      </c>
      <c r="H575" s="96">
        <v>35596</v>
      </c>
      <c r="I575" s="97">
        <v>4</v>
      </c>
      <c r="J575" s="98">
        <f t="shared" si="17"/>
        <v>46274.8</v>
      </c>
    </row>
    <row r="576" spans="1:10">
      <c r="A576">
        <v>575</v>
      </c>
      <c r="B576" s="100" t="s">
        <v>145</v>
      </c>
      <c r="C576" s="93" t="s">
        <v>691</v>
      </c>
      <c r="D576" s="100" t="s">
        <v>140</v>
      </c>
      <c r="E576" s="100" t="s">
        <v>111</v>
      </c>
      <c r="F576" s="101">
        <v>41079</v>
      </c>
      <c r="G576" s="95">
        <f t="shared" ca="1" si="16"/>
        <v>10</v>
      </c>
      <c r="H576" s="96">
        <v>35409</v>
      </c>
      <c r="I576" s="97">
        <v>3</v>
      </c>
      <c r="J576" s="98">
        <f t="shared" si="17"/>
        <v>46031.7</v>
      </c>
    </row>
    <row r="577" spans="1:10">
      <c r="A577">
        <v>576</v>
      </c>
      <c r="B577" s="100" t="s">
        <v>117</v>
      </c>
      <c r="C577" s="93" t="s">
        <v>690</v>
      </c>
      <c r="D577" s="100" t="s">
        <v>107</v>
      </c>
      <c r="E577" s="100" t="s">
        <v>108</v>
      </c>
      <c r="F577" s="101">
        <v>41226</v>
      </c>
      <c r="G577" s="95">
        <f t="shared" ca="1" si="16"/>
        <v>10</v>
      </c>
      <c r="H577" s="96">
        <v>35376</v>
      </c>
      <c r="I577" s="97">
        <v>3</v>
      </c>
      <c r="J577" s="98">
        <f t="shared" si="17"/>
        <v>45988.800000000003</v>
      </c>
    </row>
    <row r="578" spans="1:10">
      <c r="A578">
        <v>577</v>
      </c>
      <c r="B578" s="100" t="s">
        <v>209</v>
      </c>
      <c r="C578" s="93" t="s">
        <v>693</v>
      </c>
      <c r="D578" s="100" t="s">
        <v>113</v>
      </c>
      <c r="E578" s="100" t="s">
        <v>108</v>
      </c>
      <c r="F578" s="101">
        <v>40710</v>
      </c>
      <c r="G578" s="95">
        <f t="shared" ref="G578:G641" ca="1" si="18">DATEDIF(F578,TODAY(),"Y")</f>
        <v>11</v>
      </c>
      <c r="H578" s="96">
        <v>35354</v>
      </c>
      <c r="I578" s="97">
        <v>2</v>
      </c>
      <c r="J578" s="98">
        <f t="shared" ref="J578:J641" si="19">H578*$K$2+H578</f>
        <v>45960.2</v>
      </c>
    </row>
    <row r="579" spans="1:10">
      <c r="A579">
        <v>578</v>
      </c>
      <c r="B579" s="100" t="s">
        <v>549</v>
      </c>
      <c r="C579" s="93" t="s">
        <v>694</v>
      </c>
      <c r="D579" s="100" t="s">
        <v>119</v>
      </c>
      <c r="E579" s="100" t="s">
        <v>108</v>
      </c>
      <c r="F579" s="101">
        <v>39002</v>
      </c>
      <c r="G579" s="95">
        <f t="shared" ca="1" si="18"/>
        <v>16</v>
      </c>
      <c r="H579" s="96">
        <v>35332</v>
      </c>
      <c r="I579" s="97">
        <v>1</v>
      </c>
      <c r="J579" s="98">
        <f t="shared" si="19"/>
        <v>45931.6</v>
      </c>
    </row>
    <row r="580" spans="1:10">
      <c r="A580">
        <v>579</v>
      </c>
      <c r="B580" s="100" t="s">
        <v>771</v>
      </c>
      <c r="C580" s="93" t="s">
        <v>691</v>
      </c>
      <c r="D580" s="100" t="s">
        <v>123</v>
      </c>
      <c r="E580" s="100" t="s">
        <v>108</v>
      </c>
      <c r="F580" s="101">
        <v>36506</v>
      </c>
      <c r="G580" s="95">
        <f t="shared" ca="1" si="18"/>
        <v>23</v>
      </c>
      <c r="H580" s="96">
        <v>35310</v>
      </c>
      <c r="I580" s="97">
        <v>1</v>
      </c>
      <c r="J580" s="98">
        <f t="shared" si="19"/>
        <v>45903</v>
      </c>
    </row>
    <row r="581" spans="1:10">
      <c r="A581">
        <v>580</v>
      </c>
      <c r="B581" s="100" t="s">
        <v>787</v>
      </c>
      <c r="C581" s="93" t="s">
        <v>691</v>
      </c>
      <c r="D581" s="100" t="s">
        <v>113</v>
      </c>
      <c r="E581" s="100" t="s">
        <v>111</v>
      </c>
      <c r="F581" s="101">
        <v>37641</v>
      </c>
      <c r="G581" s="95">
        <f t="shared" ca="1" si="18"/>
        <v>20</v>
      </c>
      <c r="H581" s="96">
        <v>35167</v>
      </c>
      <c r="I581" s="97">
        <v>5</v>
      </c>
      <c r="J581" s="98">
        <f t="shared" si="19"/>
        <v>45717.1</v>
      </c>
    </row>
    <row r="582" spans="1:10">
      <c r="A582">
        <v>581</v>
      </c>
      <c r="B582" s="100" t="s">
        <v>497</v>
      </c>
      <c r="C582" s="93" t="s">
        <v>693</v>
      </c>
      <c r="D582" s="100" t="s">
        <v>123</v>
      </c>
      <c r="E582" s="100" t="s">
        <v>108</v>
      </c>
      <c r="F582" s="101">
        <v>39215</v>
      </c>
      <c r="G582" s="95">
        <f t="shared" ca="1" si="18"/>
        <v>15</v>
      </c>
      <c r="H582" s="96">
        <v>35101</v>
      </c>
      <c r="I582" s="97">
        <v>5</v>
      </c>
      <c r="J582" s="98">
        <f t="shared" si="19"/>
        <v>45631.3</v>
      </c>
    </row>
    <row r="583" spans="1:10">
      <c r="A583">
        <v>582</v>
      </c>
      <c r="B583" s="100" t="s">
        <v>613</v>
      </c>
      <c r="C583" s="93" t="s">
        <v>688</v>
      </c>
      <c r="D583" s="100" t="s">
        <v>119</v>
      </c>
      <c r="E583" s="100" t="s">
        <v>108</v>
      </c>
      <c r="F583" s="101">
        <v>38237</v>
      </c>
      <c r="G583" s="95">
        <f t="shared" ca="1" si="18"/>
        <v>18</v>
      </c>
      <c r="H583" s="96">
        <v>35101</v>
      </c>
      <c r="I583" s="97">
        <v>5</v>
      </c>
      <c r="J583" s="98">
        <f t="shared" si="19"/>
        <v>45631.3</v>
      </c>
    </row>
    <row r="584" spans="1:10">
      <c r="A584">
        <v>583</v>
      </c>
      <c r="B584" s="100" t="s">
        <v>499</v>
      </c>
      <c r="C584" s="93" t="s">
        <v>691</v>
      </c>
      <c r="D584" s="100" t="s">
        <v>113</v>
      </c>
      <c r="E584" s="100" t="s">
        <v>108</v>
      </c>
      <c r="F584" s="101">
        <v>39199</v>
      </c>
      <c r="G584" s="95">
        <f t="shared" ca="1" si="18"/>
        <v>15</v>
      </c>
      <c r="H584" s="96">
        <v>35024</v>
      </c>
      <c r="I584" s="97">
        <v>1</v>
      </c>
      <c r="J584" s="98">
        <f t="shared" si="19"/>
        <v>45531.199999999997</v>
      </c>
    </row>
    <row r="585" spans="1:10">
      <c r="A585">
        <v>584</v>
      </c>
      <c r="B585" s="100" t="s">
        <v>149</v>
      </c>
      <c r="C585" s="93" t="s">
        <v>691</v>
      </c>
      <c r="D585" s="100" t="s">
        <v>123</v>
      </c>
      <c r="E585" s="100" t="s">
        <v>108</v>
      </c>
      <c r="F585" s="101">
        <v>41051</v>
      </c>
      <c r="G585" s="95">
        <f t="shared" ca="1" si="18"/>
        <v>10</v>
      </c>
      <c r="H585" s="96">
        <v>35013</v>
      </c>
      <c r="I585" s="97">
        <v>3</v>
      </c>
      <c r="J585" s="98">
        <f t="shared" si="19"/>
        <v>45516.9</v>
      </c>
    </row>
    <row r="586" spans="1:10">
      <c r="A586">
        <v>585</v>
      </c>
      <c r="B586" s="100" t="s">
        <v>287</v>
      </c>
      <c r="C586" s="93" t="s">
        <v>689</v>
      </c>
      <c r="D586" s="100" t="s">
        <v>107</v>
      </c>
      <c r="E586" s="100" t="s">
        <v>108</v>
      </c>
      <c r="F586" s="101">
        <v>40420</v>
      </c>
      <c r="G586" s="95">
        <f t="shared" ca="1" si="18"/>
        <v>12</v>
      </c>
      <c r="H586" s="96">
        <v>34859</v>
      </c>
      <c r="I586" s="97">
        <v>4</v>
      </c>
      <c r="J586" s="98">
        <f t="shared" si="19"/>
        <v>45316.7</v>
      </c>
    </row>
    <row r="587" spans="1:10">
      <c r="A587">
        <v>586</v>
      </c>
      <c r="B587" s="100" t="s">
        <v>863</v>
      </c>
      <c r="C587" s="93" t="s">
        <v>689</v>
      </c>
      <c r="D587" s="100" t="s">
        <v>147</v>
      </c>
      <c r="E587" s="100" t="s">
        <v>111</v>
      </c>
      <c r="F587" s="101">
        <v>36199</v>
      </c>
      <c r="G587" s="95">
        <f t="shared" ca="1" si="18"/>
        <v>24</v>
      </c>
      <c r="H587" s="96">
        <v>34397</v>
      </c>
      <c r="I587" s="97">
        <v>5</v>
      </c>
      <c r="J587" s="98">
        <f t="shared" si="19"/>
        <v>44716.1</v>
      </c>
    </row>
    <row r="588" spans="1:10">
      <c r="A588">
        <v>587</v>
      </c>
      <c r="B588" s="100" t="s">
        <v>880</v>
      </c>
      <c r="C588" s="93" t="s">
        <v>688</v>
      </c>
      <c r="D588" s="100" t="s">
        <v>147</v>
      </c>
      <c r="E588" s="100" t="s">
        <v>108</v>
      </c>
      <c r="F588" s="101">
        <v>36145</v>
      </c>
      <c r="G588" s="95">
        <f t="shared" ca="1" si="18"/>
        <v>24</v>
      </c>
      <c r="H588" s="96">
        <v>34386</v>
      </c>
      <c r="I588" s="97">
        <v>5</v>
      </c>
      <c r="J588" s="98">
        <f t="shared" si="19"/>
        <v>44701.8</v>
      </c>
    </row>
    <row r="589" spans="1:10">
      <c r="A589">
        <v>588</v>
      </c>
      <c r="B589" s="100" t="s">
        <v>444</v>
      </c>
      <c r="C589" s="93" t="s">
        <v>691</v>
      </c>
      <c r="D589" s="100" t="s">
        <v>147</v>
      </c>
      <c r="E589" s="100" t="s">
        <v>125</v>
      </c>
      <c r="F589" s="101">
        <v>39457</v>
      </c>
      <c r="G589" s="95">
        <f t="shared" ca="1" si="18"/>
        <v>15</v>
      </c>
      <c r="H589" s="96">
        <v>34381</v>
      </c>
      <c r="I589" s="97">
        <v>5</v>
      </c>
      <c r="J589" s="98">
        <f t="shared" si="19"/>
        <v>44695.3</v>
      </c>
    </row>
    <row r="590" spans="1:10">
      <c r="A590">
        <v>589</v>
      </c>
      <c r="B590" s="100" t="s">
        <v>978</v>
      </c>
      <c r="C590" s="93" t="s">
        <v>690</v>
      </c>
      <c r="D590" s="100" t="s">
        <v>250</v>
      </c>
      <c r="E590" s="100" t="s">
        <v>125</v>
      </c>
      <c r="F590" s="101">
        <v>36557</v>
      </c>
      <c r="G590" s="95">
        <f t="shared" ca="1" si="18"/>
        <v>23</v>
      </c>
      <c r="H590" s="96">
        <v>34375</v>
      </c>
      <c r="I590" s="97">
        <v>2</v>
      </c>
      <c r="J590" s="98">
        <f t="shared" si="19"/>
        <v>44687.5</v>
      </c>
    </row>
    <row r="591" spans="1:10">
      <c r="A591">
        <v>590</v>
      </c>
      <c r="B591" s="100" t="s">
        <v>894</v>
      </c>
      <c r="C591" s="93" t="s">
        <v>694</v>
      </c>
      <c r="D591" s="100" t="s">
        <v>110</v>
      </c>
      <c r="E591" s="100" t="s">
        <v>125</v>
      </c>
      <c r="F591" s="101">
        <v>35826</v>
      </c>
      <c r="G591" s="95">
        <f t="shared" ca="1" si="18"/>
        <v>25</v>
      </c>
      <c r="H591" s="96">
        <v>34326</v>
      </c>
      <c r="I591" s="97">
        <v>2</v>
      </c>
      <c r="J591" s="98">
        <f t="shared" si="19"/>
        <v>44623.8</v>
      </c>
    </row>
    <row r="592" spans="1:10">
      <c r="A592">
        <v>591</v>
      </c>
      <c r="B592" s="100" t="s">
        <v>872</v>
      </c>
      <c r="C592" s="93" t="s">
        <v>688</v>
      </c>
      <c r="D592" s="100" t="s">
        <v>147</v>
      </c>
      <c r="E592" s="100" t="s">
        <v>125</v>
      </c>
      <c r="F592" s="101">
        <v>37138</v>
      </c>
      <c r="G592" s="95">
        <f t="shared" ca="1" si="18"/>
        <v>21</v>
      </c>
      <c r="H592" s="96">
        <v>34221</v>
      </c>
      <c r="I592" s="97">
        <v>1</v>
      </c>
      <c r="J592" s="98">
        <f t="shared" si="19"/>
        <v>44487.3</v>
      </c>
    </row>
    <row r="593" spans="1:10">
      <c r="A593">
        <v>592</v>
      </c>
      <c r="B593" s="100" t="s">
        <v>854</v>
      </c>
      <c r="C593" s="93" t="s">
        <v>690</v>
      </c>
      <c r="D593" s="100" t="s">
        <v>140</v>
      </c>
      <c r="E593" s="100" t="s">
        <v>108</v>
      </c>
      <c r="F593" s="101">
        <v>37936</v>
      </c>
      <c r="G593" s="95">
        <f t="shared" ca="1" si="18"/>
        <v>19</v>
      </c>
      <c r="H593" s="96">
        <v>34012</v>
      </c>
      <c r="I593" s="97">
        <v>5</v>
      </c>
      <c r="J593" s="98">
        <f t="shared" si="19"/>
        <v>44215.6</v>
      </c>
    </row>
    <row r="594" spans="1:10">
      <c r="A594">
        <v>593</v>
      </c>
      <c r="B594" s="100" t="s">
        <v>13</v>
      </c>
      <c r="C594" s="93" t="s">
        <v>689</v>
      </c>
      <c r="D594" s="100" t="s">
        <v>135</v>
      </c>
      <c r="E594" s="100" t="s">
        <v>108</v>
      </c>
      <c r="F594" s="101">
        <v>37404</v>
      </c>
      <c r="G594" s="95">
        <f t="shared" ca="1" si="18"/>
        <v>20</v>
      </c>
      <c r="H594" s="96">
        <v>33858</v>
      </c>
      <c r="I594" s="97">
        <v>4</v>
      </c>
      <c r="J594" s="98">
        <f t="shared" si="19"/>
        <v>44015.4</v>
      </c>
    </row>
    <row r="595" spans="1:10">
      <c r="A595">
        <v>594</v>
      </c>
      <c r="B595" s="100" t="s">
        <v>245</v>
      </c>
      <c r="C595" s="93" t="s">
        <v>688</v>
      </c>
      <c r="D595" s="100" t="s">
        <v>119</v>
      </c>
      <c r="E595" s="100" t="s">
        <v>131</v>
      </c>
      <c r="F595" s="101">
        <v>40561</v>
      </c>
      <c r="G595" s="95">
        <f t="shared" ca="1" si="18"/>
        <v>12</v>
      </c>
      <c r="H595" s="96">
        <v>33515</v>
      </c>
      <c r="I595" s="97">
        <v>2</v>
      </c>
      <c r="J595" s="98">
        <f t="shared" si="19"/>
        <v>43569.5</v>
      </c>
    </row>
    <row r="596" spans="1:10">
      <c r="A596">
        <v>595</v>
      </c>
      <c r="B596" s="92" t="s">
        <v>640</v>
      </c>
      <c r="C596" s="93" t="s">
        <v>693</v>
      </c>
      <c r="D596" s="92" t="s">
        <v>135</v>
      </c>
      <c r="E596" s="92" t="s">
        <v>125</v>
      </c>
      <c r="F596" s="94">
        <v>40779</v>
      </c>
      <c r="G596" s="95">
        <f t="shared" ca="1" si="18"/>
        <v>11</v>
      </c>
      <c r="H596" s="96">
        <v>33490</v>
      </c>
      <c r="I596" s="97">
        <v>1</v>
      </c>
      <c r="J596" s="98">
        <f t="shared" si="19"/>
        <v>43537</v>
      </c>
    </row>
    <row r="597" spans="1:10">
      <c r="A597">
        <v>596</v>
      </c>
      <c r="B597" s="100" t="s">
        <v>481</v>
      </c>
      <c r="C597" s="93" t="s">
        <v>694</v>
      </c>
      <c r="D597" s="100" t="s">
        <v>140</v>
      </c>
      <c r="E597" s="100" t="s">
        <v>131</v>
      </c>
      <c r="F597" s="101">
        <v>39278</v>
      </c>
      <c r="G597" s="95">
        <f t="shared" ca="1" si="18"/>
        <v>15</v>
      </c>
      <c r="H597" s="96">
        <v>33458</v>
      </c>
      <c r="I597" s="97">
        <v>1</v>
      </c>
      <c r="J597" s="98">
        <f t="shared" si="19"/>
        <v>43495.4</v>
      </c>
    </row>
    <row r="598" spans="1:10">
      <c r="A598">
        <v>597</v>
      </c>
      <c r="B598" s="100" t="s">
        <v>621</v>
      </c>
      <c r="C598" s="93" t="s">
        <v>689</v>
      </c>
      <c r="D598" s="100" t="s">
        <v>154</v>
      </c>
      <c r="E598" s="100" t="s">
        <v>108</v>
      </c>
      <c r="F598" s="101">
        <v>38051</v>
      </c>
      <c r="G598" s="95">
        <f t="shared" ca="1" si="18"/>
        <v>19</v>
      </c>
      <c r="H598" s="96">
        <v>33385</v>
      </c>
      <c r="I598" s="97">
        <v>1</v>
      </c>
      <c r="J598" s="98">
        <f t="shared" si="19"/>
        <v>43400.5</v>
      </c>
    </row>
    <row r="599" spans="1:10">
      <c r="A599">
        <v>598</v>
      </c>
      <c r="B599" s="100" t="s">
        <v>765</v>
      </c>
      <c r="C599" s="93" t="s">
        <v>694</v>
      </c>
      <c r="D599" s="100" t="s">
        <v>123</v>
      </c>
      <c r="E599" s="100" t="s">
        <v>111</v>
      </c>
      <c r="F599" s="101">
        <v>36038</v>
      </c>
      <c r="G599" s="95">
        <f t="shared" ca="1" si="18"/>
        <v>24</v>
      </c>
      <c r="H599" s="96">
        <v>33374</v>
      </c>
      <c r="I599" s="97">
        <v>3</v>
      </c>
      <c r="J599" s="98">
        <f t="shared" si="19"/>
        <v>43386.2</v>
      </c>
    </row>
    <row r="600" spans="1:10">
      <c r="A600">
        <v>599</v>
      </c>
      <c r="B600" s="100" t="s">
        <v>887</v>
      </c>
      <c r="C600" s="93" t="s">
        <v>693</v>
      </c>
      <c r="D600" s="100" t="s">
        <v>115</v>
      </c>
      <c r="E600" s="100" t="s">
        <v>111</v>
      </c>
      <c r="F600" s="101">
        <v>36623</v>
      </c>
      <c r="G600" s="95">
        <f t="shared" ca="1" si="18"/>
        <v>23</v>
      </c>
      <c r="H600" s="96">
        <v>33330</v>
      </c>
      <c r="I600" s="97">
        <v>1</v>
      </c>
      <c r="J600" s="98">
        <f t="shared" si="19"/>
        <v>43329</v>
      </c>
    </row>
    <row r="601" spans="1:10">
      <c r="A601">
        <v>600</v>
      </c>
      <c r="B601" s="100" t="s">
        <v>757</v>
      </c>
      <c r="C601" s="93" t="s">
        <v>691</v>
      </c>
      <c r="D601" s="100" t="s">
        <v>123</v>
      </c>
      <c r="E601" s="100" t="s">
        <v>131</v>
      </c>
      <c r="F601" s="101">
        <v>36602</v>
      </c>
      <c r="G601" s="95">
        <f t="shared" ca="1" si="18"/>
        <v>23</v>
      </c>
      <c r="H601" s="96">
        <v>33088</v>
      </c>
      <c r="I601" s="97">
        <v>3</v>
      </c>
      <c r="J601" s="98">
        <f t="shared" si="19"/>
        <v>43014.400000000001</v>
      </c>
    </row>
    <row r="602" spans="1:10">
      <c r="A602">
        <v>601</v>
      </c>
      <c r="B602" s="100" t="s">
        <v>331</v>
      </c>
      <c r="C602" s="93" t="s">
        <v>688</v>
      </c>
      <c r="D602" s="100" t="s">
        <v>110</v>
      </c>
      <c r="E602" s="100" t="s">
        <v>108</v>
      </c>
      <c r="F602" s="101">
        <v>40264</v>
      </c>
      <c r="G602" s="95">
        <f t="shared" ca="1" si="18"/>
        <v>13</v>
      </c>
      <c r="H602" s="96">
        <v>32736</v>
      </c>
      <c r="I602" s="97">
        <v>2</v>
      </c>
      <c r="J602" s="98">
        <f t="shared" si="19"/>
        <v>42556.800000000003</v>
      </c>
    </row>
    <row r="603" spans="1:10">
      <c r="A603">
        <v>602</v>
      </c>
      <c r="B603" s="100" t="s">
        <v>884</v>
      </c>
      <c r="C603" s="93" t="s">
        <v>688</v>
      </c>
      <c r="D603" s="100" t="s">
        <v>121</v>
      </c>
      <c r="E603" s="100" t="s">
        <v>111</v>
      </c>
      <c r="F603" s="101">
        <v>37236</v>
      </c>
      <c r="G603" s="95">
        <f t="shared" ca="1" si="18"/>
        <v>21</v>
      </c>
      <c r="H603" s="96">
        <v>32494</v>
      </c>
      <c r="I603" s="97">
        <v>3</v>
      </c>
      <c r="J603" s="98">
        <f t="shared" si="19"/>
        <v>42242.2</v>
      </c>
    </row>
    <row r="604" spans="1:10">
      <c r="A604">
        <v>603</v>
      </c>
      <c r="B604" s="100" t="s">
        <v>576</v>
      </c>
      <c r="C604" s="93" t="s">
        <v>691</v>
      </c>
      <c r="D604" s="100" t="s">
        <v>140</v>
      </c>
      <c r="E604" s="100" t="s">
        <v>108</v>
      </c>
      <c r="F604" s="101">
        <v>38832</v>
      </c>
      <c r="G604" s="95">
        <f t="shared" ca="1" si="18"/>
        <v>16</v>
      </c>
      <c r="H604" s="96">
        <v>32362</v>
      </c>
      <c r="I604" s="97">
        <v>5</v>
      </c>
      <c r="J604" s="98">
        <f t="shared" si="19"/>
        <v>42070.6</v>
      </c>
    </row>
    <row r="605" spans="1:10">
      <c r="A605">
        <v>604</v>
      </c>
      <c r="B605" s="100" t="s">
        <v>390</v>
      </c>
      <c r="C605" s="93" t="s">
        <v>691</v>
      </c>
      <c r="D605" s="100" t="s">
        <v>119</v>
      </c>
      <c r="E605" s="100" t="s">
        <v>108</v>
      </c>
      <c r="F605" s="101">
        <v>39745</v>
      </c>
      <c r="G605" s="95">
        <f t="shared" ca="1" si="18"/>
        <v>14</v>
      </c>
      <c r="H605" s="96">
        <v>32263</v>
      </c>
      <c r="I605" s="97">
        <v>5</v>
      </c>
      <c r="J605" s="98">
        <f t="shared" si="19"/>
        <v>41941.9</v>
      </c>
    </row>
    <row r="606" spans="1:10">
      <c r="A606">
        <v>605</v>
      </c>
      <c r="B606" s="100" t="s">
        <v>922</v>
      </c>
      <c r="C606" s="93" t="s">
        <v>691</v>
      </c>
      <c r="D606" s="100" t="s">
        <v>119</v>
      </c>
      <c r="E606" s="100" t="s">
        <v>108</v>
      </c>
      <c r="F606" s="101">
        <v>36526</v>
      </c>
      <c r="G606" s="95">
        <f t="shared" ca="1" si="18"/>
        <v>23</v>
      </c>
      <c r="H606" s="96">
        <v>32186</v>
      </c>
      <c r="I606" s="97">
        <v>4</v>
      </c>
      <c r="J606" s="98">
        <f t="shared" si="19"/>
        <v>41841.800000000003</v>
      </c>
    </row>
    <row r="607" spans="1:10">
      <c r="A607">
        <v>606</v>
      </c>
      <c r="B607" s="100" t="s">
        <v>938</v>
      </c>
      <c r="C607" s="93" t="s">
        <v>694</v>
      </c>
      <c r="D607" s="100" t="s">
        <v>119</v>
      </c>
      <c r="E607" s="100" t="s">
        <v>108</v>
      </c>
      <c r="F607" s="101">
        <v>37793</v>
      </c>
      <c r="G607" s="95">
        <f t="shared" ca="1" si="18"/>
        <v>19</v>
      </c>
      <c r="H607" s="96">
        <v>32131</v>
      </c>
      <c r="I607" s="97">
        <v>5</v>
      </c>
      <c r="J607" s="98">
        <f t="shared" si="19"/>
        <v>41770.300000000003</v>
      </c>
    </row>
    <row r="608" spans="1:10">
      <c r="A608">
        <v>607</v>
      </c>
      <c r="B608" s="100" t="s">
        <v>805</v>
      </c>
      <c r="C608" s="93" t="s">
        <v>688</v>
      </c>
      <c r="D608" s="100" t="s">
        <v>140</v>
      </c>
      <c r="E608" s="100" t="s">
        <v>131</v>
      </c>
      <c r="F608" s="101">
        <v>35829</v>
      </c>
      <c r="G608" s="95">
        <f t="shared" ca="1" si="18"/>
        <v>25</v>
      </c>
      <c r="H608" s="96">
        <v>32094</v>
      </c>
      <c r="I608" s="97">
        <v>3</v>
      </c>
      <c r="J608" s="98">
        <f t="shared" si="19"/>
        <v>41722.199999999997</v>
      </c>
    </row>
    <row r="609" spans="1:10">
      <c r="A609">
        <v>608</v>
      </c>
      <c r="B609" s="100" t="s">
        <v>913</v>
      </c>
      <c r="C609" s="93" t="s">
        <v>693</v>
      </c>
      <c r="D609" s="100" t="s">
        <v>110</v>
      </c>
      <c r="E609" s="100" t="s">
        <v>108</v>
      </c>
      <c r="F609" s="101">
        <v>37138</v>
      </c>
      <c r="G609" s="95">
        <f t="shared" ca="1" si="18"/>
        <v>21</v>
      </c>
      <c r="H609" s="96">
        <v>32043</v>
      </c>
      <c r="I609" s="97">
        <v>1</v>
      </c>
      <c r="J609" s="98">
        <f t="shared" si="19"/>
        <v>41655.9</v>
      </c>
    </row>
    <row r="610" spans="1:10">
      <c r="A610">
        <v>609</v>
      </c>
      <c r="B610" s="92" t="s">
        <v>194</v>
      </c>
      <c r="C610" s="93" t="s">
        <v>694</v>
      </c>
      <c r="D610" s="92" t="s">
        <v>135</v>
      </c>
      <c r="E610" s="92" t="s">
        <v>131</v>
      </c>
      <c r="F610" s="94">
        <v>40787</v>
      </c>
      <c r="G610" s="95">
        <f t="shared" ca="1" si="18"/>
        <v>11</v>
      </c>
      <c r="H610" s="96">
        <v>31977</v>
      </c>
      <c r="I610" s="97">
        <v>3</v>
      </c>
      <c r="J610" s="98">
        <f t="shared" si="19"/>
        <v>41570.1</v>
      </c>
    </row>
    <row r="611" spans="1:10">
      <c r="A611">
        <v>610</v>
      </c>
      <c r="B611" s="100" t="s">
        <v>891</v>
      </c>
      <c r="C611" s="93" t="s">
        <v>691</v>
      </c>
      <c r="D611" s="100" t="s">
        <v>115</v>
      </c>
      <c r="E611" s="100" t="s">
        <v>125</v>
      </c>
      <c r="F611" s="101">
        <v>36695</v>
      </c>
      <c r="G611" s="95">
        <f t="shared" ca="1" si="18"/>
        <v>22</v>
      </c>
      <c r="H611" s="96">
        <v>31906</v>
      </c>
      <c r="I611" s="97">
        <v>1</v>
      </c>
      <c r="J611" s="98">
        <f t="shared" si="19"/>
        <v>41477.800000000003</v>
      </c>
    </row>
    <row r="612" spans="1:10">
      <c r="A612">
        <v>611</v>
      </c>
      <c r="B612" s="100" t="s">
        <v>509</v>
      </c>
      <c r="C612" s="93" t="s">
        <v>690</v>
      </c>
      <c r="D612" s="100" t="s">
        <v>147</v>
      </c>
      <c r="E612" s="100" t="s">
        <v>111</v>
      </c>
      <c r="F612" s="101">
        <v>39167</v>
      </c>
      <c r="G612" s="95">
        <f t="shared" ca="1" si="18"/>
        <v>16</v>
      </c>
      <c r="H612" s="96">
        <v>31900</v>
      </c>
      <c r="I612" s="97">
        <v>5</v>
      </c>
      <c r="J612" s="98">
        <f t="shared" si="19"/>
        <v>41470</v>
      </c>
    </row>
    <row r="613" spans="1:10">
      <c r="A613">
        <v>612</v>
      </c>
      <c r="B613" s="100" t="s">
        <v>822</v>
      </c>
      <c r="C613" s="93" t="s">
        <v>691</v>
      </c>
      <c r="D613" s="100" t="s">
        <v>140</v>
      </c>
      <c r="E613" s="100" t="s">
        <v>108</v>
      </c>
      <c r="F613" s="101">
        <v>37394</v>
      </c>
      <c r="G613" s="95">
        <f t="shared" ca="1" si="18"/>
        <v>20</v>
      </c>
      <c r="H613" s="96">
        <v>31867</v>
      </c>
      <c r="I613" s="97">
        <v>3</v>
      </c>
      <c r="J613" s="98">
        <f t="shared" si="19"/>
        <v>41427.1</v>
      </c>
    </row>
    <row r="614" spans="1:10">
      <c r="A614">
        <v>613</v>
      </c>
      <c r="B614" s="100" t="s">
        <v>879</v>
      </c>
      <c r="C614" s="93" t="s">
        <v>688</v>
      </c>
      <c r="D614" s="100" t="s">
        <v>147</v>
      </c>
      <c r="E614" s="100" t="s">
        <v>125</v>
      </c>
      <c r="F614" s="101">
        <v>36121</v>
      </c>
      <c r="G614" s="95">
        <f t="shared" ca="1" si="18"/>
        <v>24</v>
      </c>
      <c r="H614" s="96">
        <v>31768</v>
      </c>
      <c r="I614" s="97">
        <v>3</v>
      </c>
      <c r="J614" s="98">
        <f t="shared" si="19"/>
        <v>41298.400000000001</v>
      </c>
    </row>
    <row r="615" spans="1:10">
      <c r="A615">
        <v>614</v>
      </c>
      <c r="B615" s="100" t="s">
        <v>570</v>
      </c>
      <c r="C615" s="93" t="s">
        <v>691</v>
      </c>
      <c r="D615" s="100" t="s">
        <v>107</v>
      </c>
      <c r="E615" s="100" t="s">
        <v>131</v>
      </c>
      <c r="F615" s="101">
        <v>38863</v>
      </c>
      <c r="G615" s="95">
        <f t="shared" ca="1" si="18"/>
        <v>16</v>
      </c>
      <c r="H615" s="96">
        <v>31645</v>
      </c>
      <c r="I615" s="97">
        <v>3</v>
      </c>
      <c r="J615" s="98">
        <f t="shared" si="19"/>
        <v>41138.5</v>
      </c>
    </row>
    <row r="616" spans="1:10">
      <c r="A616">
        <v>615</v>
      </c>
      <c r="B616" s="100" t="s">
        <v>353</v>
      </c>
      <c r="C616" s="93" t="s">
        <v>693</v>
      </c>
      <c r="D616" s="100" t="s">
        <v>154</v>
      </c>
      <c r="E616" s="100" t="s">
        <v>125</v>
      </c>
      <c r="F616" s="101">
        <v>40152</v>
      </c>
      <c r="G616" s="95">
        <f t="shared" ca="1" si="18"/>
        <v>13</v>
      </c>
      <c r="H616" s="96">
        <v>31548</v>
      </c>
      <c r="I616" s="97">
        <v>1</v>
      </c>
      <c r="J616" s="98">
        <f t="shared" si="19"/>
        <v>41012.400000000001</v>
      </c>
    </row>
    <row r="617" spans="1:10">
      <c r="A617">
        <v>616</v>
      </c>
      <c r="B617" s="100" t="s">
        <v>762</v>
      </c>
      <c r="C617" s="93" t="s">
        <v>691</v>
      </c>
      <c r="D617" s="100" t="s">
        <v>123</v>
      </c>
      <c r="E617" s="100" t="s">
        <v>108</v>
      </c>
      <c r="F617" s="101">
        <v>37018</v>
      </c>
      <c r="G617" s="95">
        <f t="shared" ca="1" si="18"/>
        <v>21</v>
      </c>
      <c r="H617" s="96">
        <v>31515</v>
      </c>
      <c r="I617" s="97">
        <v>4</v>
      </c>
      <c r="J617" s="98">
        <f t="shared" si="19"/>
        <v>40969.5</v>
      </c>
    </row>
    <row r="618" spans="1:10">
      <c r="A618">
        <v>617</v>
      </c>
      <c r="B618" s="100" t="s">
        <v>256</v>
      </c>
      <c r="C618" s="93" t="s">
        <v>693</v>
      </c>
      <c r="D618" s="100" t="s">
        <v>242</v>
      </c>
      <c r="E618" s="100" t="s">
        <v>125</v>
      </c>
      <c r="F618" s="12">
        <v>40516</v>
      </c>
      <c r="G618" s="95">
        <f t="shared" ca="1" si="18"/>
        <v>12</v>
      </c>
      <c r="H618" s="96">
        <v>31488</v>
      </c>
      <c r="I618" s="97">
        <v>1</v>
      </c>
      <c r="J618" s="98">
        <f t="shared" si="19"/>
        <v>40934.400000000001</v>
      </c>
    </row>
    <row r="619" spans="1:10">
      <c r="A619">
        <v>618</v>
      </c>
      <c r="B619" s="100" t="s">
        <v>937</v>
      </c>
      <c r="C619" s="93" t="s">
        <v>688</v>
      </c>
      <c r="D619" s="100" t="s">
        <v>119</v>
      </c>
      <c r="E619" s="100" t="s">
        <v>125</v>
      </c>
      <c r="F619" s="101">
        <v>37775</v>
      </c>
      <c r="G619" s="95">
        <f t="shared" ca="1" si="18"/>
        <v>19</v>
      </c>
      <c r="H619" s="96">
        <v>31378</v>
      </c>
      <c r="I619" s="97">
        <v>4</v>
      </c>
      <c r="J619" s="98">
        <f t="shared" si="19"/>
        <v>40791.4</v>
      </c>
    </row>
    <row r="620" spans="1:10">
      <c r="A620">
        <v>619</v>
      </c>
      <c r="B620" s="100" t="s">
        <v>239</v>
      </c>
      <c r="C620" s="93" t="s">
        <v>693</v>
      </c>
      <c r="D620" s="100" t="s">
        <v>140</v>
      </c>
      <c r="E620" s="100" t="s">
        <v>131</v>
      </c>
      <c r="F620" s="101">
        <v>40574</v>
      </c>
      <c r="G620" s="95">
        <f t="shared" ca="1" si="18"/>
        <v>12</v>
      </c>
      <c r="H620" s="96">
        <v>31267</v>
      </c>
      <c r="I620" s="97">
        <v>4</v>
      </c>
      <c r="J620" s="98">
        <f t="shared" si="19"/>
        <v>40647.1</v>
      </c>
    </row>
    <row r="621" spans="1:10">
      <c r="A621">
        <v>620</v>
      </c>
      <c r="B621" s="100" t="s">
        <v>964</v>
      </c>
      <c r="C621" s="93" t="s">
        <v>693</v>
      </c>
      <c r="D621" s="100" t="s">
        <v>107</v>
      </c>
      <c r="E621" s="100" t="s">
        <v>111</v>
      </c>
      <c r="F621" s="103">
        <v>37099</v>
      </c>
      <c r="G621" s="95">
        <f t="shared" ca="1" si="18"/>
        <v>21</v>
      </c>
      <c r="H621" s="96">
        <v>31097</v>
      </c>
      <c r="I621" s="97">
        <v>5</v>
      </c>
      <c r="J621" s="98">
        <f t="shared" si="19"/>
        <v>40426.1</v>
      </c>
    </row>
    <row r="622" spans="1:10">
      <c r="A622">
        <v>621</v>
      </c>
      <c r="B622" s="100" t="s">
        <v>269</v>
      </c>
      <c r="C622" s="93" t="s">
        <v>690</v>
      </c>
      <c r="D622" s="100" t="s">
        <v>140</v>
      </c>
      <c r="E622" s="100" t="s">
        <v>111</v>
      </c>
      <c r="F622" s="101">
        <v>40473</v>
      </c>
      <c r="G622" s="95">
        <f t="shared" ca="1" si="18"/>
        <v>12</v>
      </c>
      <c r="H622" s="96">
        <v>31086</v>
      </c>
      <c r="I622" s="97">
        <v>5</v>
      </c>
      <c r="J622" s="98">
        <f t="shared" si="19"/>
        <v>40411.800000000003</v>
      </c>
    </row>
    <row r="623" spans="1:10">
      <c r="A623">
        <v>622</v>
      </c>
      <c r="B623" s="100" t="s">
        <v>512</v>
      </c>
      <c r="C623" s="93" t="s">
        <v>693</v>
      </c>
      <c r="D623" s="100" t="s">
        <v>107</v>
      </c>
      <c r="E623" s="100" t="s">
        <v>125</v>
      </c>
      <c r="F623" s="101">
        <v>39155</v>
      </c>
      <c r="G623" s="95">
        <f t="shared" ca="1" si="18"/>
        <v>16</v>
      </c>
      <c r="H623" s="96">
        <v>30481</v>
      </c>
      <c r="I623" s="97">
        <v>3</v>
      </c>
      <c r="J623" s="98">
        <f t="shared" si="19"/>
        <v>39625.300000000003</v>
      </c>
    </row>
    <row r="624" spans="1:10">
      <c r="A624">
        <v>623</v>
      </c>
      <c r="B624" s="100" t="s">
        <v>561</v>
      </c>
      <c r="C624" s="93" t="s">
        <v>691</v>
      </c>
      <c r="D624" s="100" t="s">
        <v>115</v>
      </c>
      <c r="E624" s="100" t="s">
        <v>108</v>
      </c>
      <c r="F624" s="101">
        <v>38916</v>
      </c>
      <c r="G624" s="95">
        <f t="shared" ca="1" si="18"/>
        <v>16</v>
      </c>
      <c r="H624" s="96">
        <v>30316</v>
      </c>
      <c r="I624" s="97">
        <v>2</v>
      </c>
      <c r="J624" s="98">
        <f t="shared" si="19"/>
        <v>39410.800000000003</v>
      </c>
    </row>
    <row r="625" spans="1:12">
      <c r="A625">
        <v>624</v>
      </c>
      <c r="B625" s="100" t="s">
        <v>315</v>
      </c>
      <c r="C625" s="93" t="s">
        <v>693</v>
      </c>
      <c r="D625" s="100" t="s">
        <v>242</v>
      </c>
      <c r="E625" s="100" t="s">
        <v>131</v>
      </c>
      <c r="F625" s="12">
        <v>40313</v>
      </c>
      <c r="G625" s="95">
        <f t="shared" ca="1" si="18"/>
        <v>12</v>
      </c>
      <c r="H625" s="96">
        <v>30233</v>
      </c>
      <c r="I625" s="97">
        <v>4</v>
      </c>
      <c r="J625" s="98">
        <f t="shared" si="19"/>
        <v>39302.9</v>
      </c>
    </row>
    <row r="626" spans="1:12">
      <c r="A626">
        <v>625</v>
      </c>
      <c r="B626" s="100" t="s">
        <v>835</v>
      </c>
      <c r="C626" s="93" t="s">
        <v>690</v>
      </c>
      <c r="D626" s="100" t="s">
        <v>140</v>
      </c>
      <c r="E626" s="100" t="s">
        <v>111</v>
      </c>
      <c r="F626" s="101">
        <v>36350</v>
      </c>
      <c r="G626" s="95">
        <f t="shared" ca="1" si="18"/>
        <v>23</v>
      </c>
      <c r="H626" s="96">
        <v>30118</v>
      </c>
      <c r="I626" s="97">
        <v>3</v>
      </c>
      <c r="J626" s="98">
        <f t="shared" si="19"/>
        <v>39153.4</v>
      </c>
    </row>
    <row r="627" spans="1:12">
      <c r="A627">
        <v>626</v>
      </c>
      <c r="B627" s="100" t="s">
        <v>316</v>
      </c>
      <c r="C627" s="93" t="s">
        <v>690</v>
      </c>
      <c r="D627" s="100" t="s">
        <v>133</v>
      </c>
      <c r="E627" s="100" t="s">
        <v>108</v>
      </c>
      <c r="F627" s="12">
        <v>40313</v>
      </c>
      <c r="G627" s="95">
        <f t="shared" ca="1" si="18"/>
        <v>12</v>
      </c>
      <c r="H627" s="96">
        <v>29975</v>
      </c>
      <c r="I627" s="97">
        <v>5</v>
      </c>
      <c r="J627" s="98">
        <f t="shared" si="19"/>
        <v>38967.5</v>
      </c>
    </row>
    <row r="628" spans="1:12">
      <c r="A628">
        <v>627</v>
      </c>
      <c r="B628" s="100" t="s">
        <v>759</v>
      </c>
      <c r="C628" s="93" t="s">
        <v>691</v>
      </c>
      <c r="D628" s="100" t="s">
        <v>123</v>
      </c>
      <c r="E628" s="100" t="s">
        <v>108</v>
      </c>
      <c r="F628" s="101">
        <v>37008</v>
      </c>
      <c r="G628" s="95">
        <f t="shared" ca="1" si="18"/>
        <v>21</v>
      </c>
      <c r="H628" s="96">
        <v>29898</v>
      </c>
      <c r="I628" s="97">
        <v>4</v>
      </c>
      <c r="J628" s="98">
        <f t="shared" si="19"/>
        <v>38867.4</v>
      </c>
    </row>
    <row r="629" spans="1:12">
      <c r="A629">
        <v>628</v>
      </c>
      <c r="B629" s="100" t="s">
        <v>267</v>
      </c>
      <c r="C629" s="93" t="s">
        <v>693</v>
      </c>
      <c r="D629" s="100" t="s">
        <v>107</v>
      </c>
      <c r="E629" s="100" t="s">
        <v>108</v>
      </c>
      <c r="F629" s="101">
        <v>40477</v>
      </c>
      <c r="G629" s="95">
        <f t="shared" ca="1" si="18"/>
        <v>12</v>
      </c>
      <c r="H629" s="96">
        <v>29843</v>
      </c>
      <c r="I629" s="97">
        <v>5</v>
      </c>
      <c r="J629" s="98">
        <f t="shared" si="19"/>
        <v>38795.9</v>
      </c>
    </row>
    <row r="630" spans="1:12">
      <c r="A630">
        <v>629</v>
      </c>
      <c r="B630" s="100" t="s">
        <v>498</v>
      </c>
      <c r="C630" s="93" t="s">
        <v>691</v>
      </c>
      <c r="D630" s="100" t="s">
        <v>107</v>
      </c>
      <c r="E630" s="100" t="s">
        <v>131</v>
      </c>
      <c r="F630" s="101">
        <v>39208</v>
      </c>
      <c r="G630" s="95">
        <f t="shared" ca="1" si="18"/>
        <v>15</v>
      </c>
      <c r="H630" s="96">
        <v>29639</v>
      </c>
      <c r="I630" s="97">
        <v>4</v>
      </c>
      <c r="J630" s="98">
        <f t="shared" si="19"/>
        <v>38530.699999999997</v>
      </c>
    </row>
    <row r="631" spans="1:12">
      <c r="A631">
        <v>630</v>
      </c>
      <c r="B631" s="100" t="s">
        <v>480</v>
      </c>
      <c r="C631" s="93" t="s">
        <v>693</v>
      </c>
      <c r="D631" s="100" t="s">
        <v>123</v>
      </c>
      <c r="E631" s="100" t="s">
        <v>125</v>
      </c>
      <c r="F631" s="101">
        <v>39279</v>
      </c>
      <c r="G631" s="95">
        <f t="shared" ca="1" si="18"/>
        <v>15</v>
      </c>
      <c r="H631" s="96">
        <v>29579</v>
      </c>
      <c r="I631" s="97">
        <v>3</v>
      </c>
      <c r="J631" s="98">
        <f t="shared" si="19"/>
        <v>38452.699999999997</v>
      </c>
    </row>
    <row r="632" spans="1:12">
      <c r="A632">
        <v>631</v>
      </c>
      <c r="B632" s="92" t="s">
        <v>5</v>
      </c>
      <c r="C632" s="93" t="s">
        <v>688</v>
      </c>
      <c r="D632" s="92" t="s">
        <v>709</v>
      </c>
      <c r="E632" s="92" t="s">
        <v>125</v>
      </c>
      <c r="F632" s="94">
        <v>40595</v>
      </c>
      <c r="G632" s="95">
        <f t="shared" ca="1" si="18"/>
        <v>12</v>
      </c>
      <c r="H632" s="96">
        <v>29475</v>
      </c>
      <c r="I632" s="97">
        <v>4</v>
      </c>
      <c r="J632" s="98">
        <f t="shared" si="19"/>
        <v>38317.5</v>
      </c>
      <c r="L632" t="s">
        <v>756</v>
      </c>
    </row>
    <row r="633" spans="1:12">
      <c r="A633">
        <v>632</v>
      </c>
      <c r="B633" s="100" t="s">
        <v>870</v>
      </c>
      <c r="C633" s="93" t="s">
        <v>694</v>
      </c>
      <c r="D633" s="100" t="s">
        <v>147</v>
      </c>
      <c r="E633" s="100" t="s">
        <v>125</v>
      </c>
      <c r="F633" s="101">
        <v>36371</v>
      </c>
      <c r="G633" s="95">
        <f t="shared" ca="1" si="18"/>
        <v>23</v>
      </c>
      <c r="H633" s="96">
        <v>29469</v>
      </c>
      <c r="I633" s="97">
        <v>2</v>
      </c>
      <c r="J633" s="98">
        <f t="shared" si="19"/>
        <v>38309.699999999997</v>
      </c>
    </row>
    <row r="634" spans="1:12">
      <c r="A634">
        <v>633</v>
      </c>
      <c r="B634" s="100" t="s">
        <v>588</v>
      </c>
      <c r="C634" s="93" t="s">
        <v>690</v>
      </c>
      <c r="D634" s="100" t="s">
        <v>242</v>
      </c>
      <c r="E634" s="100" t="s">
        <v>108</v>
      </c>
      <c r="F634" s="101">
        <v>38801</v>
      </c>
      <c r="G634" s="95">
        <f t="shared" ca="1" si="18"/>
        <v>17</v>
      </c>
      <c r="H634" s="96">
        <v>29161</v>
      </c>
      <c r="I634" s="97">
        <v>1</v>
      </c>
      <c r="J634" s="98">
        <f t="shared" si="19"/>
        <v>37909.300000000003</v>
      </c>
    </row>
    <row r="635" spans="1:12">
      <c r="A635">
        <v>634</v>
      </c>
      <c r="B635" s="100" t="s">
        <v>474</v>
      </c>
      <c r="C635" s="93" t="s">
        <v>693</v>
      </c>
      <c r="D635" s="100" t="s">
        <v>119</v>
      </c>
      <c r="E635" s="100" t="s">
        <v>131</v>
      </c>
      <c r="F635" s="101">
        <v>39293</v>
      </c>
      <c r="G635" s="95">
        <f t="shared" ca="1" si="18"/>
        <v>15</v>
      </c>
      <c r="H635" s="96">
        <v>29133</v>
      </c>
      <c r="I635" s="97">
        <v>5</v>
      </c>
      <c r="J635" s="98">
        <f t="shared" si="19"/>
        <v>37872.9</v>
      </c>
    </row>
    <row r="636" spans="1:12">
      <c r="A636">
        <v>635</v>
      </c>
      <c r="B636" s="100" t="s">
        <v>513</v>
      </c>
      <c r="C636" s="93" t="s">
        <v>693</v>
      </c>
      <c r="D636" s="100" t="s">
        <v>113</v>
      </c>
      <c r="E636" s="100" t="s">
        <v>111</v>
      </c>
      <c r="F636" s="101">
        <v>39154</v>
      </c>
      <c r="G636" s="95">
        <f t="shared" ca="1" si="18"/>
        <v>16</v>
      </c>
      <c r="H636" s="96">
        <v>28996</v>
      </c>
      <c r="I636" s="97">
        <v>4</v>
      </c>
      <c r="J636" s="98">
        <f t="shared" si="19"/>
        <v>37694.800000000003</v>
      </c>
    </row>
    <row r="637" spans="1:12">
      <c r="A637">
        <v>636</v>
      </c>
      <c r="B637" s="100" t="s">
        <v>167</v>
      </c>
      <c r="C637" s="93" t="s">
        <v>688</v>
      </c>
      <c r="D637" s="100" t="s">
        <v>115</v>
      </c>
      <c r="E637" s="100" t="s">
        <v>108</v>
      </c>
      <c r="F637" s="101">
        <v>40941</v>
      </c>
      <c r="G637" s="95">
        <f t="shared" ca="1" si="18"/>
        <v>11</v>
      </c>
      <c r="H637" s="96">
        <v>28996</v>
      </c>
      <c r="I637" s="97">
        <v>1</v>
      </c>
      <c r="J637" s="98">
        <f t="shared" si="19"/>
        <v>37694.800000000003</v>
      </c>
    </row>
    <row r="638" spans="1:12">
      <c r="A638">
        <v>637</v>
      </c>
      <c r="B638" s="100" t="s">
        <v>151</v>
      </c>
      <c r="C638" s="93" t="s">
        <v>693</v>
      </c>
      <c r="D638" s="100" t="s">
        <v>140</v>
      </c>
      <c r="E638" s="100" t="s">
        <v>108</v>
      </c>
      <c r="F638" s="101">
        <v>41026</v>
      </c>
      <c r="G638" s="95">
        <f t="shared" ca="1" si="18"/>
        <v>10</v>
      </c>
      <c r="H638" s="96">
        <v>28809</v>
      </c>
      <c r="I638" s="97">
        <v>5</v>
      </c>
      <c r="J638" s="98">
        <f t="shared" si="19"/>
        <v>37451.699999999997</v>
      </c>
    </row>
    <row r="639" spans="1:12">
      <c r="A639">
        <v>638</v>
      </c>
      <c r="B639" s="100" t="s">
        <v>973</v>
      </c>
      <c r="C639" s="93" t="s">
        <v>691</v>
      </c>
      <c r="D639" s="100" t="s">
        <v>107</v>
      </c>
      <c r="E639" s="100" t="s">
        <v>125</v>
      </c>
      <c r="F639" s="101">
        <v>36462</v>
      </c>
      <c r="G639" s="95">
        <f t="shared" ca="1" si="18"/>
        <v>23</v>
      </c>
      <c r="H639" s="96">
        <v>28804</v>
      </c>
      <c r="I639" s="97">
        <v>5</v>
      </c>
      <c r="J639" s="98">
        <f t="shared" si="19"/>
        <v>37445.199999999997</v>
      </c>
    </row>
    <row r="640" spans="1:12">
      <c r="A640">
        <v>639</v>
      </c>
      <c r="B640" s="100" t="s">
        <v>207</v>
      </c>
      <c r="C640" s="93" t="s">
        <v>694</v>
      </c>
      <c r="D640" s="100" t="s">
        <v>107</v>
      </c>
      <c r="E640" s="100" t="s">
        <v>111</v>
      </c>
      <c r="F640" s="101">
        <v>40718</v>
      </c>
      <c r="G640" s="95">
        <f t="shared" ca="1" si="18"/>
        <v>11</v>
      </c>
      <c r="H640" s="96">
        <v>28622</v>
      </c>
      <c r="I640" s="97">
        <v>5</v>
      </c>
      <c r="J640" s="98">
        <f t="shared" si="19"/>
        <v>37208.6</v>
      </c>
    </row>
    <row r="641" spans="1:10">
      <c r="A641">
        <v>640</v>
      </c>
      <c r="B641" s="100" t="s">
        <v>124</v>
      </c>
      <c r="C641" s="93" t="s">
        <v>690</v>
      </c>
      <c r="D641" s="100" t="s">
        <v>119</v>
      </c>
      <c r="E641" s="100" t="s">
        <v>125</v>
      </c>
      <c r="F641" s="101">
        <v>41195</v>
      </c>
      <c r="G641" s="95">
        <f t="shared" ca="1" si="18"/>
        <v>10</v>
      </c>
      <c r="H641" s="96">
        <v>28474</v>
      </c>
      <c r="I641" s="97">
        <v>5</v>
      </c>
      <c r="J641" s="98">
        <f t="shared" si="19"/>
        <v>37016.199999999997</v>
      </c>
    </row>
    <row r="642" spans="1:10">
      <c r="A642">
        <v>641</v>
      </c>
      <c r="B642" s="100" t="s">
        <v>476</v>
      </c>
      <c r="C642" s="93" t="s">
        <v>693</v>
      </c>
      <c r="D642" s="100" t="s">
        <v>115</v>
      </c>
      <c r="E642" s="100" t="s">
        <v>108</v>
      </c>
      <c r="F642" s="101">
        <v>39284</v>
      </c>
      <c r="G642" s="95">
        <f t="shared" ref="G642:G705" ca="1" si="20">DATEDIF(F642,TODAY(),"Y")</f>
        <v>15</v>
      </c>
      <c r="H642" s="96">
        <v>28413</v>
      </c>
      <c r="I642" s="97">
        <v>5</v>
      </c>
      <c r="J642" s="98">
        <f t="shared" ref="J642:J705" si="21">H642*$K$2+H642</f>
        <v>36936.9</v>
      </c>
    </row>
    <row r="643" spans="1:10">
      <c r="A643">
        <v>642</v>
      </c>
      <c r="B643" s="100" t="s">
        <v>365</v>
      </c>
      <c r="C643" s="93" t="s">
        <v>694</v>
      </c>
      <c r="D643" s="100" t="s">
        <v>123</v>
      </c>
      <c r="E643" s="100" t="s">
        <v>111</v>
      </c>
      <c r="F643" s="101">
        <v>39922</v>
      </c>
      <c r="G643" s="95">
        <f t="shared" ca="1" si="20"/>
        <v>13</v>
      </c>
      <c r="H643" s="96">
        <v>28369</v>
      </c>
      <c r="I643" s="97">
        <v>3</v>
      </c>
      <c r="J643" s="98">
        <f t="shared" si="21"/>
        <v>36879.699999999997</v>
      </c>
    </row>
    <row r="644" spans="1:10">
      <c r="A644">
        <v>643</v>
      </c>
      <c r="B644" s="100" t="s">
        <v>507</v>
      </c>
      <c r="C644" s="93" t="s">
        <v>694</v>
      </c>
      <c r="D644" s="100" t="s">
        <v>107</v>
      </c>
      <c r="E644" s="100" t="s">
        <v>108</v>
      </c>
      <c r="F644" s="101">
        <v>39171</v>
      </c>
      <c r="G644" s="95">
        <f t="shared" ca="1" si="20"/>
        <v>16</v>
      </c>
      <c r="H644" s="96">
        <v>28259</v>
      </c>
      <c r="I644" s="97">
        <v>2</v>
      </c>
      <c r="J644" s="98">
        <f t="shared" si="21"/>
        <v>36736.699999999997</v>
      </c>
    </row>
    <row r="645" spans="1:10">
      <c r="A645">
        <v>644</v>
      </c>
      <c r="B645" s="100" t="s">
        <v>970</v>
      </c>
      <c r="C645" s="93" t="s">
        <v>690</v>
      </c>
      <c r="D645" s="100" t="s">
        <v>107</v>
      </c>
      <c r="E645" s="100" t="s">
        <v>111</v>
      </c>
      <c r="F645" s="101">
        <v>37141</v>
      </c>
      <c r="G645" s="95">
        <f t="shared" ca="1" si="20"/>
        <v>21</v>
      </c>
      <c r="H645" s="96">
        <v>28083</v>
      </c>
      <c r="I645" s="97">
        <v>3</v>
      </c>
      <c r="J645" s="98">
        <f t="shared" si="21"/>
        <v>36507.9</v>
      </c>
    </row>
    <row r="646" spans="1:10">
      <c r="A646">
        <v>645</v>
      </c>
      <c r="B646" s="100" t="s">
        <v>857</v>
      </c>
      <c r="C646" s="93" t="s">
        <v>694</v>
      </c>
      <c r="D646" s="100" t="s">
        <v>140</v>
      </c>
      <c r="E646" s="100" t="s">
        <v>108</v>
      </c>
      <c r="F646" s="101">
        <v>37229</v>
      </c>
      <c r="G646" s="95">
        <f t="shared" ca="1" si="20"/>
        <v>21</v>
      </c>
      <c r="H646" s="96">
        <v>27841</v>
      </c>
      <c r="I646" s="97">
        <v>4</v>
      </c>
      <c r="J646" s="98">
        <f t="shared" si="21"/>
        <v>36193.300000000003</v>
      </c>
    </row>
    <row r="647" spans="1:10">
      <c r="A647">
        <v>646</v>
      </c>
      <c r="B647" s="100" t="s">
        <v>352</v>
      </c>
      <c r="C647" s="93" t="s">
        <v>693</v>
      </c>
      <c r="D647" s="100" t="s">
        <v>110</v>
      </c>
      <c r="E647" s="100" t="s">
        <v>125</v>
      </c>
      <c r="F647" s="101">
        <v>40166</v>
      </c>
      <c r="G647" s="95">
        <f t="shared" ca="1" si="20"/>
        <v>13</v>
      </c>
      <c r="H647" s="96">
        <v>27770</v>
      </c>
      <c r="I647" s="97">
        <v>5</v>
      </c>
      <c r="J647" s="98">
        <f t="shared" si="21"/>
        <v>36101</v>
      </c>
    </row>
    <row r="648" spans="1:10">
      <c r="A648">
        <v>647</v>
      </c>
      <c r="B648" s="100" t="s">
        <v>820</v>
      </c>
      <c r="C648" s="93" t="s">
        <v>694</v>
      </c>
      <c r="D648" s="100" t="s">
        <v>140</v>
      </c>
      <c r="E648" s="100" t="s">
        <v>111</v>
      </c>
      <c r="F648" s="101">
        <v>36283</v>
      </c>
      <c r="G648" s="95">
        <f t="shared" ca="1" si="20"/>
        <v>23</v>
      </c>
      <c r="H648" s="96">
        <v>27643</v>
      </c>
      <c r="I648" s="97">
        <v>5</v>
      </c>
      <c r="J648" s="98">
        <f t="shared" si="21"/>
        <v>35935.9</v>
      </c>
    </row>
    <row r="649" spans="1:10">
      <c r="A649">
        <v>648</v>
      </c>
      <c r="B649" s="100" t="s">
        <v>791</v>
      </c>
      <c r="C649" s="93" t="s">
        <v>693</v>
      </c>
      <c r="D649" s="100" t="s">
        <v>113</v>
      </c>
      <c r="E649" s="100" t="s">
        <v>111</v>
      </c>
      <c r="F649" s="101">
        <v>35939</v>
      </c>
      <c r="G649" s="95">
        <f t="shared" ca="1" si="20"/>
        <v>24</v>
      </c>
      <c r="H649" s="96">
        <v>27632</v>
      </c>
      <c r="I649" s="97">
        <v>5</v>
      </c>
      <c r="J649" s="98">
        <f t="shared" si="21"/>
        <v>35921.599999999999</v>
      </c>
    </row>
    <row r="650" spans="1:10">
      <c r="A650">
        <v>649</v>
      </c>
      <c r="B650" s="100" t="s">
        <v>601</v>
      </c>
      <c r="C650" s="93" t="s">
        <v>688</v>
      </c>
      <c r="D650" s="100" t="s">
        <v>283</v>
      </c>
      <c r="E650" s="100" t="s">
        <v>111</v>
      </c>
      <c r="F650" s="101">
        <v>38738</v>
      </c>
      <c r="G650" s="95">
        <f t="shared" ca="1" si="20"/>
        <v>17</v>
      </c>
      <c r="H650" s="96">
        <v>27632</v>
      </c>
      <c r="I650" s="97">
        <v>2</v>
      </c>
      <c r="J650" s="98">
        <f t="shared" si="21"/>
        <v>35921.599999999999</v>
      </c>
    </row>
    <row r="651" spans="1:10">
      <c r="A651">
        <v>650</v>
      </c>
      <c r="B651" s="100" t="s">
        <v>478</v>
      </c>
      <c r="C651" s="93" t="s">
        <v>691</v>
      </c>
      <c r="D651" s="100" t="s">
        <v>107</v>
      </c>
      <c r="E651" s="100" t="s">
        <v>108</v>
      </c>
      <c r="F651" s="101">
        <v>39283</v>
      </c>
      <c r="G651" s="95">
        <f t="shared" ca="1" si="20"/>
        <v>15</v>
      </c>
      <c r="H651" s="96">
        <v>27478</v>
      </c>
      <c r="I651" s="97">
        <v>3</v>
      </c>
      <c r="J651" s="98">
        <f t="shared" si="21"/>
        <v>35721.4</v>
      </c>
    </row>
    <row r="652" spans="1:10">
      <c r="A652">
        <v>651</v>
      </c>
      <c r="B652" s="100" t="s">
        <v>240</v>
      </c>
      <c r="C652" s="93" t="s">
        <v>691</v>
      </c>
      <c r="D652" s="100" t="s">
        <v>119</v>
      </c>
      <c r="E652" s="100" t="s">
        <v>108</v>
      </c>
      <c r="F652" s="101">
        <v>40574</v>
      </c>
      <c r="G652" s="95">
        <f t="shared" ca="1" si="20"/>
        <v>12</v>
      </c>
      <c r="H652" s="96">
        <v>27324</v>
      </c>
      <c r="I652" s="97">
        <v>1</v>
      </c>
      <c r="J652" s="98">
        <f t="shared" si="21"/>
        <v>35521.199999999997</v>
      </c>
    </row>
    <row r="653" spans="1:10">
      <c r="A653">
        <v>652</v>
      </c>
      <c r="B653" s="100" t="s">
        <v>408</v>
      </c>
      <c r="C653" s="93" t="s">
        <v>691</v>
      </c>
      <c r="D653" s="100" t="s">
        <v>177</v>
      </c>
      <c r="E653" s="100" t="s">
        <v>125</v>
      </c>
      <c r="F653" s="101">
        <v>39687</v>
      </c>
      <c r="G653" s="95">
        <f t="shared" ca="1" si="20"/>
        <v>14</v>
      </c>
      <c r="H653" s="96">
        <v>27297</v>
      </c>
      <c r="I653" s="97">
        <v>1</v>
      </c>
      <c r="J653" s="98">
        <f t="shared" si="21"/>
        <v>35486.1</v>
      </c>
    </row>
    <row r="654" spans="1:10">
      <c r="A654">
        <v>653</v>
      </c>
      <c r="B654" s="100" t="s">
        <v>366</v>
      </c>
      <c r="C654" s="93" t="s">
        <v>688</v>
      </c>
      <c r="D654" s="100" t="s">
        <v>110</v>
      </c>
      <c r="E654" s="100" t="s">
        <v>108</v>
      </c>
      <c r="F654" s="101">
        <v>39899</v>
      </c>
      <c r="G654" s="95">
        <f t="shared" ca="1" si="20"/>
        <v>14</v>
      </c>
      <c r="H654" s="96">
        <v>27269</v>
      </c>
      <c r="I654" s="97">
        <v>3</v>
      </c>
      <c r="J654" s="98">
        <f t="shared" si="21"/>
        <v>35449.699999999997</v>
      </c>
    </row>
    <row r="655" spans="1:10">
      <c r="A655">
        <v>654</v>
      </c>
      <c r="B655" s="100" t="s">
        <v>438</v>
      </c>
      <c r="C655" s="93" t="s">
        <v>693</v>
      </c>
      <c r="D655" s="100" t="s">
        <v>140</v>
      </c>
      <c r="E655" s="100" t="s">
        <v>108</v>
      </c>
      <c r="F655" s="101">
        <v>39518</v>
      </c>
      <c r="G655" s="95">
        <f t="shared" ca="1" si="20"/>
        <v>15</v>
      </c>
      <c r="H655" s="96">
        <v>27181</v>
      </c>
      <c r="I655" s="97">
        <v>2</v>
      </c>
      <c r="J655" s="98">
        <f t="shared" si="21"/>
        <v>35335.300000000003</v>
      </c>
    </row>
    <row r="656" spans="1:10">
      <c r="A656">
        <v>655</v>
      </c>
      <c r="B656" s="100" t="s">
        <v>858</v>
      </c>
      <c r="C656" s="93" t="s">
        <v>688</v>
      </c>
      <c r="D656" s="100" t="s">
        <v>140</v>
      </c>
      <c r="E656" s="100" t="s">
        <v>125</v>
      </c>
      <c r="F656" s="101">
        <v>37620</v>
      </c>
      <c r="G656" s="95">
        <f t="shared" ca="1" si="20"/>
        <v>20</v>
      </c>
      <c r="H656" s="96">
        <v>26906</v>
      </c>
      <c r="I656" s="97">
        <v>1</v>
      </c>
      <c r="J656" s="98">
        <f t="shared" si="21"/>
        <v>34977.800000000003</v>
      </c>
    </row>
    <row r="657" spans="1:10">
      <c r="A657">
        <v>656</v>
      </c>
      <c r="B657" s="100" t="s">
        <v>322</v>
      </c>
      <c r="C657" s="93" t="s">
        <v>691</v>
      </c>
      <c r="D657" s="100" t="s">
        <v>140</v>
      </c>
      <c r="E657" s="100" t="s">
        <v>111</v>
      </c>
      <c r="F657" s="101">
        <v>40298</v>
      </c>
      <c r="G657" s="95">
        <f t="shared" ca="1" si="20"/>
        <v>12</v>
      </c>
      <c r="H657" s="96">
        <v>26851</v>
      </c>
      <c r="I657" s="97">
        <v>3</v>
      </c>
      <c r="J657" s="98">
        <f t="shared" si="21"/>
        <v>34906.300000000003</v>
      </c>
    </row>
    <row r="658" spans="1:10">
      <c r="A658">
        <v>657</v>
      </c>
      <c r="B658" s="100" t="s">
        <v>554</v>
      </c>
      <c r="C658" s="93" t="s">
        <v>691</v>
      </c>
      <c r="D658" s="100" t="s">
        <v>110</v>
      </c>
      <c r="E658" s="100" t="s">
        <v>108</v>
      </c>
      <c r="F658" s="101">
        <v>38980</v>
      </c>
      <c r="G658" s="95">
        <f t="shared" ca="1" si="20"/>
        <v>16</v>
      </c>
      <c r="H658" s="96">
        <v>26774</v>
      </c>
      <c r="I658" s="97">
        <v>4</v>
      </c>
      <c r="J658" s="98">
        <f t="shared" si="21"/>
        <v>34806.199999999997</v>
      </c>
    </row>
    <row r="659" spans="1:10">
      <c r="A659">
        <v>658</v>
      </c>
      <c r="B659" s="100" t="s">
        <v>508</v>
      </c>
      <c r="C659" s="93" t="s">
        <v>689</v>
      </c>
      <c r="D659" s="100" t="s">
        <v>140</v>
      </c>
      <c r="E659" s="100" t="s">
        <v>108</v>
      </c>
      <c r="F659" s="101">
        <v>39168</v>
      </c>
      <c r="G659" s="95">
        <f t="shared" ca="1" si="20"/>
        <v>16</v>
      </c>
      <c r="H659" s="96">
        <v>26730</v>
      </c>
      <c r="I659" s="97">
        <v>3</v>
      </c>
      <c r="J659" s="98">
        <f t="shared" si="21"/>
        <v>34749</v>
      </c>
    </row>
    <row r="660" spans="1:10">
      <c r="A660">
        <v>659</v>
      </c>
      <c r="B660" s="100" t="s">
        <v>235</v>
      </c>
      <c r="C660" s="93" t="s">
        <v>693</v>
      </c>
      <c r="D660" s="100" t="s">
        <v>107</v>
      </c>
      <c r="E660" s="100" t="s">
        <v>108</v>
      </c>
      <c r="F660" s="101">
        <v>40584</v>
      </c>
      <c r="G660" s="95">
        <f t="shared" ca="1" si="20"/>
        <v>12</v>
      </c>
      <c r="H660" s="96">
        <v>26620</v>
      </c>
      <c r="I660" s="97">
        <v>5</v>
      </c>
      <c r="J660" s="98">
        <f t="shared" si="21"/>
        <v>34606</v>
      </c>
    </row>
    <row r="661" spans="1:10">
      <c r="A661">
        <v>660</v>
      </c>
      <c r="B661" s="100" t="s">
        <v>219</v>
      </c>
      <c r="C661" s="93" t="s">
        <v>693</v>
      </c>
      <c r="D661" s="100" t="s">
        <v>110</v>
      </c>
      <c r="E661" s="100" t="s">
        <v>108</v>
      </c>
      <c r="F661" s="101">
        <v>40666</v>
      </c>
      <c r="G661" s="95">
        <f t="shared" ca="1" si="20"/>
        <v>11</v>
      </c>
      <c r="H661" s="96">
        <v>26499</v>
      </c>
      <c r="I661" s="97">
        <v>4</v>
      </c>
      <c r="J661" s="98">
        <f t="shared" si="21"/>
        <v>34448.699999999997</v>
      </c>
    </row>
    <row r="662" spans="1:10">
      <c r="A662">
        <v>661</v>
      </c>
      <c r="B662" s="100" t="s">
        <v>850</v>
      </c>
      <c r="C662" s="93" t="s">
        <v>693</v>
      </c>
      <c r="D662" s="100" t="s">
        <v>140</v>
      </c>
      <c r="E662" s="100" t="s">
        <v>111</v>
      </c>
      <c r="F662" s="101">
        <v>36455</v>
      </c>
      <c r="G662" s="95">
        <f t="shared" ca="1" si="20"/>
        <v>23</v>
      </c>
      <c r="H662" s="96">
        <v>26191</v>
      </c>
      <c r="I662" s="97">
        <v>4</v>
      </c>
      <c r="J662" s="98">
        <f t="shared" si="21"/>
        <v>34048.300000000003</v>
      </c>
    </row>
    <row r="663" spans="1:10">
      <c r="A663">
        <v>662</v>
      </c>
      <c r="B663" s="100" t="s">
        <v>451</v>
      </c>
      <c r="C663" s="93" t="s">
        <v>690</v>
      </c>
      <c r="D663" s="100" t="s">
        <v>119</v>
      </c>
      <c r="E663" s="100" t="s">
        <v>131</v>
      </c>
      <c r="F663" s="101">
        <v>39417</v>
      </c>
      <c r="G663" s="95">
        <f t="shared" ca="1" si="20"/>
        <v>15</v>
      </c>
      <c r="H663" s="96">
        <v>26062</v>
      </c>
      <c r="I663" s="97">
        <v>4</v>
      </c>
      <c r="J663" s="98">
        <f t="shared" si="21"/>
        <v>33880.6</v>
      </c>
    </row>
    <row r="664" spans="1:10">
      <c r="A664">
        <v>663</v>
      </c>
      <c r="B664" s="100" t="s">
        <v>826</v>
      </c>
      <c r="C664" s="93" t="s">
        <v>688</v>
      </c>
      <c r="D664" s="100" t="s">
        <v>140</v>
      </c>
      <c r="E664" s="100" t="s">
        <v>108</v>
      </c>
      <c r="F664" s="101">
        <v>36698</v>
      </c>
      <c r="G664" s="95">
        <f t="shared" ca="1" si="20"/>
        <v>22</v>
      </c>
      <c r="H664" s="96">
        <v>26015</v>
      </c>
      <c r="I664" s="97">
        <v>1</v>
      </c>
      <c r="J664" s="98">
        <f t="shared" si="21"/>
        <v>33819.5</v>
      </c>
    </row>
    <row r="665" spans="1:10">
      <c r="A665">
        <v>664</v>
      </c>
      <c r="B665" s="100" t="s">
        <v>769</v>
      </c>
      <c r="C665" s="93" t="s">
        <v>688</v>
      </c>
      <c r="D665" s="100" t="s">
        <v>123</v>
      </c>
      <c r="E665" s="100" t="s">
        <v>111</v>
      </c>
      <c r="F665" s="101">
        <v>36470</v>
      </c>
      <c r="G665" s="95">
        <f t="shared" ca="1" si="20"/>
        <v>23</v>
      </c>
      <c r="H665" s="96">
        <v>25916</v>
      </c>
      <c r="I665" s="97">
        <v>3</v>
      </c>
      <c r="J665" s="98">
        <f t="shared" si="21"/>
        <v>33690.800000000003</v>
      </c>
    </row>
    <row r="666" spans="1:10">
      <c r="A666">
        <v>665</v>
      </c>
      <c r="B666" s="100" t="s">
        <v>898</v>
      </c>
      <c r="C666" s="93" t="s">
        <v>691</v>
      </c>
      <c r="D666" s="100" t="s">
        <v>110</v>
      </c>
      <c r="E666" s="100" t="s">
        <v>108</v>
      </c>
      <c r="F666" s="101">
        <v>37701</v>
      </c>
      <c r="G666" s="95">
        <f t="shared" ca="1" si="20"/>
        <v>20</v>
      </c>
      <c r="H666" s="96">
        <v>25916</v>
      </c>
      <c r="I666" s="97">
        <v>3</v>
      </c>
      <c r="J666" s="98">
        <f t="shared" si="21"/>
        <v>33690.800000000003</v>
      </c>
    </row>
    <row r="667" spans="1:10">
      <c r="A667">
        <v>666</v>
      </c>
      <c r="B667" s="100" t="s">
        <v>682</v>
      </c>
      <c r="C667" s="93" t="s">
        <v>693</v>
      </c>
      <c r="D667" s="100" t="s">
        <v>121</v>
      </c>
      <c r="E667" s="100" t="s">
        <v>108</v>
      </c>
      <c r="F667" s="101">
        <v>36175</v>
      </c>
      <c r="G667" s="95">
        <f t="shared" ca="1" si="20"/>
        <v>24</v>
      </c>
      <c r="H667" s="96">
        <v>25872</v>
      </c>
      <c r="I667" s="97">
        <v>2</v>
      </c>
      <c r="J667" s="98">
        <f t="shared" si="21"/>
        <v>33633.599999999999</v>
      </c>
    </row>
    <row r="668" spans="1:10">
      <c r="A668">
        <v>667</v>
      </c>
      <c r="B668" s="100" t="s">
        <v>664</v>
      </c>
      <c r="C668" s="93" t="s">
        <v>693</v>
      </c>
      <c r="D668" s="100" t="s">
        <v>123</v>
      </c>
      <c r="E668" s="100" t="s">
        <v>125</v>
      </c>
      <c r="F668" s="101">
        <v>35842</v>
      </c>
      <c r="G668" s="95">
        <f t="shared" ca="1" si="20"/>
        <v>25</v>
      </c>
      <c r="H668" s="96">
        <v>25718</v>
      </c>
      <c r="I668" s="97">
        <v>4</v>
      </c>
      <c r="J668" s="98">
        <f t="shared" si="21"/>
        <v>33433.4</v>
      </c>
    </row>
    <row r="669" spans="1:10">
      <c r="A669">
        <v>668</v>
      </c>
      <c r="B669" s="100" t="s">
        <v>401</v>
      </c>
      <c r="C669" s="93" t="s">
        <v>691</v>
      </c>
      <c r="D669" s="100" t="s">
        <v>107</v>
      </c>
      <c r="E669" s="100" t="s">
        <v>111</v>
      </c>
      <c r="F669" s="101">
        <v>39719</v>
      </c>
      <c r="G669" s="95">
        <f t="shared" ca="1" si="20"/>
        <v>14</v>
      </c>
      <c r="H669" s="96">
        <v>25674</v>
      </c>
      <c r="I669" s="97">
        <v>4</v>
      </c>
      <c r="J669" s="98">
        <f t="shared" si="21"/>
        <v>33376.199999999997</v>
      </c>
    </row>
    <row r="670" spans="1:10">
      <c r="A670">
        <v>669</v>
      </c>
      <c r="B670" s="100" t="s">
        <v>503</v>
      </c>
      <c r="C670" s="93" t="s">
        <v>694</v>
      </c>
      <c r="D670" s="100" t="s">
        <v>140</v>
      </c>
      <c r="E670" s="100" t="s">
        <v>108</v>
      </c>
      <c r="F670" s="101">
        <v>39181</v>
      </c>
      <c r="G670" s="95">
        <f t="shared" ca="1" si="20"/>
        <v>16</v>
      </c>
      <c r="H670" s="96">
        <v>25663</v>
      </c>
      <c r="I670" s="97">
        <v>4</v>
      </c>
      <c r="J670" s="98">
        <f t="shared" si="21"/>
        <v>33361.9</v>
      </c>
    </row>
    <row r="671" spans="1:10">
      <c r="A671">
        <v>670</v>
      </c>
      <c r="B671" s="100" t="s">
        <v>506</v>
      </c>
      <c r="C671" s="93" t="s">
        <v>693</v>
      </c>
      <c r="D671" s="100" t="s">
        <v>110</v>
      </c>
      <c r="E671" s="100" t="s">
        <v>108</v>
      </c>
      <c r="F671" s="101">
        <v>39174</v>
      </c>
      <c r="G671" s="95">
        <f t="shared" ca="1" si="20"/>
        <v>16</v>
      </c>
      <c r="H671" s="96">
        <v>25652</v>
      </c>
      <c r="I671" s="97">
        <v>4</v>
      </c>
      <c r="J671" s="98">
        <f t="shared" si="21"/>
        <v>33347.599999999999</v>
      </c>
    </row>
    <row r="672" spans="1:10">
      <c r="A672">
        <v>671</v>
      </c>
      <c r="B672" s="100" t="s">
        <v>324</v>
      </c>
      <c r="C672" s="93" t="s">
        <v>688</v>
      </c>
      <c r="D672" s="100" t="s">
        <v>123</v>
      </c>
      <c r="E672" s="100" t="s">
        <v>108</v>
      </c>
      <c r="F672" s="12">
        <v>40292</v>
      </c>
      <c r="G672" s="95">
        <f t="shared" ca="1" si="20"/>
        <v>12</v>
      </c>
      <c r="H672" s="96">
        <v>25608</v>
      </c>
      <c r="I672" s="97">
        <v>1</v>
      </c>
      <c r="J672" s="98">
        <f t="shared" si="21"/>
        <v>33290.400000000001</v>
      </c>
    </row>
    <row r="673" spans="1:10">
      <c r="A673">
        <v>672</v>
      </c>
      <c r="B673" s="100" t="s">
        <v>359</v>
      </c>
      <c r="C673" s="93" t="s">
        <v>694</v>
      </c>
      <c r="D673" s="100" t="s">
        <v>119</v>
      </c>
      <c r="E673" s="100" t="s">
        <v>108</v>
      </c>
      <c r="F673" s="101">
        <v>40078</v>
      </c>
      <c r="G673" s="95">
        <f t="shared" ca="1" si="20"/>
        <v>13</v>
      </c>
      <c r="H673" s="96">
        <v>25509</v>
      </c>
      <c r="I673" s="97">
        <v>5</v>
      </c>
      <c r="J673" s="98">
        <f t="shared" si="21"/>
        <v>33161.699999999997</v>
      </c>
    </row>
    <row r="674" spans="1:10">
      <c r="A674">
        <v>673</v>
      </c>
      <c r="B674" s="100" t="s">
        <v>217</v>
      </c>
      <c r="C674" s="93" t="s">
        <v>693</v>
      </c>
      <c r="D674" s="100" t="s">
        <v>107</v>
      </c>
      <c r="E674" s="100" t="s">
        <v>108</v>
      </c>
      <c r="F674" s="12">
        <v>40680</v>
      </c>
      <c r="G674" s="95">
        <f t="shared" ca="1" si="20"/>
        <v>11</v>
      </c>
      <c r="H674" s="96">
        <v>25333</v>
      </c>
      <c r="I674" s="97">
        <v>4</v>
      </c>
      <c r="J674" s="98">
        <f t="shared" si="21"/>
        <v>32932.9</v>
      </c>
    </row>
    <row r="675" spans="1:10">
      <c r="A675">
        <v>674</v>
      </c>
      <c r="B675" s="100" t="s">
        <v>391</v>
      </c>
      <c r="C675" s="93" t="s">
        <v>688</v>
      </c>
      <c r="D675" s="100" t="s">
        <v>110</v>
      </c>
      <c r="E675" s="100" t="s">
        <v>111</v>
      </c>
      <c r="F675" s="101">
        <v>39742</v>
      </c>
      <c r="G675" s="95">
        <f t="shared" ca="1" si="20"/>
        <v>14</v>
      </c>
      <c r="H675" s="96">
        <v>25322</v>
      </c>
      <c r="I675" s="97">
        <v>4</v>
      </c>
      <c r="J675" s="98">
        <f t="shared" si="21"/>
        <v>32918.6</v>
      </c>
    </row>
    <row r="676" spans="1:10">
      <c r="A676">
        <v>675</v>
      </c>
      <c r="B676" s="100" t="s">
        <v>466</v>
      </c>
      <c r="C676" s="93" t="s">
        <v>688</v>
      </c>
      <c r="D676" s="100" t="s">
        <v>107</v>
      </c>
      <c r="E676" s="100" t="s">
        <v>125</v>
      </c>
      <c r="F676" s="101">
        <v>39343</v>
      </c>
      <c r="G676" s="95">
        <f t="shared" ca="1" si="20"/>
        <v>15</v>
      </c>
      <c r="H676" s="96">
        <v>25300</v>
      </c>
      <c r="I676" s="97">
        <v>4</v>
      </c>
      <c r="J676" s="98">
        <f t="shared" si="21"/>
        <v>32890</v>
      </c>
    </row>
    <row r="677" spans="1:10">
      <c r="A677">
        <v>676</v>
      </c>
      <c r="B677" s="100" t="s">
        <v>604</v>
      </c>
      <c r="C677" s="93" t="s">
        <v>693</v>
      </c>
      <c r="D677" s="100" t="s">
        <v>242</v>
      </c>
      <c r="E677" s="100" t="s">
        <v>108</v>
      </c>
      <c r="F677" s="101">
        <v>38736</v>
      </c>
      <c r="G677" s="95">
        <f t="shared" ca="1" si="20"/>
        <v>17</v>
      </c>
      <c r="H677" s="96">
        <v>25212</v>
      </c>
      <c r="I677" s="97">
        <v>3</v>
      </c>
      <c r="J677" s="98">
        <f t="shared" si="21"/>
        <v>32775.599999999999</v>
      </c>
    </row>
    <row r="678" spans="1:10">
      <c r="A678">
        <v>677</v>
      </c>
      <c r="B678" s="100" t="s">
        <v>208</v>
      </c>
      <c r="C678" s="93" t="s">
        <v>689</v>
      </c>
      <c r="D678" s="100" t="s">
        <v>147</v>
      </c>
      <c r="E678" s="100" t="s">
        <v>108</v>
      </c>
      <c r="F678" s="101">
        <v>40712</v>
      </c>
      <c r="G678" s="95">
        <f t="shared" ca="1" si="20"/>
        <v>11</v>
      </c>
      <c r="H678" s="96">
        <v>25190</v>
      </c>
      <c r="I678" s="97">
        <v>1</v>
      </c>
      <c r="J678" s="98">
        <f t="shared" si="21"/>
        <v>32747</v>
      </c>
    </row>
    <row r="679" spans="1:10">
      <c r="A679">
        <v>678</v>
      </c>
      <c r="B679" s="100" t="s">
        <v>893</v>
      </c>
      <c r="C679" s="93" t="s">
        <v>688</v>
      </c>
      <c r="D679" s="100" t="s">
        <v>110</v>
      </c>
      <c r="E679" s="100" t="s">
        <v>108</v>
      </c>
      <c r="F679" s="101">
        <v>35821</v>
      </c>
      <c r="G679" s="95">
        <f t="shared" ca="1" si="20"/>
        <v>25</v>
      </c>
      <c r="H679" s="96">
        <v>25157</v>
      </c>
      <c r="I679" s="97">
        <v>3</v>
      </c>
      <c r="J679" s="98">
        <f t="shared" si="21"/>
        <v>32704.1</v>
      </c>
    </row>
    <row r="680" spans="1:10">
      <c r="A680">
        <v>679</v>
      </c>
      <c r="B680" s="100" t="s">
        <v>343</v>
      </c>
      <c r="C680" s="93" t="s">
        <v>691</v>
      </c>
      <c r="D680" s="100" t="s">
        <v>121</v>
      </c>
      <c r="E680" s="100" t="s">
        <v>108</v>
      </c>
      <c r="F680" s="101">
        <v>40235</v>
      </c>
      <c r="G680" s="95">
        <f t="shared" ca="1" si="20"/>
        <v>13</v>
      </c>
      <c r="H680" s="96">
        <v>25146</v>
      </c>
      <c r="I680" s="97">
        <v>5</v>
      </c>
      <c r="J680" s="98">
        <f t="shared" si="21"/>
        <v>32689.8</v>
      </c>
    </row>
    <row r="681" spans="1:10">
      <c r="A681">
        <v>680</v>
      </c>
      <c r="B681" s="100" t="s">
        <v>410</v>
      </c>
      <c r="C681" s="93" t="s">
        <v>694</v>
      </c>
      <c r="D681" s="100" t="s">
        <v>107</v>
      </c>
      <c r="E681" s="100" t="s">
        <v>108</v>
      </c>
      <c r="F681" s="101">
        <v>39679</v>
      </c>
      <c r="G681" s="95">
        <f t="shared" ca="1" si="20"/>
        <v>14</v>
      </c>
      <c r="H681" s="96">
        <v>25102</v>
      </c>
      <c r="I681" s="97">
        <v>5</v>
      </c>
      <c r="J681" s="98">
        <f t="shared" si="21"/>
        <v>32632.6</v>
      </c>
    </row>
    <row r="682" spans="1:10">
      <c r="A682">
        <v>681</v>
      </c>
      <c r="B682" s="100" t="s">
        <v>853</v>
      </c>
      <c r="C682" s="93" t="s">
        <v>688</v>
      </c>
      <c r="D682" s="100" t="s">
        <v>140</v>
      </c>
      <c r="E682" s="100" t="s">
        <v>108</v>
      </c>
      <c r="F682" s="101">
        <v>36122</v>
      </c>
      <c r="G682" s="95">
        <f t="shared" ca="1" si="20"/>
        <v>24</v>
      </c>
      <c r="H682" s="96">
        <v>24926</v>
      </c>
      <c r="I682" s="97">
        <v>2</v>
      </c>
      <c r="J682" s="98">
        <f t="shared" si="21"/>
        <v>32403.8</v>
      </c>
    </row>
    <row r="683" spans="1:10">
      <c r="A683">
        <v>682</v>
      </c>
      <c r="B683" s="100" t="s">
        <v>376</v>
      </c>
      <c r="C683" s="93" t="s">
        <v>690</v>
      </c>
      <c r="D683" s="100" t="s">
        <v>123</v>
      </c>
      <c r="E683" s="100" t="s">
        <v>125</v>
      </c>
      <c r="F683" s="101">
        <v>39802</v>
      </c>
      <c r="G683" s="95">
        <f t="shared" ca="1" si="20"/>
        <v>14</v>
      </c>
      <c r="H683" s="96">
        <v>24789</v>
      </c>
      <c r="I683" s="97">
        <v>3</v>
      </c>
      <c r="J683" s="98">
        <f t="shared" si="21"/>
        <v>32225.7</v>
      </c>
    </row>
    <row r="684" spans="1:10">
      <c r="A684">
        <v>683</v>
      </c>
      <c r="B684" s="100" t="s">
        <v>897</v>
      </c>
      <c r="C684" s="93" t="s">
        <v>694</v>
      </c>
      <c r="D684" s="100" t="s">
        <v>110</v>
      </c>
      <c r="E684" s="100" t="s">
        <v>125</v>
      </c>
      <c r="F684" s="101">
        <v>36217</v>
      </c>
      <c r="G684" s="95">
        <f t="shared" ca="1" si="20"/>
        <v>24</v>
      </c>
      <c r="H684" s="96">
        <v>24723</v>
      </c>
      <c r="I684" s="97">
        <v>4</v>
      </c>
      <c r="J684" s="98">
        <f t="shared" si="21"/>
        <v>32139.9</v>
      </c>
    </row>
    <row r="685" spans="1:10">
      <c r="A685">
        <v>684</v>
      </c>
      <c r="B685" s="100" t="s">
        <v>595</v>
      </c>
      <c r="C685" s="93" t="s">
        <v>688</v>
      </c>
      <c r="D685" s="100" t="s">
        <v>140</v>
      </c>
      <c r="E685" s="100" t="s">
        <v>131</v>
      </c>
      <c r="F685" s="101">
        <v>38777</v>
      </c>
      <c r="G685" s="95">
        <f t="shared" ca="1" si="20"/>
        <v>17</v>
      </c>
      <c r="H685" s="96">
        <v>24720</v>
      </c>
      <c r="I685" s="97">
        <v>1</v>
      </c>
      <c r="J685" s="98">
        <f t="shared" si="21"/>
        <v>32136</v>
      </c>
    </row>
    <row r="686" spans="1:10">
      <c r="A686">
        <v>685</v>
      </c>
      <c r="B686" s="100" t="s">
        <v>598</v>
      </c>
      <c r="C686" s="93" t="s">
        <v>691</v>
      </c>
      <c r="D686" s="100" t="s">
        <v>113</v>
      </c>
      <c r="E686" s="100" t="s">
        <v>108</v>
      </c>
      <c r="F686" s="101">
        <v>38753</v>
      </c>
      <c r="G686" s="95">
        <f t="shared" ca="1" si="20"/>
        <v>17</v>
      </c>
      <c r="H686" s="96">
        <v>24651</v>
      </c>
      <c r="I686" s="97">
        <v>4</v>
      </c>
      <c r="J686" s="98">
        <f t="shared" si="21"/>
        <v>32046.3</v>
      </c>
    </row>
    <row r="687" spans="1:10">
      <c r="A687">
        <v>686</v>
      </c>
      <c r="B687" s="100" t="s">
        <v>148</v>
      </c>
      <c r="C687" s="93" t="s">
        <v>694</v>
      </c>
      <c r="D687" s="100" t="s">
        <v>140</v>
      </c>
      <c r="E687" s="100" t="s">
        <v>131</v>
      </c>
      <c r="F687" s="101">
        <v>41056</v>
      </c>
      <c r="G687" s="95">
        <f t="shared" ca="1" si="20"/>
        <v>10</v>
      </c>
      <c r="H687" s="96">
        <v>24579</v>
      </c>
      <c r="I687" s="97">
        <v>4</v>
      </c>
      <c r="J687" s="98">
        <f t="shared" si="21"/>
        <v>31952.7</v>
      </c>
    </row>
    <row r="688" spans="1:10">
      <c r="A688">
        <v>687</v>
      </c>
      <c r="B688" s="100" t="s">
        <v>203</v>
      </c>
      <c r="C688" s="93" t="s">
        <v>691</v>
      </c>
      <c r="D688" s="100" t="s">
        <v>113</v>
      </c>
      <c r="E688" s="100" t="s">
        <v>111</v>
      </c>
      <c r="F688" s="101">
        <v>40729</v>
      </c>
      <c r="G688" s="95">
        <f t="shared" ca="1" si="20"/>
        <v>11</v>
      </c>
      <c r="H688" s="96">
        <v>24552</v>
      </c>
      <c r="I688" s="97">
        <v>2</v>
      </c>
      <c r="J688" s="98">
        <f t="shared" si="21"/>
        <v>31917.599999999999</v>
      </c>
    </row>
    <row r="689" spans="1:12">
      <c r="A689">
        <v>688</v>
      </c>
      <c r="B689" s="100" t="s">
        <v>802</v>
      </c>
      <c r="C689" s="93" t="s">
        <v>693</v>
      </c>
      <c r="D689" s="100" t="s">
        <v>140</v>
      </c>
      <c r="E689" s="100" t="s">
        <v>125</v>
      </c>
      <c r="F689" s="101">
        <v>36177</v>
      </c>
      <c r="G689" s="95">
        <f t="shared" ca="1" si="20"/>
        <v>24</v>
      </c>
      <c r="H689" s="96">
        <v>23837</v>
      </c>
      <c r="I689" s="97">
        <v>2</v>
      </c>
      <c r="J689" s="98">
        <f t="shared" si="21"/>
        <v>30988.1</v>
      </c>
    </row>
    <row r="690" spans="1:12">
      <c r="A690">
        <v>689</v>
      </c>
      <c r="B690" s="100" t="s">
        <v>882</v>
      </c>
      <c r="C690" s="93" t="s">
        <v>693</v>
      </c>
      <c r="D690" s="100" t="s">
        <v>121</v>
      </c>
      <c r="E690" s="100" t="s">
        <v>131</v>
      </c>
      <c r="F690" s="101">
        <v>36084</v>
      </c>
      <c r="G690" s="95">
        <f t="shared" ca="1" si="20"/>
        <v>24</v>
      </c>
      <c r="H690" s="96">
        <v>23835</v>
      </c>
      <c r="I690" s="97">
        <v>4</v>
      </c>
      <c r="J690" s="98">
        <f t="shared" si="21"/>
        <v>30985.5</v>
      </c>
    </row>
    <row r="691" spans="1:12">
      <c r="A691">
        <v>690</v>
      </c>
      <c r="B691" s="100" t="s">
        <v>885</v>
      </c>
      <c r="C691" s="93" t="s">
        <v>693</v>
      </c>
      <c r="D691" s="100" t="s">
        <v>115</v>
      </c>
      <c r="E691" s="100" t="s">
        <v>131</v>
      </c>
      <c r="F691" s="101">
        <v>37711</v>
      </c>
      <c r="G691" s="95">
        <f t="shared" ca="1" si="20"/>
        <v>20</v>
      </c>
      <c r="H691" s="96">
        <v>23813</v>
      </c>
      <c r="I691" s="97">
        <v>2</v>
      </c>
      <c r="J691" s="98">
        <f t="shared" si="21"/>
        <v>30956.9</v>
      </c>
    </row>
    <row r="692" spans="1:12">
      <c r="A692">
        <v>691</v>
      </c>
      <c r="B692" s="100" t="s">
        <v>309</v>
      </c>
      <c r="C692" s="93" t="s">
        <v>693</v>
      </c>
      <c r="D692" s="100" t="s">
        <v>119</v>
      </c>
      <c r="E692" s="100" t="s">
        <v>111</v>
      </c>
      <c r="F692" s="101">
        <v>40350</v>
      </c>
      <c r="G692" s="95">
        <f t="shared" ca="1" si="20"/>
        <v>12</v>
      </c>
      <c r="H692" s="96">
        <v>23738</v>
      </c>
      <c r="I692" s="97">
        <v>3</v>
      </c>
      <c r="J692" s="98">
        <f t="shared" si="21"/>
        <v>30859.4</v>
      </c>
    </row>
    <row r="693" spans="1:12">
      <c r="A693">
        <v>692</v>
      </c>
      <c r="B693" s="100" t="s">
        <v>350</v>
      </c>
      <c r="C693" s="93" t="s">
        <v>691</v>
      </c>
      <c r="D693" s="100" t="s">
        <v>113</v>
      </c>
      <c r="E693" s="100" t="s">
        <v>125</v>
      </c>
      <c r="F693" s="101">
        <v>40184</v>
      </c>
      <c r="G693" s="95">
        <f t="shared" ca="1" si="20"/>
        <v>13</v>
      </c>
      <c r="H693" s="96">
        <v>23342</v>
      </c>
      <c r="I693" s="97">
        <v>3</v>
      </c>
      <c r="J693" s="98">
        <f t="shared" si="21"/>
        <v>30344.6</v>
      </c>
    </row>
    <row r="694" spans="1:12">
      <c r="A694">
        <v>693</v>
      </c>
      <c r="B694" s="100" t="s">
        <v>923</v>
      </c>
      <c r="C694" s="93" t="s">
        <v>693</v>
      </c>
      <c r="D694" s="100" t="s">
        <v>119</v>
      </c>
      <c r="E694" s="100" t="s">
        <v>125</v>
      </c>
      <c r="F694" s="101">
        <v>36531</v>
      </c>
      <c r="G694" s="95">
        <f t="shared" ca="1" si="20"/>
        <v>23</v>
      </c>
      <c r="H694" s="96">
        <v>23089</v>
      </c>
      <c r="I694" s="97">
        <v>4</v>
      </c>
      <c r="J694" s="98">
        <f t="shared" si="21"/>
        <v>30015.7</v>
      </c>
    </row>
    <row r="695" spans="1:12">
      <c r="A695">
        <v>694</v>
      </c>
      <c r="B695" s="100" t="s">
        <v>678</v>
      </c>
      <c r="C695" s="93" t="s">
        <v>693</v>
      </c>
      <c r="D695" s="100" t="s">
        <v>121</v>
      </c>
      <c r="E695" s="100" t="s">
        <v>125</v>
      </c>
      <c r="F695" s="101">
        <v>35961</v>
      </c>
      <c r="G695" s="95">
        <f t="shared" ca="1" si="20"/>
        <v>24</v>
      </c>
      <c r="H695" s="96">
        <v>22550</v>
      </c>
      <c r="I695" s="97">
        <v>3</v>
      </c>
      <c r="J695" s="98">
        <f t="shared" si="21"/>
        <v>29315</v>
      </c>
    </row>
    <row r="696" spans="1:12">
      <c r="A696">
        <v>695</v>
      </c>
      <c r="B696" s="100" t="s">
        <v>526</v>
      </c>
      <c r="C696" s="93" t="s">
        <v>691</v>
      </c>
      <c r="D696" s="100" t="s">
        <v>107</v>
      </c>
      <c r="E696" s="100" t="s">
        <v>125</v>
      </c>
      <c r="F696" s="101">
        <v>39118</v>
      </c>
      <c r="G696" s="95">
        <f t="shared" ca="1" si="20"/>
        <v>16</v>
      </c>
      <c r="H696" s="96">
        <v>22083</v>
      </c>
      <c r="I696" s="97">
        <v>1</v>
      </c>
      <c r="J696" s="98">
        <f t="shared" si="21"/>
        <v>28707.9</v>
      </c>
    </row>
    <row r="697" spans="1:12">
      <c r="A697">
        <v>696</v>
      </c>
      <c r="B697" s="100" t="s">
        <v>308</v>
      </c>
      <c r="C697" s="93" t="s">
        <v>693</v>
      </c>
      <c r="D697" s="100" t="s">
        <v>147</v>
      </c>
      <c r="E697" s="100" t="s">
        <v>125</v>
      </c>
      <c r="F697" s="101">
        <v>40351</v>
      </c>
      <c r="G697" s="95">
        <f t="shared" ca="1" si="20"/>
        <v>12</v>
      </c>
      <c r="H697" s="96">
        <v>22044</v>
      </c>
      <c r="I697" s="97">
        <v>3</v>
      </c>
      <c r="J697" s="98">
        <f t="shared" si="21"/>
        <v>28657.200000000001</v>
      </c>
    </row>
    <row r="698" spans="1:12">
      <c r="A698">
        <v>697</v>
      </c>
      <c r="B698" s="100" t="s">
        <v>558</v>
      </c>
      <c r="C698" s="93" t="s">
        <v>693</v>
      </c>
      <c r="D698" s="100" t="s">
        <v>154</v>
      </c>
      <c r="E698" s="100" t="s">
        <v>131</v>
      </c>
      <c r="F698" s="101">
        <v>38961</v>
      </c>
      <c r="G698" s="95">
        <f t="shared" ca="1" si="20"/>
        <v>16</v>
      </c>
      <c r="H698" s="96">
        <v>22031</v>
      </c>
      <c r="I698" s="97">
        <v>4</v>
      </c>
      <c r="J698" s="98">
        <f t="shared" si="21"/>
        <v>28640.3</v>
      </c>
      <c r="L698" s="7"/>
    </row>
    <row r="699" spans="1:12">
      <c r="A699">
        <v>698</v>
      </c>
      <c r="B699" s="100" t="s">
        <v>963</v>
      </c>
      <c r="C699" s="93" t="s">
        <v>689</v>
      </c>
      <c r="D699" s="100" t="s">
        <v>107</v>
      </c>
      <c r="E699" s="100" t="s">
        <v>125</v>
      </c>
      <c r="F699" s="101">
        <v>36365</v>
      </c>
      <c r="G699" s="95">
        <f t="shared" ca="1" si="20"/>
        <v>23</v>
      </c>
      <c r="H699" s="96">
        <v>21808</v>
      </c>
      <c r="I699" s="97">
        <v>2</v>
      </c>
      <c r="J699" s="98">
        <f t="shared" si="21"/>
        <v>28350.400000000001</v>
      </c>
    </row>
    <row r="700" spans="1:12">
      <c r="A700">
        <v>699</v>
      </c>
      <c r="B700" s="100" t="s">
        <v>249</v>
      </c>
      <c r="C700" s="93" t="s">
        <v>690</v>
      </c>
      <c r="D700" s="100" t="s">
        <v>250</v>
      </c>
      <c r="E700" s="100" t="s">
        <v>131</v>
      </c>
      <c r="F700" s="101">
        <v>40543</v>
      </c>
      <c r="G700" s="95">
        <f t="shared" ca="1" si="20"/>
        <v>12</v>
      </c>
      <c r="H700" s="96">
        <v>20949</v>
      </c>
      <c r="I700" s="97">
        <v>1</v>
      </c>
      <c r="J700" s="98">
        <f t="shared" si="21"/>
        <v>27233.7</v>
      </c>
    </row>
    <row r="701" spans="1:12">
      <c r="A701">
        <v>700</v>
      </c>
      <c r="B701" s="100" t="s">
        <v>482</v>
      </c>
      <c r="C701" s="93" t="s">
        <v>688</v>
      </c>
      <c r="D701" s="100" t="s">
        <v>140</v>
      </c>
      <c r="E701" s="100" t="s">
        <v>125</v>
      </c>
      <c r="F701" s="101">
        <v>39276</v>
      </c>
      <c r="G701" s="95">
        <f t="shared" ca="1" si="20"/>
        <v>15</v>
      </c>
      <c r="H701" s="96">
        <v>20785</v>
      </c>
      <c r="I701" s="97">
        <v>4</v>
      </c>
      <c r="J701" s="98">
        <f t="shared" si="21"/>
        <v>27020.5</v>
      </c>
    </row>
    <row r="702" spans="1:12">
      <c r="A702">
        <v>701</v>
      </c>
      <c r="B702" s="100" t="s">
        <v>529</v>
      </c>
      <c r="C702" s="93" t="s">
        <v>691</v>
      </c>
      <c r="D702" s="100" t="s">
        <v>137</v>
      </c>
      <c r="E702" s="100" t="s">
        <v>125</v>
      </c>
      <c r="F702" s="101">
        <v>39107</v>
      </c>
      <c r="G702" s="95">
        <f t="shared" ca="1" si="20"/>
        <v>16</v>
      </c>
      <c r="H702" s="96">
        <v>20521</v>
      </c>
      <c r="I702" s="97">
        <v>4</v>
      </c>
      <c r="J702" s="98">
        <f t="shared" si="21"/>
        <v>26677.3</v>
      </c>
    </row>
    <row r="703" spans="1:12">
      <c r="A703">
        <v>702</v>
      </c>
      <c r="B703" s="100" t="s">
        <v>766</v>
      </c>
      <c r="C703" s="93" t="s">
        <v>688</v>
      </c>
      <c r="D703" s="100" t="s">
        <v>123</v>
      </c>
      <c r="E703" s="100" t="s">
        <v>131</v>
      </c>
      <c r="F703" s="101">
        <v>36059</v>
      </c>
      <c r="G703" s="95">
        <f t="shared" ca="1" si="20"/>
        <v>24</v>
      </c>
      <c r="H703" s="96">
        <v>20350</v>
      </c>
      <c r="I703" s="97">
        <v>5</v>
      </c>
      <c r="J703" s="98">
        <f t="shared" si="21"/>
        <v>26455</v>
      </c>
    </row>
    <row r="704" spans="1:12">
      <c r="A704">
        <v>703</v>
      </c>
      <c r="B704" s="100" t="s">
        <v>931</v>
      </c>
      <c r="C704" s="93" t="s">
        <v>688</v>
      </c>
      <c r="D704" s="100" t="s">
        <v>119</v>
      </c>
      <c r="E704" s="100" t="s">
        <v>131</v>
      </c>
      <c r="F704" s="101">
        <v>35869</v>
      </c>
      <c r="G704" s="95">
        <f t="shared" ca="1" si="20"/>
        <v>25</v>
      </c>
      <c r="H704" s="96">
        <v>19704</v>
      </c>
      <c r="I704" s="97">
        <v>5</v>
      </c>
      <c r="J704" s="98">
        <f t="shared" si="21"/>
        <v>25615.200000000001</v>
      </c>
    </row>
    <row r="705" spans="1:10">
      <c r="A705">
        <v>704</v>
      </c>
      <c r="B705" s="100" t="s">
        <v>639</v>
      </c>
      <c r="C705" s="93" t="s">
        <v>693</v>
      </c>
      <c r="D705" s="100" t="s">
        <v>135</v>
      </c>
      <c r="E705" s="100" t="s">
        <v>125</v>
      </c>
      <c r="F705" s="101">
        <v>37782</v>
      </c>
      <c r="G705" s="95">
        <f t="shared" ca="1" si="20"/>
        <v>19</v>
      </c>
      <c r="H705" s="96">
        <v>19509</v>
      </c>
      <c r="I705" s="97">
        <v>3</v>
      </c>
      <c r="J705" s="98">
        <f t="shared" si="21"/>
        <v>25361.7</v>
      </c>
    </row>
    <row r="706" spans="1:10">
      <c r="A706">
        <v>705</v>
      </c>
      <c r="B706" s="100" t="s">
        <v>844</v>
      </c>
      <c r="C706" s="93" t="s">
        <v>691</v>
      </c>
      <c r="D706" s="100" t="s">
        <v>140</v>
      </c>
      <c r="E706" s="100" t="s">
        <v>125</v>
      </c>
      <c r="F706" s="101">
        <v>36422</v>
      </c>
      <c r="G706" s="95">
        <f t="shared" ref="G706:G743" ca="1" si="22">DATEDIF(F706,TODAY(),"Y")</f>
        <v>23</v>
      </c>
      <c r="H706" s="96">
        <v>18997</v>
      </c>
      <c r="I706" s="97">
        <v>5</v>
      </c>
      <c r="J706" s="98">
        <f t="shared" ref="J706:J743" si="23">H706*$K$2+H706</f>
        <v>24696.1</v>
      </c>
    </row>
    <row r="707" spans="1:10">
      <c r="A707">
        <v>706</v>
      </c>
      <c r="B707" s="100" t="s">
        <v>953</v>
      </c>
      <c r="C707" s="93" t="s">
        <v>691</v>
      </c>
      <c r="D707" s="100" t="s">
        <v>107</v>
      </c>
      <c r="E707" s="100" t="s">
        <v>125</v>
      </c>
      <c r="F707" s="101">
        <v>36918</v>
      </c>
      <c r="G707" s="95">
        <f t="shared" ca="1" si="22"/>
        <v>22</v>
      </c>
      <c r="H707" s="96">
        <v>18926</v>
      </c>
      <c r="I707" s="97">
        <v>5</v>
      </c>
      <c r="J707" s="98">
        <f t="shared" si="23"/>
        <v>24603.8</v>
      </c>
    </row>
    <row r="708" spans="1:10">
      <c r="A708">
        <v>707</v>
      </c>
      <c r="B708" s="100" t="s">
        <v>297</v>
      </c>
      <c r="C708" s="93" t="s">
        <v>690</v>
      </c>
      <c r="D708" s="100" t="s">
        <v>115</v>
      </c>
      <c r="E708" s="100" t="s">
        <v>125</v>
      </c>
      <c r="F708" s="12">
        <v>40393</v>
      </c>
      <c r="G708" s="95">
        <f t="shared" ca="1" si="22"/>
        <v>12</v>
      </c>
      <c r="H708" s="96">
        <v>18618</v>
      </c>
      <c r="I708" s="97">
        <v>1</v>
      </c>
      <c r="J708" s="98">
        <f t="shared" si="23"/>
        <v>24203.4</v>
      </c>
    </row>
    <row r="709" spans="1:10">
      <c r="A709">
        <v>708</v>
      </c>
      <c r="B709" s="100" t="s">
        <v>907</v>
      </c>
      <c r="C709" s="93" t="s">
        <v>691</v>
      </c>
      <c r="D709" s="100" t="s">
        <v>110</v>
      </c>
      <c r="E709" s="100" t="s">
        <v>131</v>
      </c>
      <c r="F709" s="101">
        <v>36028</v>
      </c>
      <c r="G709" s="95">
        <f t="shared" ca="1" si="22"/>
        <v>24</v>
      </c>
      <c r="H709" s="96">
        <v>18357</v>
      </c>
      <c r="I709" s="97">
        <v>3</v>
      </c>
      <c r="J709" s="98">
        <f t="shared" si="23"/>
        <v>23864.1</v>
      </c>
    </row>
    <row r="710" spans="1:10">
      <c r="A710">
        <v>709</v>
      </c>
      <c r="B710" s="100" t="s">
        <v>220</v>
      </c>
      <c r="C710" s="93" t="s">
        <v>691</v>
      </c>
      <c r="D710" s="100" t="s">
        <v>177</v>
      </c>
      <c r="E710" s="100" t="s">
        <v>125</v>
      </c>
      <c r="F710" s="101">
        <v>40654</v>
      </c>
      <c r="G710" s="95">
        <f t="shared" ca="1" si="22"/>
        <v>11</v>
      </c>
      <c r="H710" s="96">
        <v>17617</v>
      </c>
      <c r="I710" s="97">
        <v>3</v>
      </c>
      <c r="J710" s="98">
        <f t="shared" si="23"/>
        <v>22902.1</v>
      </c>
    </row>
    <row r="711" spans="1:10">
      <c r="A711">
        <v>710</v>
      </c>
      <c r="B711" s="100" t="s">
        <v>873</v>
      </c>
      <c r="C711" s="93" t="s">
        <v>694</v>
      </c>
      <c r="D711" s="100" t="s">
        <v>147</v>
      </c>
      <c r="E711" s="100" t="s">
        <v>125</v>
      </c>
      <c r="F711" s="101">
        <v>37141</v>
      </c>
      <c r="G711" s="95">
        <f t="shared" ca="1" si="22"/>
        <v>21</v>
      </c>
      <c r="H711" s="96">
        <v>17501</v>
      </c>
      <c r="I711" s="97">
        <v>3</v>
      </c>
      <c r="J711" s="98">
        <f t="shared" si="23"/>
        <v>22751.3</v>
      </c>
    </row>
    <row r="712" spans="1:10">
      <c r="A712">
        <v>711</v>
      </c>
      <c r="B712" s="100" t="s">
        <v>367</v>
      </c>
      <c r="C712" s="93" t="s">
        <v>693</v>
      </c>
      <c r="D712" s="100" t="s">
        <v>113</v>
      </c>
      <c r="E712" s="100" t="s">
        <v>131</v>
      </c>
      <c r="F712" s="101">
        <v>39893</v>
      </c>
      <c r="G712" s="95">
        <f t="shared" ca="1" si="22"/>
        <v>14</v>
      </c>
      <c r="H712" s="96">
        <v>17319</v>
      </c>
      <c r="I712" s="97">
        <v>3</v>
      </c>
      <c r="J712" s="98">
        <f t="shared" si="23"/>
        <v>22514.7</v>
      </c>
    </row>
    <row r="713" spans="1:10">
      <c r="A713">
        <v>712</v>
      </c>
      <c r="B713" s="100" t="s">
        <v>928</v>
      </c>
      <c r="C713" s="93" t="s">
        <v>690</v>
      </c>
      <c r="D713" s="100" t="s">
        <v>119</v>
      </c>
      <c r="E713" s="100" t="s">
        <v>131</v>
      </c>
      <c r="F713" s="101">
        <v>36557</v>
      </c>
      <c r="G713" s="95">
        <f t="shared" ca="1" si="22"/>
        <v>23</v>
      </c>
      <c r="H713" s="96">
        <v>17108</v>
      </c>
      <c r="I713" s="97">
        <v>4</v>
      </c>
      <c r="J713" s="98">
        <f t="shared" si="23"/>
        <v>22240.400000000001</v>
      </c>
    </row>
    <row r="714" spans="1:10">
      <c r="A714">
        <v>713</v>
      </c>
      <c r="B714" s="100" t="s">
        <v>404</v>
      </c>
      <c r="C714" s="93" t="s">
        <v>689</v>
      </c>
      <c r="D714" s="100" t="s">
        <v>140</v>
      </c>
      <c r="E714" s="100" t="s">
        <v>125</v>
      </c>
      <c r="F714" s="101">
        <v>39697</v>
      </c>
      <c r="G714" s="95">
        <f t="shared" ca="1" si="22"/>
        <v>14</v>
      </c>
      <c r="H714" s="96">
        <v>16786</v>
      </c>
      <c r="I714" s="97">
        <v>2</v>
      </c>
      <c r="J714" s="98">
        <f t="shared" si="23"/>
        <v>21821.8</v>
      </c>
    </row>
    <row r="715" spans="1:10">
      <c r="A715">
        <v>714</v>
      </c>
      <c r="B715" s="92" t="s">
        <v>10</v>
      </c>
      <c r="C715" s="93" t="s">
        <v>689</v>
      </c>
      <c r="D715" s="92" t="s">
        <v>135</v>
      </c>
      <c r="E715" s="92" t="s">
        <v>125</v>
      </c>
      <c r="F715" s="94">
        <v>36217</v>
      </c>
      <c r="G715" s="95">
        <f t="shared" ca="1" si="22"/>
        <v>24</v>
      </c>
      <c r="H715" s="96">
        <v>16764</v>
      </c>
      <c r="I715" s="97">
        <v>1</v>
      </c>
      <c r="J715" s="98">
        <f t="shared" si="23"/>
        <v>21793.200000000001</v>
      </c>
    </row>
    <row r="716" spans="1:10">
      <c r="A716">
        <v>715</v>
      </c>
      <c r="B716" s="100" t="s">
        <v>292</v>
      </c>
      <c r="C716" s="93" t="s">
        <v>688</v>
      </c>
      <c r="D716" s="100" t="s">
        <v>115</v>
      </c>
      <c r="E716" s="100" t="s">
        <v>131</v>
      </c>
      <c r="F716" s="13">
        <v>40403</v>
      </c>
      <c r="G716" s="95">
        <f t="shared" ca="1" si="22"/>
        <v>12</v>
      </c>
      <c r="H716" s="96">
        <v>16562</v>
      </c>
      <c r="I716" s="97">
        <v>5</v>
      </c>
      <c r="J716" s="98">
        <f t="shared" si="23"/>
        <v>21530.6</v>
      </c>
    </row>
    <row r="717" spans="1:10">
      <c r="A717">
        <v>716</v>
      </c>
      <c r="B717" s="100" t="s">
        <v>520</v>
      </c>
      <c r="C717" s="93" t="s">
        <v>691</v>
      </c>
      <c r="D717" s="100" t="s">
        <v>113</v>
      </c>
      <c r="E717" s="100" t="s">
        <v>125</v>
      </c>
      <c r="F717" s="101">
        <v>39138</v>
      </c>
      <c r="G717" s="95">
        <f t="shared" ca="1" si="22"/>
        <v>16</v>
      </c>
      <c r="H717" s="96">
        <v>16506</v>
      </c>
      <c r="I717" s="97">
        <v>4</v>
      </c>
      <c r="J717" s="98">
        <f t="shared" si="23"/>
        <v>21457.8</v>
      </c>
    </row>
    <row r="718" spans="1:10">
      <c r="A718">
        <v>717</v>
      </c>
      <c r="B718" s="100" t="s">
        <v>387</v>
      </c>
      <c r="C718" s="93" t="s">
        <v>691</v>
      </c>
      <c r="D718" s="100" t="s">
        <v>137</v>
      </c>
      <c r="E718" s="100" t="s">
        <v>131</v>
      </c>
      <c r="F718" s="101">
        <v>39758</v>
      </c>
      <c r="G718" s="95">
        <f t="shared" ca="1" si="22"/>
        <v>14</v>
      </c>
      <c r="H718" s="96">
        <v>16184</v>
      </c>
      <c r="I718" s="97">
        <v>5</v>
      </c>
      <c r="J718" s="98">
        <f t="shared" si="23"/>
        <v>21039.200000000001</v>
      </c>
    </row>
    <row r="719" spans="1:10">
      <c r="A719">
        <v>718</v>
      </c>
      <c r="B719" s="100" t="s">
        <v>169</v>
      </c>
      <c r="C719" s="93" t="s">
        <v>691</v>
      </c>
      <c r="D719" s="100" t="s">
        <v>123</v>
      </c>
      <c r="E719" s="100" t="s">
        <v>131</v>
      </c>
      <c r="F719" s="101">
        <v>40925</v>
      </c>
      <c r="G719" s="95">
        <f t="shared" ca="1" si="22"/>
        <v>11</v>
      </c>
      <c r="H719" s="96">
        <v>16025</v>
      </c>
      <c r="I719" s="97">
        <v>3</v>
      </c>
      <c r="J719" s="98">
        <f t="shared" si="23"/>
        <v>20832.5</v>
      </c>
    </row>
    <row r="720" spans="1:10">
      <c r="A720">
        <v>719</v>
      </c>
      <c r="B720" s="100" t="s">
        <v>537</v>
      </c>
      <c r="C720" s="93" t="s">
        <v>688</v>
      </c>
      <c r="D720" s="100" t="s">
        <v>140</v>
      </c>
      <c r="E720" s="100" t="s">
        <v>131</v>
      </c>
      <c r="F720" s="101">
        <v>39087</v>
      </c>
      <c r="G720" s="95">
        <f t="shared" ca="1" si="22"/>
        <v>16</v>
      </c>
      <c r="H720" s="96">
        <v>15858</v>
      </c>
      <c r="I720" s="97">
        <v>4</v>
      </c>
      <c r="J720" s="98">
        <f t="shared" si="23"/>
        <v>20615.400000000001</v>
      </c>
    </row>
    <row r="721" spans="1:12">
      <c r="A721">
        <v>720</v>
      </c>
      <c r="B721" s="100" t="s">
        <v>900</v>
      </c>
      <c r="C721" s="93" t="s">
        <v>688</v>
      </c>
      <c r="D721" s="100" t="s">
        <v>110</v>
      </c>
      <c r="E721" s="100" t="s">
        <v>131</v>
      </c>
      <c r="F721" s="101">
        <v>35946</v>
      </c>
      <c r="G721" s="95">
        <f t="shared" ca="1" si="22"/>
        <v>24</v>
      </c>
      <c r="H721" s="96">
        <v>15766</v>
      </c>
      <c r="I721" s="97">
        <v>5</v>
      </c>
      <c r="J721" s="98">
        <f t="shared" si="23"/>
        <v>20495.8</v>
      </c>
    </row>
    <row r="722" spans="1:12">
      <c r="A722">
        <v>721</v>
      </c>
      <c r="B722" s="100" t="s">
        <v>196</v>
      </c>
      <c r="C722" s="93" t="s">
        <v>691</v>
      </c>
      <c r="D722" s="100" t="s">
        <v>123</v>
      </c>
      <c r="E722" s="100" t="s">
        <v>125</v>
      </c>
      <c r="F722" s="101">
        <v>40777</v>
      </c>
      <c r="G722" s="95">
        <f t="shared" ca="1" si="22"/>
        <v>11</v>
      </c>
      <c r="H722" s="96">
        <v>15180</v>
      </c>
      <c r="I722" s="97">
        <v>3</v>
      </c>
      <c r="J722" s="98">
        <f t="shared" si="23"/>
        <v>19734</v>
      </c>
    </row>
    <row r="723" spans="1:12">
      <c r="A723">
        <v>722</v>
      </c>
      <c r="B723" s="100" t="s">
        <v>586</v>
      </c>
      <c r="C723" s="93" t="s">
        <v>688</v>
      </c>
      <c r="D723" s="100" t="s">
        <v>107</v>
      </c>
      <c r="E723" s="100" t="s">
        <v>125</v>
      </c>
      <c r="F723" s="101">
        <v>38805</v>
      </c>
      <c r="G723" s="95">
        <f t="shared" ca="1" si="22"/>
        <v>17</v>
      </c>
      <c r="H723" s="96">
        <v>15059</v>
      </c>
      <c r="I723" s="97">
        <v>5</v>
      </c>
      <c r="J723" s="98">
        <f t="shared" si="23"/>
        <v>19576.7</v>
      </c>
    </row>
    <row r="724" spans="1:12">
      <c r="A724">
        <v>723</v>
      </c>
      <c r="B724" s="100" t="s">
        <v>212</v>
      </c>
      <c r="C724" s="93" t="s">
        <v>691</v>
      </c>
      <c r="D724" s="100" t="s">
        <v>107</v>
      </c>
      <c r="E724" s="100" t="s">
        <v>125</v>
      </c>
      <c r="F724" s="101">
        <v>40696</v>
      </c>
      <c r="G724" s="95">
        <f t="shared" ca="1" si="22"/>
        <v>11</v>
      </c>
      <c r="H724" s="96">
        <v>14801</v>
      </c>
      <c r="I724" s="97">
        <v>2</v>
      </c>
      <c r="J724" s="98">
        <f t="shared" si="23"/>
        <v>19241.3</v>
      </c>
    </row>
    <row r="725" spans="1:12">
      <c r="A725">
        <v>724</v>
      </c>
      <c r="B725" s="100" t="s">
        <v>395</v>
      </c>
      <c r="C725" s="93" t="s">
        <v>689</v>
      </c>
      <c r="D725" s="100" t="s">
        <v>115</v>
      </c>
      <c r="E725" s="100" t="s">
        <v>125</v>
      </c>
      <c r="F725" s="101">
        <v>39731</v>
      </c>
      <c r="G725" s="95">
        <f t="shared" ca="1" si="22"/>
        <v>14</v>
      </c>
      <c r="H725" s="96">
        <v>14779</v>
      </c>
      <c r="I725" s="97">
        <v>1</v>
      </c>
      <c r="J725" s="98">
        <f t="shared" si="23"/>
        <v>19212.7</v>
      </c>
    </row>
    <row r="726" spans="1:12">
      <c r="A726">
        <v>725</v>
      </c>
      <c r="B726" s="100" t="s">
        <v>227</v>
      </c>
      <c r="C726" s="93" t="s">
        <v>693</v>
      </c>
      <c r="D726" s="100" t="s">
        <v>147</v>
      </c>
      <c r="E726" s="100" t="s">
        <v>125</v>
      </c>
      <c r="F726" s="101">
        <v>40624</v>
      </c>
      <c r="G726" s="95">
        <f t="shared" ca="1" si="22"/>
        <v>12</v>
      </c>
      <c r="H726" s="96">
        <v>14399</v>
      </c>
      <c r="I726" s="97">
        <v>4</v>
      </c>
      <c r="J726" s="98">
        <f t="shared" si="23"/>
        <v>18718.7</v>
      </c>
    </row>
    <row r="727" spans="1:12">
      <c r="A727">
        <v>726</v>
      </c>
      <c r="B727" s="100" t="s">
        <v>930</v>
      </c>
      <c r="C727" s="93" t="s">
        <v>693</v>
      </c>
      <c r="D727" s="100" t="s">
        <v>119</v>
      </c>
      <c r="E727" s="100" t="s">
        <v>131</v>
      </c>
      <c r="F727" s="101">
        <v>35861</v>
      </c>
      <c r="G727" s="95">
        <f t="shared" ca="1" si="22"/>
        <v>25</v>
      </c>
      <c r="H727" s="96">
        <v>14120</v>
      </c>
      <c r="I727" s="97">
        <v>5</v>
      </c>
      <c r="J727" s="98">
        <f t="shared" si="23"/>
        <v>18356</v>
      </c>
    </row>
    <row r="728" spans="1:12">
      <c r="A728">
        <v>727</v>
      </c>
      <c r="B728" s="100" t="s">
        <v>559</v>
      </c>
      <c r="C728" s="93" t="s">
        <v>691</v>
      </c>
      <c r="D728" s="100" t="s">
        <v>137</v>
      </c>
      <c r="E728" s="100" t="s">
        <v>131</v>
      </c>
      <c r="F728" s="101">
        <v>38960</v>
      </c>
      <c r="G728" s="95">
        <f t="shared" ca="1" si="22"/>
        <v>16</v>
      </c>
      <c r="H728" s="96">
        <v>13944</v>
      </c>
      <c r="I728" s="97">
        <v>2</v>
      </c>
      <c r="J728" s="98">
        <f t="shared" si="23"/>
        <v>18127.2</v>
      </c>
    </row>
    <row r="729" spans="1:12">
      <c r="A729">
        <v>728</v>
      </c>
      <c r="B729" s="100" t="s">
        <v>920</v>
      </c>
      <c r="C729" s="93" t="s">
        <v>693</v>
      </c>
      <c r="D729" s="100" t="s">
        <v>110</v>
      </c>
      <c r="E729" s="100" t="s">
        <v>125</v>
      </c>
      <c r="F729" s="101">
        <v>37249</v>
      </c>
      <c r="G729" s="95">
        <f t="shared" ca="1" si="22"/>
        <v>21</v>
      </c>
      <c r="H729" s="96">
        <v>13800</v>
      </c>
      <c r="I729" s="97">
        <v>4</v>
      </c>
      <c r="J729" s="98">
        <f t="shared" si="23"/>
        <v>17940</v>
      </c>
    </row>
    <row r="730" spans="1:12">
      <c r="A730">
        <v>729</v>
      </c>
      <c r="B730" s="100" t="s">
        <v>323</v>
      </c>
      <c r="C730" s="93" t="s">
        <v>690</v>
      </c>
      <c r="D730" s="100" t="s">
        <v>110</v>
      </c>
      <c r="E730" s="100" t="s">
        <v>125</v>
      </c>
      <c r="F730" s="101">
        <v>40293</v>
      </c>
      <c r="G730" s="95">
        <f t="shared" ca="1" si="22"/>
        <v>12</v>
      </c>
      <c r="H730" s="96">
        <v>12991</v>
      </c>
      <c r="I730" s="97">
        <v>1</v>
      </c>
      <c r="J730" s="98">
        <f t="shared" si="23"/>
        <v>16888.3</v>
      </c>
    </row>
    <row r="731" spans="1:12">
      <c r="A731">
        <v>730</v>
      </c>
      <c r="B731" s="100" t="s">
        <v>492</v>
      </c>
      <c r="C731" s="93" t="s">
        <v>691</v>
      </c>
      <c r="D731" s="100" t="s">
        <v>107</v>
      </c>
      <c r="E731" s="100" t="s">
        <v>125</v>
      </c>
      <c r="F731" s="101">
        <v>39253</v>
      </c>
      <c r="G731" s="95">
        <f t="shared" ca="1" si="22"/>
        <v>15</v>
      </c>
      <c r="H731" s="96">
        <v>12353</v>
      </c>
      <c r="I731" s="97">
        <v>4</v>
      </c>
      <c r="J731" s="98">
        <f t="shared" si="23"/>
        <v>16058.9</v>
      </c>
    </row>
    <row r="732" spans="1:12">
      <c r="A732">
        <v>731</v>
      </c>
      <c r="B732" s="100" t="s">
        <v>836</v>
      </c>
      <c r="C732" s="93" t="s">
        <v>691</v>
      </c>
      <c r="D732" s="100" t="s">
        <v>140</v>
      </c>
      <c r="E732" s="100" t="s">
        <v>125</v>
      </c>
      <c r="F732" s="101">
        <v>36360</v>
      </c>
      <c r="G732" s="95">
        <f t="shared" ca="1" si="22"/>
        <v>23</v>
      </c>
      <c r="H732" s="96">
        <v>12172</v>
      </c>
      <c r="I732" s="97">
        <v>1</v>
      </c>
      <c r="J732" s="98">
        <f t="shared" si="23"/>
        <v>15823.6</v>
      </c>
    </row>
    <row r="733" spans="1:12">
      <c r="A733">
        <v>732</v>
      </c>
      <c r="B733" s="100" t="s">
        <v>677</v>
      </c>
      <c r="C733" s="93" t="s">
        <v>690</v>
      </c>
      <c r="D733" s="100" t="s">
        <v>121</v>
      </c>
      <c r="E733" s="100" t="s">
        <v>131</v>
      </c>
      <c r="F733" s="101">
        <v>37827</v>
      </c>
      <c r="G733" s="95">
        <f t="shared" ca="1" si="22"/>
        <v>19</v>
      </c>
      <c r="H733" s="96">
        <v>12149</v>
      </c>
      <c r="I733" s="97">
        <v>2</v>
      </c>
      <c r="J733" s="98">
        <f t="shared" si="23"/>
        <v>15793.7</v>
      </c>
    </row>
    <row r="734" spans="1:12">
      <c r="A734">
        <v>733</v>
      </c>
      <c r="B734" s="100" t="s">
        <v>574</v>
      </c>
      <c r="C734" s="93" t="s">
        <v>688</v>
      </c>
      <c r="D734" s="100" t="s">
        <v>154</v>
      </c>
      <c r="E734" s="100" t="s">
        <v>125</v>
      </c>
      <c r="F734" s="101">
        <v>38851</v>
      </c>
      <c r="G734" s="95">
        <f t="shared" ca="1" si="22"/>
        <v>16</v>
      </c>
      <c r="H734" s="96">
        <v>12128</v>
      </c>
      <c r="I734" s="97">
        <v>1</v>
      </c>
      <c r="J734" s="98">
        <f t="shared" si="23"/>
        <v>15766.4</v>
      </c>
      <c r="L734" s="7"/>
    </row>
    <row r="735" spans="1:12">
      <c r="A735">
        <v>734</v>
      </c>
      <c r="B735" s="100" t="s">
        <v>505</v>
      </c>
      <c r="C735" s="93" t="s">
        <v>688</v>
      </c>
      <c r="D735" s="100" t="s">
        <v>110</v>
      </c>
      <c r="E735" s="100" t="s">
        <v>125</v>
      </c>
      <c r="F735" s="101">
        <v>39176</v>
      </c>
      <c r="G735" s="95">
        <f t="shared" ca="1" si="22"/>
        <v>16</v>
      </c>
      <c r="H735" s="96">
        <v>11770</v>
      </c>
      <c r="I735" s="97">
        <v>4</v>
      </c>
      <c r="J735" s="98">
        <f t="shared" si="23"/>
        <v>15301</v>
      </c>
    </row>
    <row r="736" spans="1:12">
      <c r="A736">
        <v>735</v>
      </c>
      <c r="B736" s="92" t="s">
        <v>355</v>
      </c>
      <c r="C736" s="93" t="s">
        <v>688</v>
      </c>
      <c r="D736" s="92" t="s">
        <v>135</v>
      </c>
      <c r="E736" s="92" t="s">
        <v>131</v>
      </c>
      <c r="F736" s="94">
        <v>40126</v>
      </c>
      <c r="G736" s="95">
        <f t="shared" ca="1" si="22"/>
        <v>13</v>
      </c>
      <c r="H736" s="96">
        <v>11700</v>
      </c>
      <c r="I736" s="97">
        <v>4</v>
      </c>
      <c r="J736" s="98">
        <f t="shared" si="23"/>
        <v>15210</v>
      </c>
    </row>
    <row r="737" spans="1:12">
      <c r="A737">
        <v>736</v>
      </c>
      <c r="B737" s="100" t="s">
        <v>607</v>
      </c>
      <c r="C737" s="93" t="s">
        <v>690</v>
      </c>
      <c r="D737" s="100" t="s">
        <v>110</v>
      </c>
      <c r="E737" s="100" t="s">
        <v>125</v>
      </c>
      <c r="F737" s="101">
        <v>38723</v>
      </c>
      <c r="G737" s="95">
        <f t="shared" ca="1" si="22"/>
        <v>17</v>
      </c>
      <c r="H737" s="96">
        <v>11693</v>
      </c>
      <c r="I737" s="97">
        <v>3</v>
      </c>
      <c r="J737" s="98">
        <f t="shared" si="23"/>
        <v>15200.9</v>
      </c>
    </row>
    <row r="738" spans="1:12">
      <c r="A738">
        <v>737</v>
      </c>
      <c r="B738" s="100" t="s">
        <v>389</v>
      </c>
      <c r="C738" s="93" t="s">
        <v>690</v>
      </c>
      <c r="D738" s="100" t="s">
        <v>140</v>
      </c>
      <c r="E738" s="100" t="s">
        <v>131</v>
      </c>
      <c r="F738" s="101">
        <v>39747</v>
      </c>
      <c r="G738" s="95">
        <f t="shared" ca="1" si="22"/>
        <v>14</v>
      </c>
      <c r="H738" s="96">
        <v>11630</v>
      </c>
      <c r="I738" s="97">
        <v>4</v>
      </c>
      <c r="J738" s="98">
        <f t="shared" si="23"/>
        <v>15119</v>
      </c>
    </row>
    <row r="739" spans="1:12">
      <c r="A739">
        <v>738</v>
      </c>
      <c r="B739" s="100" t="s">
        <v>241</v>
      </c>
      <c r="C739" s="93" t="s">
        <v>691</v>
      </c>
      <c r="D739" s="100" t="s">
        <v>242</v>
      </c>
      <c r="E739" s="100" t="s">
        <v>125</v>
      </c>
      <c r="F739" s="101">
        <v>40572</v>
      </c>
      <c r="G739" s="95">
        <f t="shared" ca="1" si="22"/>
        <v>12</v>
      </c>
      <c r="H739" s="96">
        <v>11572</v>
      </c>
      <c r="I739" s="97">
        <v>4</v>
      </c>
      <c r="J739" s="98">
        <f t="shared" si="23"/>
        <v>15043.6</v>
      </c>
    </row>
    <row r="740" spans="1:12">
      <c r="A740">
        <v>739</v>
      </c>
      <c r="B740" s="100" t="s">
        <v>821</v>
      </c>
      <c r="C740" s="93" t="s">
        <v>693</v>
      </c>
      <c r="D740" s="100" t="s">
        <v>140</v>
      </c>
      <c r="E740" s="100" t="s">
        <v>131</v>
      </c>
      <c r="F740" s="101">
        <v>36305</v>
      </c>
      <c r="G740" s="95">
        <f t="shared" ca="1" si="22"/>
        <v>23</v>
      </c>
      <c r="H740" s="96">
        <v>10367</v>
      </c>
      <c r="I740" s="97">
        <v>4</v>
      </c>
      <c r="J740" s="98">
        <f t="shared" si="23"/>
        <v>13477.1</v>
      </c>
    </row>
    <row r="741" spans="1:12">
      <c r="A741">
        <v>740</v>
      </c>
      <c r="B741" s="100" t="s">
        <v>278</v>
      </c>
      <c r="C741" s="93" t="s">
        <v>693</v>
      </c>
      <c r="D741" s="100" t="s">
        <v>115</v>
      </c>
      <c r="E741" s="100" t="s">
        <v>131</v>
      </c>
      <c r="F741" s="12">
        <v>40452</v>
      </c>
      <c r="G741" s="95">
        <f t="shared" ca="1" si="22"/>
        <v>12</v>
      </c>
      <c r="H741" s="96">
        <v>10098</v>
      </c>
      <c r="I741" s="97">
        <v>3</v>
      </c>
      <c r="J741" s="98">
        <f t="shared" si="23"/>
        <v>13127.4</v>
      </c>
    </row>
    <row r="742" spans="1:12">
      <c r="A742">
        <v>741</v>
      </c>
      <c r="B742" s="100" t="s">
        <v>831</v>
      </c>
      <c r="C742" s="93" t="s">
        <v>691</v>
      </c>
      <c r="D742" s="100" t="s">
        <v>140</v>
      </c>
      <c r="E742" s="100" t="s">
        <v>131</v>
      </c>
      <c r="F742" s="101">
        <v>35982</v>
      </c>
      <c r="G742" s="95">
        <f t="shared" ca="1" si="22"/>
        <v>24</v>
      </c>
      <c r="H742" s="96">
        <v>9795</v>
      </c>
      <c r="I742" s="97">
        <v>3</v>
      </c>
      <c r="J742" s="98">
        <f t="shared" si="23"/>
        <v>12733.5</v>
      </c>
    </row>
    <row r="743" spans="1:12">
      <c r="A743">
        <v>742</v>
      </c>
      <c r="B743" s="100" t="s">
        <v>816</v>
      </c>
      <c r="C743" s="93" t="s">
        <v>691</v>
      </c>
      <c r="D743" s="100" t="s">
        <v>140</v>
      </c>
      <c r="E743" s="100" t="s">
        <v>131</v>
      </c>
      <c r="F743" s="101">
        <v>37730</v>
      </c>
      <c r="G743" s="95">
        <f t="shared" ca="1" si="22"/>
        <v>19</v>
      </c>
      <c r="H743" s="96">
        <v>9782</v>
      </c>
      <c r="I743" s="97">
        <v>1</v>
      </c>
      <c r="J743" s="98">
        <f t="shared" si="23"/>
        <v>12716.6</v>
      </c>
    </row>
    <row r="744" spans="1:12">
      <c r="H744" s="104"/>
      <c r="K744" t="s">
        <v>1102</v>
      </c>
      <c r="L744" s="104">
        <f>SUM(J2:J743)</f>
        <v>54280038.799999997</v>
      </c>
    </row>
    <row r="745" spans="1:12">
      <c r="K745" t="s">
        <v>1103</v>
      </c>
      <c r="L745" s="104">
        <f>AVERAGE(J2:J743)</f>
        <v>73153.691105121296</v>
      </c>
    </row>
    <row r="746" spans="1:12">
      <c r="K746" t="s">
        <v>48</v>
      </c>
      <c r="L746" s="104">
        <f>MAX(J2:J743)</f>
        <v>130000</v>
      </c>
    </row>
    <row r="747" spans="1:12">
      <c r="K747" t="s">
        <v>1104</v>
      </c>
      <c r="L747" s="104">
        <f>MIN(J2:J743)</f>
        <v>12716.6</v>
      </c>
    </row>
  </sheetData>
  <sheetProtection selectLockedCells="1" selectUnlockedCells="1"/>
  <sortState ref="A2:L744">
    <sortCondition descending="1" ref="J726"/>
  </sortState>
  <customSheetViews>
    <customSheetView guid="{2AFC4EE7-B7E3-4CBF-97F7-920151E9360E}">
      <selection activeCell="K18" sqref="K18"/>
      <pageMargins left="0.7" right="0.7" top="0.75" bottom="0.75" header="0.3" footer="0.3"/>
      <printOptions gridLines="1"/>
      <pageSetup orientation="portrait" horizontalDpi="4294967293" verticalDpi="4294967293" r:id="rId1"/>
      <headerFooter>
        <oddFooter>&amp;C&amp;[1]&amp;[20]&amp;R&amp;D</oddFooter>
      </headerFooter>
    </customSheetView>
  </customSheetViews>
  <printOptions gridLines="1"/>
  <pageMargins left="0.7" right="0.7" top="0.75" bottom="0.75" header="0.3" footer="0.3"/>
  <pageSetup orientation="portrait" horizontalDpi="4294967293" verticalDpi="4294967293" r:id="rId2"/>
  <headerFooter>
    <oddFooter>&amp;C&amp;[1]&amp;[20]&amp;R&amp;D</oddFooter>
  </headerFooter>
  <cellWatches>
    <cellWatch r="J2"/>
  </cellWatches>
  <legacy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2:E26"/>
  <sheetViews>
    <sheetView showGridLines="0" workbookViewId="0">
      <selection activeCell="A19" sqref="A19"/>
    </sheetView>
  </sheetViews>
  <sheetFormatPr defaultRowHeight="15"/>
  <cols>
    <col min="1" max="1" width="27.5703125" bestFit="1" customWidth="1"/>
    <col min="2" max="2" width="11.140625" customWidth="1"/>
    <col min="3" max="4" width="13.28515625" bestFit="1" customWidth="1"/>
    <col min="5" max="5" width="10.5703125" bestFit="1" customWidth="1"/>
  </cols>
  <sheetData>
    <row r="2" spans="1:5">
      <c r="A2" s="467" t="s">
        <v>2004</v>
      </c>
      <c r="B2" s="467" t="s">
        <v>2005</v>
      </c>
      <c r="C2" s="467"/>
    </row>
    <row r="6" spans="1:5">
      <c r="A6" s="18" t="s">
        <v>2006</v>
      </c>
    </row>
    <row r="7" spans="1:5">
      <c r="A7" t="s">
        <v>2007</v>
      </c>
    </row>
    <row r="8" spans="1:5" ht="45">
      <c r="A8" s="424" t="s">
        <v>1096</v>
      </c>
      <c r="B8" s="424" t="s">
        <v>670</v>
      </c>
      <c r="C8" s="469" t="s">
        <v>2008</v>
      </c>
      <c r="D8" s="470" t="s">
        <v>2009</v>
      </c>
      <c r="E8" s="469" t="s">
        <v>2010</v>
      </c>
    </row>
    <row r="9" spans="1:5">
      <c r="A9" s="230">
        <v>1</v>
      </c>
      <c r="B9" s="230" t="s">
        <v>2011</v>
      </c>
      <c r="C9" s="419">
        <v>56750</v>
      </c>
      <c r="D9" s="468"/>
      <c r="E9" s="419">
        <f>C9-D9</f>
        <v>56750</v>
      </c>
    </row>
    <row r="10" spans="1:5">
      <c r="A10" s="230">
        <v>2</v>
      </c>
      <c r="B10" s="230" t="s">
        <v>2012</v>
      </c>
      <c r="C10" s="419">
        <v>95330</v>
      </c>
      <c r="D10" s="468"/>
      <c r="E10" s="419">
        <f t="shared" ref="E10:E15" si="0">C10-D10</f>
        <v>95330</v>
      </c>
    </row>
    <row r="11" spans="1:5">
      <c r="A11" s="230">
        <v>3</v>
      </c>
      <c r="B11" s="230" t="s">
        <v>628</v>
      </c>
      <c r="C11" s="419">
        <v>78560</v>
      </c>
      <c r="D11" s="468"/>
      <c r="E11" s="419">
        <f t="shared" si="0"/>
        <v>78560</v>
      </c>
    </row>
    <row r="12" spans="1:5">
      <c r="A12" s="230">
        <v>4</v>
      </c>
      <c r="B12" s="230" t="s">
        <v>2013</v>
      </c>
      <c r="C12" s="419">
        <v>45330</v>
      </c>
      <c r="D12" s="468"/>
      <c r="E12" s="419">
        <f t="shared" si="0"/>
        <v>45330</v>
      </c>
    </row>
    <row r="13" spans="1:5">
      <c r="A13" s="230">
        <v>5</v>
      </c>
      <c r="B13" s="230" t="s">
        <v>2014</v>
      </c>
      <c r="C13" s="419">
        <v>73800</v>
      </c>
      <c r="D13" s="468"/>
      <c r="E13" s="419">
        <f t="shared" si="0"/>
        <v>73800</v>
      </c>
    </row>
    <row r="14" spans="1:5">
      <c r="A14" s="230">
        <v>6</v>
      </c>
      <c r="B14" s="230" t="s">
        <v>2015</v>
      </c>
      <c r="C14" s="419">
        <v>54300</v>
      </c>
      <c r="D14" s="468"/>
      <c r="E14" s="419">
        <f t="shared" si="0"/>
        <v>54300</v>
      </c>
    </row>
    <row r="15" spans="1:5">
      <c r="A15" s="230">
        <v>7</v>
      </c>
      <c r="B15" s="230" t="s">
        <v>2016</v>
      </c>
      <c r="C15" s="419">
        <v>83790</v>
      </c>
      <c r="D15" s="468"/>
      <c r="E15" s="419">
        <f t="shared" si="0"/>
        <v>83790</v>
      </c>
    </row>
    <row r="17" spans="1:5">
      <c r="A17" s="18" t="s">
        <v>2006</v>
      </c>
    </row>
    <row r="18" spans="1:5">
      <c r="A18" t="s">
        <v>2017</v>
      </c>
    </row>
    <row r="19" spans="1:5" ht="45">
      <c r="A19" s="232" t="s">
        <v>1096</v>
      </c>
      <c r="B19" s="232" t="s">
        <v>670</v>
      </c>
      <c r="C19" s="417" t="s">
        <v>2008</v>
      </c>
      <c r="D19" s="418" t="s">
        <v>2009</v>
      </c>
      <c r="E19" s="417" t="s">
        <v>2010</v>
      </c>
    </row>
    <row r="20" spans="1:5">
      <c r="A20" s="230">
        <v>1</v>
      </c>
      <c r="B20" s="230" t="s">
        <v>2011</v>
      </c>
      <c r="C20" s="419">
        <v>56750</v>
      </c>
      <c r="D20" s="419"/>
      <c r="E20" s="419">
        <f>C20-D20</f>
        <v>56750</v>
      </c>
    </row>
    <row r="21" spans="1:5">
      <c r="A21" s="230">
        <v>2</v>
      </c>
      <c r="B21" s="230" t="s">
        <v>2012</v>
      </c>
      <c r="C21" s="419">
        <v>95330</v>
      </c>
      <c r="D21" s="419"/>
      <c r="E21" s="419">
        <f t="shared" ref="E21:E26" si="1">C21-D21</f>
        <v>95330</v>
      </c>
    </row>
    <row r="22" spans="1:5">
      <c r="A22" s="230">
        <v>3</v>
      </c>
      <c r="B22" s="230" t="s">
        <v>628</v>
      </c>
      <c r="C22" s="419">
        <v>78560</v>
      </c>
      <c r="D22" s="419"/>
      <c r="E22" s="419">
        <f t="shared" si="1"/>
        <v>78560</v>
      </c>
    </row>
    <row r="23" spans="1:5">
      <c r="A23" s="230">
        <v>4</v>
      </c>
      <c r="B23" s="230" t="s">
        <v>2013</v>
      </c>
      <c r="C23" s="419">
        <v>45330</v>
      </c>
      <c r="D23" s="419"/>
      <c r="E23" s="419">
        <f t="shared" si="1"/>
        <v>45330</v>
      </c>
    </row>
    <row r="24" spans="1:5">
      <c r="A24" s="230">
        <v>5</v>
      </c>
      <c r="B24" s="230" t="s">
        <v>2014</v>
      </c>
      <c r="C24" s="419">
        <v>33000</v>
      </c>
      <c r="D24" s="419"/>
      <c r="E24" s="419">
        <f t="shared" si="1"/>
        <v>33000</v>
      </c>
    </row>
    <row r="25" spans="1:5">
      <c r="A25" s="230">
        <v>6</v>
      </c>
      <c r="B25" s="230" t="s">
        <v>2015</v>
      </c>
      <c r="C25" s="419">
        <v>54300</v>
      </c>
      <c r="D25" s="419"/>
      <c r="E25" s="419">
        <f t="shared" si="1"/>
        <v>54300</v>
      </c>
    </row>
    <row r="26" spans="1:5">
      <c r="A26" s="230">
        <v>7</v>
      </c>
      <c r="B26" s="230" t="s">
        <v>2016</v>
      </c>
      <c r="C26" s="419">
        <v>83790</v>
      </c>
      <c r="D26" s="419"/>
      <c r="E26" s="419">
        <f t="shared" si="1"/>
        <v>83790</v>
      </c>
    </row>
  </sheetData>
  <pageMargins left="0.7" right="0.7" top="0.75" bottom="0.75" header="0.3" footer="0.3"/>
  <pageSetup paperSize="9" orientation="portrait" horizontalDpi="300" verticalDpi="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0">
    <tabColor rgb="FFFFFF00"/>
  </sheetPr>
  <dimension ref="A1:T52"/>
  <sheetViews>
    <sheetView showGridLines="0" topLeftCell="C1" zoomScale="85" zoomScaleNormal="85" workbookViewId="0">
      <selection activeCell="F13" sqref="F13"/>
    </sheetView>
  </sheetViews>
  <sheetFormatPr defaultColWidth="9.140625" defaultRowHeight="20.25"/>
  <cols>
    <col min="1" max="1" width="25.28515625" style="5" customWidth="1"/>
    <col min="2" max="2" width="38.5703125" style="5" customWidth="1"/>
    <col min="3" max="3" width="12.5703125" style="5" customWidth="1"/>
    <col min="4" max="5" width="23.42578125" style="5" customWidth="1"/>
    <col min="6" max="6" width="19.5703125" style="5" customWidth="1"/>
    <col min="7" max="7" width="9.140625" style="5"/>
    <col min="8" max="8" width="11.85546875" style="5" bestFit="1" customWidth="1"/>
    <col min="9" max="9" width="16.5703125" style="5" customWidth="1"/>
    <col min="10" max="10" width="12.140625" style="5" bestFit="1" customWidth="1"/>
    <col min="11" max="11" width="9.85546875" style="5" bestFit="1" customWidth="1"/>
    <col min="12" max="12" width="9" style="5" customWidth="1"/>
    <col min="13" max="13" width="13.85546875" style="5" bestFit="1" customWidth="1"/>
    <col min="14" max="14" width="15.85546875" style="5" bestFit="1" customWidth="1"/>
    <col min="15" max="15" width="16.5703125" style="5" bestFit="1" customWidth="1"/>
    <col min="16" max="17" width="10.42578125" style="5" customWidth="1"/>
    <col min="18" max="18" width="14.140625" style="5" bestFit="1" customWidth="1"/>
    <col min="19" max="20" width="10.42578125" style="5" customWidth="1"/>
    <col min="21" max="16384" width="9.140625" style="5"/>
  </cols>
  <sheetData>
    <row r="1" spans="1:20">
      <c r="A1" s="3"/>
      <c r="B1" s="4"/>
      <c r="C1" s="3"/>
      <c r="D1" s="3"/>
      <c r="E1" s="3"/>
      <c r="F1" s="3"/>
      <c r="G1" s="3"/>
      <c r="H1" s="3"/>
      <c r="I1" s="3"/>
      <c r="J1" s="3"/>
      <c r="K1" s="3"/>
    </row>
    <row r="2" spans="1:20">
      <c r="A2" s="19"/>
      <c r="B2" s="19"/>
      <c r="C2" s="19"/>
      <c r="D2" s="22"/>
      <c r="E2" s="22"/>
      <c r="F2" s="20"/>
      <c r="G2" s="19"/>
      <c r="H2" s="19"/>
      <c r="I2" s="19"/>
      <c r="J2" s="19"/>
      <c r="K2" s="19"/>
      <c r="L2" s="19"/>
      <c r="M2" s="19"/>
      <c r="N2" s="19"/>
      <c r="O2" s="19"/>
      <c r="P2" s="19"/>
      <c r="Q2" s="19"/>
      <c r="R2" s="19"/>
      <c r="S2" s="19"/>
      <c r="T2" s="19"/>
    </row>
    <row r="3" spans="1:20">
      <c r="A3" s="495" t="s">
        <v>102</v>
      </c>
      <c r="B3" s="496" t="s">
        <v>103</v>
      </c>
      <c r="C3" s="496" t="s">
        <v>642</v>
      </c>
      <c r="D3" s="496" t="s">
        <v>643</v>
      </c>
      <c r="E3" s="496" t="s">
        <v>1742</v>
      </c>
      <c r="F3" s="496" t="s">
        <v>2101</v>
      </c>
      <c r="G3" s="19"/>
      <c r="H3" s="303" t="s">
        <v>1098</v>
      </c>
      <c r="I3" s="303" t="s">
        <v>1078</v>
      </c>
      <c r="J3" s="303" t="s">
        <v>1735</v>
      </c>
      <c r="K3" s="19"/>
      <c r="L3" s="19"/>
      <c r="M3" s="19"/>
      <c r="N3" s="19"/>
      <c r="O3" s="19"/>
      <c r="P3" s="19"/>
      <c r="Q3" s="19"/>
      <c r="R3" s="19"/>
      <c r="S3" s="19"/>
      <c r="T3" s="19"/>
    </row>
    <row r="4" spans="1:20">
      <c r="A4" s="446" t="s">
        <v>348</v>
      </c>
      <c r="B4" s="446" t="s">
        <v>661</v>
      </c>
      <c r="C4" s="447">
        <v>33</v>
      </c>
      <c r="D4" s="450"/>
      <c r="E4" s="450"/>
      <c r="F4" s="450"/>
      <c r="G4" s="21"/>
      <c r="H4" s="304">
        <v>0</v>
      </c>
      <c r="I4" s="305" t="s">
        <v>645</v>
      </c>
      <c r="J4" s="305" t="s">
        <v>1736</v>
      </c>
      <c r="K4" s="19"/>
      <c r="L4" s="19"/>
      <c r="M4" s="19"/>
      <c r="N4" s="19"/>
      <c r="O4" s="19"/>
      <c r="P4" s="19"/>
      <c r="Q4" s="19"/>
      <c r="R4" s="19"/>
      <c r="S4" s="19"/>
      <c r="T4" s="19"/>
    </row>
    <row r="5" spans="1:20">
      <c r="A5" s="446" t="s">
        <v>533</v>
      </c>
      <c r="B5" s="446" t="s">
        <v>661</v>
      </c>
      <c r="C5" s="447">
        <v>98</v>
      </c>
      <c r="D5" s="450"/>
      <c r="E5" s="450"/>
      <c r="F5" s="450"/>
      <c r="G5" s="21"/>
      <c r="H5" s="306">
        <v>50</v>
      </c>
      <c r="I5" s="307" t="s">
        <v>647</v>
      </c>
      <c r="J5" s="305" t="s">
        <v>1738</v>
      </c>
      <c r="K5" s="19"/>
      <c r="L5" s="19"/>
      <c r="M5" s="19"/>
      <c r="N5" s="19"/>
      <c r="O5" s="19"/>
      <c r="P5" s="19"/>
      <c r="Q5" s="19"/>
      <c r="R5" s="19"/>
      <c r="S5" s="19"/>
      <c r="T5" s="19"/>
    </row>
    <row r="6" spans="1:20">
      <c r="A6" s="446" t="s">
        <v>662</v>
      </c>
      <c r="B6" s="446" t="s">
        <v>661</v>
      </c>
      <c r="C6" s="447">
        <v>96</v>
      </c>
      <c r="D6" s="450"/>
      <c r="E6" s="450"/>
      <c r="F6" s="450"/>
      <c r="G6" s="21"/>
      <c r="H6" s="306">
        <v>65</v>
      </c>
      <c r="I6" s="307" t="s">
        <v>648</v>
      </c>
      <c r="J6" s="305" t="s">
        <v>1737</v>
      </c>
      <c r="K6" s="19"/>
      <c r="L6" s="19"/>
      <c r="M6" s="331" t="s">
        <v>1860</v>
      </c>
      <c r="N6" s="19"/>
      <c r="O6" s="19"/>
      <c r="P6" s="19"/>
      <c r="Q6" s="19"/>
      <c r="R6" s="19"/>
      <c r="S6" s="19"/>
      <c r="T6" s="19"/>
    </row>
    <row r="7" spans="1:20">
      <c r="A7" s="446" t="s">
        <v>258</v>
      </c>
      <c r="B7" s="446" t="s">
        <v>660</v>
      </c>
      <c r="C7" s="447">
        <v>93</v>
      </c>
      <c r="D7" s="450"/>
      <c r="E7" s="450"/>
      <c r="F7" s="450"/>
      <c r="G7" s="21"/>
      <c r="H7" s="306">
        <v>75</v>
      </c>
      <c r="I7" s="307" t="s">
        <v>649</v>
      </c>
      <c r="J7" s="305" t="s">
        <v>1739</v>
      </c>
      <c r="K7" s="19"/>
      <c r="L7" s="19"/>
      <c r="M7" s="19"/>
      <c r="N7" s="19"/>
      <c r="O7" s="19"/>
      <c r="P7" s="19"/>
      <c r="Q7" s="19"/>
      <c r="R7" s="19"/>
      <c r="S7" s="19"/>
      <c r="T7" s="19"/>
    </row>
    <row r="8" spans="1:20">
      <c r="A8" s="446" t="s">
        <v>655</v>
      </c>
      <c r="B8" s="446" t="s">
        <v>652</v>
      </c>
      <c r="C8" s="447">
        <v>91</v>
      </c>
      <c r="D8" s="450"/>
      <c r="E8" s="450"/>
      <c r="F8" s="450"/>
      <c r="G8" s="21"/>
      <c r="H8" s="306">
        <v>85</v>
      </c>
      <c r="I8" s="307" t="s">
        <v>650</v>
      </c>
      <c r="J8" s="305" t="s">
        <v>1740</v>
      </c>
      <c r="K8" s="19"/>
      <c r="L8" s="19"/>
      <c r="M8" s="19"/>
      <c r="N8" s="19"/>
      <c r="O8" s="19"/>
      <c r="P8" s="19"/>
      <c r="Q8" s="19"/>
      <c r="R8" s="19"/>
      <c r="S8" s="19"/>
      <c r="T8" s="19"/>
    </row>
    <row r="9" spans="1:20">
      <c r="A9" s="448" t="s">
        <v>1080</v>
      </c>
      <c r="B9" s="448" t="s">
        <v>644</v>
      </c>
      <c r="C9" s="449">
        <v>86</v>
      </c>
      <c r="D9" s="450"/>
      <c r="E9" s="450"/>
      <c r="F9" s="450"/>
      <c r="G9" s="19"/>
      <c r="H9" s="306">
        <v>90</v>
      </c>
      <c r="I9" s="307" t="s">
        <v>653</v>
      </c>
      <c r="J9" s="305" t="s">
        <v>1741</v>
      </c>
      <c r="K9" s="19"/>
      <c r="L9" s="19"/>
      <c r="M9" s="19"/>
      <c r="N9" s="19"/>
      <c r="O9" s="19"/>
      <c r="P9" s="19"/>
      <c r="Q9" s="19"/>
      <c r="R9" s="19"/>
      <c r="S9" s="19"/>
      <c r="T9" s="19"/>
    </row>
    <row r="10" spans="1:20">
      <c r="A10" s="446" t="s">
        <v>169</v>
      </c>
      <c r="B10" s="446" t="s">
        <v>660</v>
      </c>
      <c r="C10" s="447">
        <v>86</v>
      </c>
      <c r="D10" s="450"/>
      <c r="E10" s="450"/>
      <c r="F10" s="450"/>
      <c r="G10" s="19"/>
      <c r="H10" s="306">
        <v>95</v>
      </c>
      <c r="I10" s="307" t="s">
        <v>654</v>
      </c>
      <c r="J10" s="305" t="s">
        <v>708</v>
      </c>
      <c r="K10" s="19"/>
      <c r="L10" s="19"/>
      <c r="M10" s="19"/>
      <c r="N10" s="19"/>
      <c r="O10" s="19"/>
      <c r="P10" s="19"/>
      <c r="Q10" s="19"/>
      <c r="R10" s="19"/>
      <c r="S10" s="19"/>
      <c r="T10" s="19"/>
    </row>
    <row r="11" spans="1:20">
      <c r="A11" s="446" t="s">
        <v>452</v>
      </c>
      <c r="B11" s="446" t="s">
        <v>660</v>
      </c>
      <c r="C11" s="447">
        <v>85</v>
      </c>
      <c r="D11" s="450"/>
      <c r="E11" s="450"/>
      <c r="F11" s="450"/>
      <c r="G11" s="19"/>
      <c r="H11"/>
      <c r="I11"/>
      <c r="J11"/>
      <c r="K11" s="19"/>
      <c r="L11" s="19"/>
      <c r="M11" s="19"/>
      <c r="N11" s="19"/>
      <c r="O11" s="19"/>
      <c r="P11" s="19"/>
      <c r="Q11" s="19"/>
      <c r="R11" s="19"/>
      <c r="S11" s="19"/>
      <c r="T11" s="19"/>
    </row>
    <row r="12" spans="1:20">
      <c r="A12" s="446" t="s">
        <v>663</v>
      </c>
      <c r="B12" s="446" t="s">
        <v>661</v>
      </c>
      <c r="C12" s="447">
        <v>81</v>
      </c>
      <c r="D12" s="450"/>
      <c r="E12" s="450"/>
      <c r="F12" s="450"/>
      <c r="G12" s="19"/>
      <c r="H12"/>
      <c r="I12"/>
      <c r="J12"/>
      <c r="K12" s="19"/>
      <c r="L12" s="19"/>
      <c r="M12" s="19"/>
      <c r="N12" s="19"/>
      <c r="O12" s="19"/>
      <c r="P12" s="19"/>
      <c r="Q12" s="19"/>
      <c r="R12" s="19"/>
      <c r="S12" s="19"/>
      <c r="T12" s="19"/>
    </row>
    <row r="13" spans="1:20">
      <c r="A13" s="446" t="s">
        <v>353</v>
      </c>
      <c r="B13" s="446" t="s">
        <v>660</v>
      </c>
      <c r="C13" s="447">
        <v>77</v>
      </c>
      <c r="D13" s="450"/>
      <c r="E13" s="450"/>
      <c r="F13" s="450"/>
      <c r="G13" s="19"/>
      <c r="H13" s="303" t="s">
        <v>1098</v>
      </c>
      <c r="I13" s="304">
        <v>0</v>
      </c>
      <c r="J13" s="306">
        <v>50</v>
      </c>
      <c r="K13" s="306">
        <v>65</v>
      </c>
      <c r="L13" s="306">
        <v>75</v>
      </c>
      <c r="M13" s="306">
        <v>85</v>
      </c>
      <c r="N13" s="306">
        <v>90</v>
      </c>
      <c r="O13" s="306">
        <v>95</v>
      </c>
      <c r="P13" s="19"/>
      <c r="Q13" s="19"/>
      <c r="R13" s="19"/>
      <c r="S13" s="19"/>
      <c r="T13" s="19"/>
    </row>
    <row r="14" spans="1:20">
      <c r="A14" s="446" t="s">
        <v>646</v>
      </c>
      <c r="B14" s="448" t="s">
        <v>644</v>
      </c>
      <c r="C14" s="447">
        <v>71</v>
      </c>
      <c r="D14" s="450"/>
      <c r="E14" s="450"/>
      <c r="F14" s="450"/>
      <c r="G14" s="19"/>
      <c r="H14" s="303" t="s">
        <v>1078</v>
      </c>
      <c r="I14" s="305" t="s">
        <v>645</v>
      </c>
      <c r="J14" s="307" t="s">
        <v>647</v>
      </c>
      <c r="K14" s="307" t="s">
        <v>648</v>
      </c>
      <c r="L14" s="307" t="s">
        <v>649</v>
      </c>
      <c r="M14" s="307" t="s">
        <v>650</v>
      </c>
      <c r="N14" s="307" t="s">
        <v>653</v>
      </c>
      <c r="O14" s="307" t="s">
        <v>654</v>
      </c>
      <c r="P14" s="19"/>
      <c r="Q14" s="19"/>
      <c r="R14" s="331" t="s">
        <v>1861</v>
      </c>
      <c r="S14" s="19"/>
      <c r="T14" s="19"/>
    </row>
    <row r="15" spans="1:20">
      <c r="A15" s="446" t="s">
        <v>540</v>
      </c>
      <c r="B15" s="446" t="s">
        <v>652</v>
      </c>
      <c r="C15" s="447">
        <v>71</v>
      </c>
      <c r="D15" s="450"/>
      <c r="E15" s="450"/>
      <c r="F15" s="450"/>
      <c r="G15" s="19"/>
      <c r="H15" s="303" t="s">
        <v>1735</v>
      </c>
      <c r="I15" s="305" t="s">
        <v>1736</v>
      </c>
      <c r="J15" s="305" t="s">
        <v>1738</v>
      </c>
      <c r="K15" s="305" t="s">
        <v>1737</v>
      </c>
      <c r="L15" s="305" t="s">
        <v>1739</v>
      </c>
      <c r="M15" s="305" t="s">
        <v>1740</v>
      </c>
      <c r="N15" s="305" t="s">
        <v>1741</v>
      </c>
      <c r="O15" s="305" t="s">
        <v>708</v>
      </c>
      <c r="P15" s="19"/>
      <c r="Q15" s="19"/>
      <c r="R15" s="19"/>
      <c r="S15" s="19"/>
      <c r="T15" s="19"/>
    </row>
    <row r="16" spans="1:20">
      <c r="A16" s="446" t="s">
        <v>558</v>
      </c>
      <c r="B16" s="446" t="s">
        <v>659</v>
      </c>
      <c r="C16" s="447">
        <v>70</v>
      </c>
      <c r="D16" s="450"/>
      <c r="E16" s="450"/>
      <c r="F16" s="450"/>
      <c r="G16" s="19"/>
      <c r="H16" s="19"/>
      <c r="I16" s="19"/>
      <c r="J16" s="19"/>
      <c r="K16" s="19"/>
      <c r="L16" s="19"/>
      <c r="M16" s="19"/>
      <c r="N16" s="19"/>
      <c r="O16" s="19"/>
      <c r="P16" s="19"/>
      <c r="Q16" s="19"/>
      <c r="R16" s="19"/>
      <c r="S16" s="19"/>
      <c r="T16" s="19"/>
    </row>
    <row r="17" spans="1:20">
      <c r="A17" s="446" t="s">
        <v>153</v>
      </c>
      <c r="B17" s="446" t="s">
        <v>660</v>
      </c>
      <c r="C17" s="447">
        <v>68</v>
      </c>
      <c r="D17" s="450"/>
      <c r="E17" s="450"/>
      <c r="F17" s="450"/>
      <c r="G17" s="19"/>
      <c r="H17" s="19"/>
      <c r="I17" s="19"/>
      <c r="J17" s="19"/>
      <c r="K17" s="19"/>
      <c r="L17" s="19"/>
      <c r="M17" s="19"/>
      <c r="N17" s="19"/>
      <c r="O17" s="19"/>
      <c r="P17" s="19"/>
      <c r="Q17" s="19"/>
      <c r="R17" s="19"/>
      <c r="S17" s="19"/>
      <c r="T17" s="19"/>
    </row>
    <row r="18" spans="1:20">
      <c r="A18" s="446" t="s">
        <v>238</v>
      </c>
      <c r="B18" s="446" t="s">
        <v>665</v>
      </c>
      <c r="C18" s="447">
        <v>65</v>
      </c>
      <c r="D18" s="450"/>
      <c r="E18" s="450"/>
      <c r="F18" s="450"/>
      <c r="G18" s="19"/>
      <c r="H18" s="19"/>
      <c r="I18" s="19"/>
      <c r="J18" s="19"/>
      <c r="K18" s="19"/>
      <c r="L18" s="19"/>
      <c r="M18" s="19"/>
      <c r="N18" s="19"/>
      <c r="O18" s="19"/>
      <c r="P18" s="19"/>
      <c r="Q18" s="19"/>
      <c r="R18" s="19"/>
      <c r="S18" s="19"/>
      <c r="T18" s="19"/>
    </row>
    <row r="19" spans="1:20">
      <c r="A19" s="446" t="s">
        <v>666</v>
      </c>
      <c r="B19" s="446" t="s">
        <v>665</v>
      </c>
      <c r="C19" s="447">
        <v>63</v>
      </c>
      <c r="D19" s="450"/>
      <c r="E19" s="450"/>
      <c r="F19" s="450"/>
      <c r="G19" s="19"/>
      <c r="H19" s="19"/>
      <c r="I19" s="19"/>
      <c r="J19" s="19"/>
      <c r="K19" s="19"/>
      <c r="L19" s="19"/>
      <c r="M19" s="19"/>
      <c r="N19" s="19"/>
      <c r="O19" s="19"/>
      <c r="P19" s="19"/>
      <c r="Q19" s="19"/>
      <c r="R19" s="19"/>
      <c r="S19" s="19"/>
      <c r="T19" s="19"/>
    </row>
    <row r="20" spans="1:20">
      <c r="A20" s="446" t="s">
        <v>664</v>
      </c>
      <c r="B20" s="446" t="s">
        <v>665</v>
      </c>
      <c r="C20" s="447">
        <v>60</v>
      </c>
      <c r="D20" s="450"/>
      <c r="E20" s="450"/>
      <c r="F20" s="450"/>
      <c r="G20" s="19"/>
      <c r="H20" s="19"/>
      <c r="I20" s="19"/>
      <c r="J20" s="19"/>
      <c r="K20" s="19"/>
      <c r="L20" s="19"/>
      <c r="M20" s="19"/>
      <c r="N20" s="19"/>
      <c r="O20" s="19"/>
      <c r="P20" s="19"/>
      <c r="Q20" s="19"/>
      <c r="R20" s="19"/>
      <c r="S20" s="19"/>
      <c r="T20" s="19"/>
    </row>
    <row r="21" spans="1:20">
      <c r="A21" s="448" t="s">
        <v>355</v>
      </c>
      <c r="B21" s="448" t="s">
        <v>644</v>
      </c>
      <c r="C21" s="449">
        <v>56</v>
      </c>
      <c r="D21" s="450"/>
      <c r="E21" s="450"/>
      <c r="F21" s="450"/>
      <c r="G21" s="23"/>
      <c r="H21" s="19"/>
      <c r="I21" s="19"/>
      <c r="J21" s="19"/>
      <c r="K21" s="19"/>
      <c r="L21" s="19"/>
      <c r="M21" s="19"/>
      <c r="N21" s="19"/>
      <c r="O21" s="19"/>
      <c r="P21" s="19"/>
      <c r="Q21" s="19"/>
      <c r="R21" s="19"/>
      <c r="S21" s="19"/>
      <c r="T21" s="19"/>
    </row>
    <row r="22" spans="1:20">
      <c r="A22" s="446" t="s">
        <v>344</v>
      </c>
      <c r="B22" s="446" t="s">
        <v>661</v>
      </c>
      <c r="C22" s="447">
        <v>56</v>
      </c>
      <c r="D22" s="450"/>
      <c r="E22" s="450"/>
      <c r="F22" s="450"/>
      <c r="G22" s="19"/>
      <c r="H22" s="19"/>
      <c r="I22" s="19"/>
      <c r="J22" s="19"/>
      <c r="K22" s="19"/>
      <c r="L22" s="19"/>
      <c r="M22" s="19"/>
      <c r="N22" s="19"/>
      <c r="O22" s="19"/>
      <c r="P22" s="19"/>
      <c r="Q22" s="19"/>
      <c r="R22" s="19"/>
      <c r="S22" s="19"/>
      <c r="T22" s="19"/>
    </row>
    <row r="23" spans="1:20">
      <c r="A23" s="448" t="s">
        <v>402</v>
      </c>
      <c r="B23" s="448" t="s">
        <v>644</v>
      </c>
      <c r="C23" s="449">
        <v>54</v>
      </c>
      <c r="D23" s="450"/>
      <c r="E23" s="450"/>
      <c r="F23" s="450"/>
      <c r="G23" s="19"/>
      <c r="H23" s="19"/>
      <c r="I23" s="19"/>
      <c r="J23" s="19"/>
      <c r="K23" s="19"/>
      <c r="L23" s="19"/>
      <c r="M23" s="19"/>
      <c r="N23" s="19"/>
      <c r="O23" s="19"/>
      <c r="P23" s="19"/>
      <c r="Q23" s="19"/>
      <c r="R23" s="19"/>
      <c r="S23" s="19"/>
      <c r="T23" s="19"/>
    </row>
    <row r="24" spans="1:20">
      <c r="A24" s="446" t="s">
        <v>651</v>
      </c>
      <c r="B24" s="446" t="s">
        <v>652</v>
      </c>
      <c r="C24" s="447">
        <v>53</v>
      </c>
      <c r="D24" s="450"/>
      <c r="E24" s="450"/>
      <c r="F24" s="450"/>
      <c r="G24" s="19"/>
      <c r="H24" s="19"/>
      <c r="I24" s="19"/>
      <c r="J24" s="19"/>
      <c r="K24" s="19"/>
      <c r="L24" s="19"/>
      <c r="M24" s="19"/>
      <c r="N24" s="19"/>
      <c r="O24" s="19"/>
      <c r="P24" s="19"/>
      <c r="Q24" s="19"/>
      <c r="R24" s="19"/>
      <c r="S24" s="19"/>
      <c r="T24" s="19"/>
    </row>
    <row r="25" spans="1:20">
      <c r="A25" s="448" t="s">
        <v>194</v>
      </c>
      <c r="B25" s="448" t="s">
        <v>644</v>
      </c>
      <c r="C25" s="449">
        <v>55</v>
      </c>
      <c r="D25" s="450"/>
      <c r="E25" s="450"/>
      <c r="F25" s="450"/>
      <c r="G25" s="23"/>
      <c r="H25" s="19"/>
      <c r="I25" s="19"/>
      <c r="J25" s="19"/>
      <c r="K25" s="19"/>
      <c r="L25" s="19"/>
      <c r="M25" s="19"/>
      <c r="N25" s="19"/>
      <c r="O25" s="19"/>
      <c r="P25" s="19"/>
      <c r="Q25" s="19"/>
      <c r="R25" s="19"/>
      <c r="S25" s="19"/>
      <c r="T25" s="19"/>
    </row>
    <row r="26" spans="1:20">
      <c r="A26" s="446" t="s">
        <v>574</v>
      </c>
      <c r="B26" s="446" t="s">
        <v>659</v>
      </c>
      <c r="C26" s="447">
        <v>45</v>
      </c>
      <c r="D26" s="450"/>
      <c r="E26" s="450"/>
      <c r="F26" s="450"/>
      <c r="G26" s="19"/>
      <c r="H26" s="19"/>
      <c r="I26" s="19"/>
      <c r="J26" s="19"/>
      <c r="K26" s="19"/>
      <c r="L26" s="19"/>
      <c r="M26" s="19"/>
      <c r="N26" s="19"/>
      <c r="O26" s="19"/>
      <c r="P26" s="19"/>
      <c r="Q26" s="19"/>
      <c r="R26" s="19"/>
      <c r="S26" s="19"/>
      <c r="T26" s="19"/>
    </row>
    <row r="27" spans="1:20">
      <c r="A27" s="446" t="s">
        <v>356</v>
      </c>
      <c r="B27" s="446" t="s">
        <v>659</v>
      </c>
      <c r="C27" s="447">
        <v>40</v>
      </c>
      <c r="D27" s="450"/>
      <c r="E27" s="450"/>
      <c r="F27" s="450"/>
      <c r="G27" s="19"/>
      <c r="H27" s="19"/>
      <c r="I27" s="19"/>
      <c r="J27" s="19"/>
      <c r="K27" s="19"/>
      <c r="L27" s="19"/>
      <c r="M27" s="19"/>
      <c r="N27" s="19"/>
      <c r="O27" s="19"/>
      <c r="P27" s="19"/>
      <c r="Q27" s="19"/>
      <c r="R27" s="19"/>
      <c r="S27" s="19"/>
      <c r="T27" s="19"/>
    </row>
    <row r="28" spans="1:20">
      <c r="A28" s="446" t="s">
        <v>656</v>
      </c>
      <c r="B28" s="446" t="s">
        <v>657</v>
      </c>
      <c r="C28" s="447">
        <v>39</v>
      </c>
      <c r="D28" s="450"/>
      <c r="E28" s="450"/>
      <c r="F28" s="450"/>
      <c r="G28" s="19"/>
      <c r="H28" s="19"/>
      <c r="I28" s="19"/>
      <c r="J28" s="19"/>
      <c r="K28" s="19"/>
      <c r="L28" s="19"/>
      <c r="M28" s="19"/>
      <c r="N28" s="19"/>
      <c r="O28" s="19"/>
      <c r="P28" s="19"/>
      <c r="Q28" s="19"/>
      <c r="R28" s="19"/>
      <c r="S28" s="19"/>
      <c r="T28" s="19"/>
    </row>
    <row r="29" spans="1:20">
      <c r="A29" s="446" t="s">
        <v>450</v>
      </c>
      <c r="B29" s="446" t="s">
        <v>660</v>
      </c>
      <c r="C29" s="447">
        <v>37</v>
      </c>
      <c r="D29" s="450"/>
      <c r="E29" s="450"/>
      <c r="F29" s="450"/>
      <c r="G29" s="19"/>
      <c r="H29" s="19"/>
      <c r="I29" s="19"/>
      <c r="J29" s="19"/>
      <c r="K29" s="19"/>
      <c r="L29" s="19"/>
      <c r="M29" s="19"/>
      <c r="N29" s="19"/>
      <c r="O29" s="19"/>
      <c r="P29" s="19"/>
      <c r="Q29" s="19"/>
      <c r="R29" s="19"/>
      <c r="S29" s="19"/>
      <c r="T29" s="19"/>
    </row>
    <row r="30" spans="1:20">
      <c r="A30" s="446" t="s">
        <v>621</v>
      </c>
      <c r="B30" s="446" t="s">
        <v>657</v>
      </c>
      <c r="C30" s="447">
        <v>35</v>
      </c>
      <c r="D30" s="450"/>
      <c r="E30" s="450"/>
      <c r="F30" s="450"/>
      <c r="G30" s="23"/>
      <c r="H30" s="19"/>
      <c r="I30" s="19"/>
      <c r="J30" s="19"/>
      <c r="K30" s="19"/>
      <c r="L30" s="19"/>
      <c r="M30" s="19"/>
      <c r="N30" s="19"/>
      <c r="O30" s="19"/>
      <c r="P30" s="19"/>
      <c r="Q30" s="19"/>
      <c r="R30" s="19"/>
      <c r="S30" s="19"/>
      <c r="T30" s="19"/>
    </row>
    <row r="31" spans="1:20">
      <c r="A31" s="446" t="s">
        <v>183</v>
      </c>
      <c r="B31" s="446" t="s">
        <v>659</v>
      </c>
      <c r="C31" s="447">
        <v>33</v>
      </c>
      <c r="D31" s="450"/>
      <c r="E31" s="450"/>
      <c r="F31" s="450"/>
      <c r="G31" s="19"/>
      <c r="H31" s="19"/>
      <c r="I31" s="19"/>
      <c r="J31" s="19"/>
      <c r="K31" s="19"/>
      <c r="L31" s="19"/>
      <c r="M31" s="19"/>
      <c r="N31" s="19"/>
      <c r="O31" s="19"/>
      <c r="P31" s="19"/>
      <c r="Q31" s="19"/>
      <c r="R31" s="19"/>
      <c r="S31" s="19"/>
      <c r="T31" s="19"/>
    </row>
    <row r="32" spans="1:20">
      <c r="A32" s="446" t="s">
        <v>600</v>
      </c>
      <c r="B32" s="446" t="s">
        <v>652</v>
      </c>
      <c r="C32" s="447">
        <v>32</v>
      </c>
      <c r="D32" s="450"/>
      <c r="E32" s="450"/>
      <c r="F32" s="450"/>
      <c r="G32" s="19"/>
      <c r="H32" s="19"/>
      <c r="I32" s="19"/>
      <c r="J32" s="19"/>
      <c r="K32" s="19"/>
      <c r="L32" s="19"/>
      <c r="M32" s="19"/>
      <c r="N32" s="19"/>
      <c r="O32" s="19"/>
      <c r="P32" s="19"/>
      <c r="Q32" s="19"/>
      <c r="R32" s="19"/>
      <c r="S32" s="19"/>
      <c r="T32" s="19"/>
    </row>
    <row r="33" spans="1:20">
      <c r="A33" s="446" t="s">
        <v>658</v>
      </c>
      <c r="B33" s="446" t="s">
        <v>659</v>
      </c>
      <c r="C33" s="447">
        <v>21</v>
      </c>
      <c r="D33" s="450"/>
      <c r="E33" s="450"/>
      <c r="F33" s="450"/>
      <c r="G33" s="19"/>
      <c r="H33" s="19"/>
      <c r="I33" s="19"/>
      <c r="J33" s="19"/>
      <c r="K33" s="19"/>
      <c r="L33" s="19"/>
      <c r="M33" s="19"/>
      <c r="N33" s="19"/>
      <c r="O33" s="19"/>
      <c r="P33" s="19"/>
      <c r="Q33" s="19"/>
      <c r="R33" s="19"/>
      <c r="S33" s="19"/>
      <c r="T33" s="19"/>
    </row>
    <row r="34" spans="1:20">
      <c r="D34" s="451"/>
      <c r="E34" s="451"/>
      <c r="F34" s="450"/>
    </row>
    <row r="35" spans="1:20">
      <c r="A35"/>
      <c r="B35"/>
      <c r="C35"/>
      <c r="D35"/>
      <c r="E35"/>
      <c r="F35"/>
      <c r="G35"/>
      <c r="H35"/>
      <c r="I35"/>
      <c r="J35" s="3"/>
      <c r="K35" s="3"/>
    </row>
    <row r="36" spans="1:20">
      <c r="A36"/>
      <c r="B36"/>
      <c r="C36"/>
      <c r="D36"/>
      <c r="E36"/>
      <c r="F36"/>
      <c r="G36"/>
      <c r="H36"/>
      <c r="I36"/>
    </row>
    <row r="37" spans="1:20">
      <c r="A37"/>
      <c r="B37"/>
      <c r="C37"/>
      <c r="D37"/>
      <c r="E37"/>
      <c r="F37"/>
      <c r="G37"/>
      <c r="H37"/>
      <c r="I37"/>
    </row>
    <row r="38" spans="1:20">
      <c r="A38"/>
      <c r="B38"/>
      <c r="C38"/>
      <c r="D38"/>
      <c r="E38"/>
      <c r="F38"/>
      <c r="G38"/>
      <c r="H38"/>
      <c r="I38"/>
    </row>
    <row r="39" spans="1:20">
      <c r="A39"/>
      <c r="B39"/>
      <c r="C39"/>
      <c r="D39"/>
      <c r="E39"/>
      <c r="F39"/>
      <c r="G39"/>
      <c r="H39"/>
      <c r="I39"/>
    </row>
    <row r="40" spans="1:20">
      <c r="A40"/>
      <c r="B40"/>
      <c r="C40"/>
      <c r="D40"/>
      <c r="E40"/>
      <c r="F40"/>
      <c r="G40"/>
      <c r="H40"/>
      <c r="I40"/>
    </row>
    <row r="41" spans="1:20">
      <c r="A41"/>
      <c r="B41"/>
      <c r="C41"/>
      <c r="D41"/>
      <c r="E41"/>
      <c r="F41"/>
      <c r="G41"/>
      <c r="H41"/>
      <c r="I41"/>
    </row>
    <row r="42" spans="1:20">
      <c r="A42"/>
      <c r="B42"/>
      <c r="C42"/>
      <c r="D42"/>
      <c r="E42"/>
      <c r="F42"/>
      <c r="G42"/>
      <c r="H42"/>
      <c r="I42"/>
    </row>
    <row r="43" spans="1:20">
      <c r="A43"/>
      <c r="B43"/>
      <c r="C43"/>
      <c r="D43"/>
      <c r="E43"/>
      <c r="F43"/>
      <c r="G43"/>
      <c r="H43"/>
      <c r="I43"/>
    </row>
    <row r="44" spans="1:20">
      <c r="A44"/>
      <c r="B44"/>
      <c r="C44"/>
      <c r="D44"/>
      <c r="E44"/>
      <c r="F44"/>
      <c r="G44"/>
      <c r="H44"/>
      <c r="I44"/>
    </row>
    <row r="45" spans="1:20">
      <c r="A45"/>
      <c r="B45"/>
      <c r="C45"/>
      <c r="D45"/>
      <c r="E45"/>
      <c r="F45"/>
      <c r="G45"/>
      <c r="H45"/>
      <c r="I45"/>
    </row>
    <row r="46" spans="1:20">
      <c r="A46"/>
      <c r="B46"/>
      <c r="C46"/>
      <c r="D46"/>
      <c r="E46"/>
      <c r="F46"/>
      <c r="G46"/>
      <c r="H46"/>
      <c r="I46"/>
    </row>
    <row r="47" spans="1:20">
      <c r="A47"/>
      <c r="B47"/>
      <c r="C47"/>
      <c r="D47"/>
      <c r="E47"/>
      <c r="F47"/>
      <c r="G47"/>
      <c r="H47"/>
      <c r="I47"/>
    </row>
    <row r="48" spans="1:20">
      <c r="A48"/>
      <c r="B48"/>
      <c r="C48"/>
      <c r="D48"/>
      <c r="E48"/>
      <c r="F48"/>
      <c r="G48"/>
      <c r="H48"/>
      <c r="I48"/>
    </row>
    <row r="49" spans="1:9">
      <c r="A49"/>
      <c r="B49"/>
      <c r="C49"/>
      <c r="D49"/>
      <c r="E49"/>
      <c r="F49"/>
      <c r="G49"/>
      <c r="H49"/>
      <c r="I49"/>
    </row>
    <row r="50" spans="1:9">
      <c r="A50"/>
      <c r="B50"/>
      <c r="C50"/>
      <c r="D50"/>
      <c r="E50"/>
      <c r="F50"/>
      <c r="G50"/>
      <c r="H50"/>
      <c r="I50"/>
    </row>
    <row r="51" spans="1:9">
      <c r="A51"/>
      <c r="B51"/>
      <c r="C51"/>
      <c r="D51"/>
      <c r="E51"/>
      <c r="F51"/>
      <c r="G51"/>
      <c r="H51"/>
      <c r="I51"/>
    </row>
    <row r="52" spans="1:9">
      <c r="A52"/>
      <c r="B52"/>
      <c r="C52"/>
      <c r="D52"/>
      <c r="E52"/>
      <c r="F52"/>
      <c r="G52"/>
      <c r="H52"/>
      <c r="I52"/>
    </row>
  </sheetData>
  <sortState ref="A4:E33">
    <sortCondition descending="1" ref="C4"/>
  </sortState>
  <customSheetViews>
    <customSheetView guid="{2AFC4EE7-B7E3-4CBF-97F7-920151E9360E}" topLeftCell="B1">
      <selection activeCell="F4" sqref="F4"/>
      <pageMargins left="0.7" right="0.7" top="0.75" bottom="0.75" header="0.3" footer="0.3"/>
    </customSheetView>
  </customSheetViews>
  <pageMargins left="0.7" right="0.7" top="0.75" bottom="0.75" header="0.3" footer="0.3"/>
  <pageSetup orientation="portrait" horizontalDpi="300" verticalDpi="30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1" tint="0.14999847407452621"/>
  </sheetPr>
  <dimension ref="A1:G18"/>
  <sheetViews>
    <sheetView workbookViewId="0">
      <selection activeCell="E20" sqref="E20"/>
    </sheetView>
  </sheetViews>
  <sheetFormatPr defaultColWidth="9.140625" defaultRowHeight="16.5"/>
  <cols>
    <col min="1" max="1" width="11.7109375" style="41" customWidth="1"/>
    <col min="2" max="2" width="15" style="41" customWidth="1"/>
    <col min="3" max="3" width="9.140625" style="41"/>
    <col min="4" max="4" width="24" style="41" customWidth="1"/>
    <col min="5" max="5" width="22.42578125" style="41" bestFit="1" customWidth="1"/>
    <col min="6" max="6" width="16.85546875" style="41" customWidth="1"/>
    <col min="7" max="7" width="20.5703125" style="41" bestFit="1" customWidth="1"/>
    <col min="8" max="8" width="12.140625" style="41" customWidth="1"/>
    <col min="9" max="16384" width="9.140625" style="41"/>
  </cols>
  <sheetData>
    <row r="1" spans="1:7">
      <c r="A1" s="209" t="s">
        <v>1114</v>
      </c>
      <c r="B1" s="209" t="s">
        <v>671</v>
      </c>
      <c r="C1" s="209" t="s">
        <v>1115</v>
      </c>
      <c r="D1" s="209" t="s">
        <v>1116</v>
      </c>
      <c r="E1" s="210" t="s">
        <v>1117</v>
      </c>
      <c r="F1" s="211"/>
      <c r="G1" s="211"/>
    </row>
    <row r="2" spans="1:7" ht="17.25" thickBot="1">
      <c r="A2" s="211" t="s">
        <v>1140</v>
      </c>
      <c r="B2" s="212">
        <v>41866</v>
      </c>
      <c r="C2" s="213">
        <v>878</v>
      </c>
      <c r="D2" s="214"/>
      <c r="E2" s="211"/>
      <c r="F2" s="406" t="s">
        <v>1119</v>
      </c>
      <c r="G2" s="407" t="s">
        <v>1116</v>
      </c>
    </row>
    <row r="3" spans="1:7" ht="17.25" thickTop="1">
      <c r="A3" s="215" t="s">
        <v>1120</v>
      </c>
      <c r="B3" s="212">
        <v>41866</v>
      </c>
      <c r="C3" s="213">
        <v>213</v>
      </c>
      <c r="D3" s="214"/>
      <c r="E3" s="211"/>
      <c r="F3" s="408" t="s">
        <v>1121</v>
      </c>
      <c r="G3" s="409" t="s">
        <v>1122</v>
      </c>
    </row>
    <row r="4" spans="1:7">
      <c r="A4" s="211" t="s">
        <v>1123</v>
      </c>
      <c r="B4" s="212">
        <v>41867</v>
      </c>
      <c r="C4" s="213">
        <v>744</v>
      </c>
      <c r="D4" s="214"/>
      <c r="E4" s="211"/>
      <c r="F4" s="410" t="s">
        <v>1124</v>
      </c>
      <c r="G4" s="411" t="s">
        <v>1125</v>
      </c>
    </row>
    <row r="5" spans="1:7">
      <c r="A5" s="211" t="s">
        <v>1126</v>
      </c>
      <c r="B5" s="212">
        <v>41868</v>
      </c>
      <c r="C5" s="213">
        <v>169</v>
      </c>
      <c r="D5" s="214"/>
      <c r="E5" s="211"/>
      <c r="F5" s="412" t="s">
        <v>1127</v>
      </c>
      <c r="G5" s="413" t="s">
        <v>1128</v>
      </c>
    </row>
    <row r="6" spans="1:7">
      <c r="A6" s="211" t="s">
        <v>1129</v>
      </c>
      <c r="B6" s="212">
        <v>41868</v>
      </c>
      <c r="C6" s="213">
        <v>822</v>
      </c>
      <c r="D6" s="214"/>
      <c r="E6" s="211"/>
      <c r="F6" s="410" t="s">
        <v>1130</v>
      </c>
      <c r="G6" s="411" t="s">
        <v>1131</v>
      </c>
    </row>
    <row r="7" spans="1:7">
      <c r="A7" s="211" t="s">
        <v>1132</v>
      </c>
      <c r="B7" s="212">
        <v>41868</v>
      </c>
      <c r="C7" s="213">
        <v>740</v>
      </c>
      <c r="D7" s="214"/>
      <c r="E7" s="211"/>
      <c r="F7" s="412" t="s">
        <v>1133</v>
      </c>
      <c r="G7" s="413" t="s">
        <v>1134</v>
      </c>
    </row>
    <row r="8" spans="1:7">
      <c r="A8" s="211" t="s">
        <v>1133</v>
      </c>
      <c r="B8" s="212">
        <v>41868</v>
      </c>
      <c r="C8" s="213">
        <v>638</v>
      </c>
      <c r="D8" s="214"/>
      <c r="E8" s="211"/>
      <c r="F8" s="410" t="s">
        <v>1132</v>
      </c>
      <c r="G8" s="411" t="s">
        <v>1135</v>
      </c>
    </row>
    <row r="9" spans="1:7">
      <c r="A9" s="211" t="s">
        <v>1130</v>
      </c>
      <c r="B9" s="212">
        <v>41869</v>
      </c>
      <c r="C9" s="213">
        <v>817</v>
      </c>
      <c r="D9" s="214"/>
      <c r="E9" s="211"/>
      <c r="F9" s="412" t="s">
        <v>1129</v>
      </c>
      <c r="G9" s="413" t="s">
        <v>1136</v>
      </c>
    </row>
    <row r="10" spans="1:7">
      <c r="A10" s="211" t="s">
        <v>1127</v>
      </c>
      <c r="B10" s="212">
        <v>41869</v>
      </c>
      <c r="C10" s="213">
        <v>871</v>
      </c>
      <c r="D10" s="214"/>
      <c r="E10" s="211"/>
      <c r="F10" s="410" t="s">
        <v>1126</v>
      </c>
      <c r="G10" s="411" t="s">
        <v>1137</v>
      </c>
    </row>
    <row r="11" spans="1:7">
      <c r="A11" s="211" t="s">
        <v>1124</v>
      </c>
      <c r="B11" s="212">
        <v>41869</v>
      </c>
      <c r="C11" s="213">
        <v>686</v>
      </c>
      <c r="D11" s="214"/>
      <c r="E11" s="211"/>
      <c r="F11" s="412" t="s">
        <v>1123</v>
      </c>
      <c r="G11" s="413" t="s">
        <v>1138</v>
      </c>
    </row>
    <row r="12" spans="1:7">
      <c r="A12" s="211" t="s">
        <v>1121</v>
      </c>
      <c r="B12" s="212">
        <v>41870</v>
      </c>
      <c r="C12" s="213">
        <v>541</v>
      </c>
      <c r="D12" s="214"/>
      <c r="E12" s="211"/>
      <c r="F12" s="410" t="s">
        <v>1120</v>
      </c>
      <c r="G12" s="411" t="s">
        <v>1139</v>
      </c>
    </row>
    <row r="13" spans="1:7">
      <c r="A13" s="211" t="s">
        <v>1121</v>
      </c>
      <c r="B13" s="212">
        <v>41870</v>
      </c>
      <c r="C13" s="213">
        <v>208</v>
      </c>
      <c r="D13" s="214"/>
      <c r="E13" s="211"/>
      <c r="F13" s="412" t="s">
        <v>1140</v>
      </c>
      <c r="G13" s="413" t="s">
        <v>1141</v>
      </c>
    </row>
    <row r="14" spans="1:7">
      <c r="A14" s="211" t="s">
        <v>1129</v>
      </c>
      <c r="B14" s="212">
        <v>41870</v>
      </c>
      <c r="C14" s="213">
        <v>231</v>
      </c>
      <c r="D14" s="214"/>
      <c r="E14" s="211"/>
      <c r="F14" s="410" t="s">
        <v>1142</v>
      </c>
      <c r="G14" s="411" t="s">
        <v>1143</v>
      </c>
    </row>
    <row r="15" spans="1:7">
      <c r="A15" s="211" t="s">
        <v>1132</v>
      </c>
      <c r="B15" s="212">
        <v>41870</v>
      </c>
      <c r="C15" s="213">
        <v>304</v>
      </c>
      <c r="D15" s="214"/>
      <c r="E15" s="211"/>
      <c r="F15" s="412" t="s">
        <v>1144</v>
      </c>
      <c r="G15" s="413" t="s">
        <v>1145</v>
      </c>
    </row>
    <row r="16" spans="1:7">
      <c r="A16" s="211" t="s">
        <v>1133</v>
      </c>
      <c r="B16" s="212">
        <v>41870</v>
      </c>
      <c r="C16" s="213">
        <v>671</v>
      </c>
      <c r="D16" s="214"/>
      <c r="E16" s="211"/>
      <c r="F16" s="414" t="s">
        <v>1146</v>
      </c>
      <c r="G16" s="415" t="s">
        <v>1147</v>
      </c>
    </row>
    <row r="17" spans="1:5">
      <c r="A17" s="211" t="s">
        <v>1142</v>
      </c>
      <c r="B17" s="212">
        <v>41871</v>
      </c>
      <c r="C17" s="213">
        <v>671</v>
      </c>
      <c r="D17" s="214"/>
      <c r="E17" s="211"/>
    </row>
    <row r="18" spans="1:5">
      <c r="A18" s="211" t="s">
        <v>1146</v>
      </c>
      <c r="B18" s="212">
        <v>41872</v>
      </c>
      <c r="C18" s="213">
        <v>671</v>
      </c>
      <c r="D18" s="214"/>
      <c r="E18" s="21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2:G14"/>
  <sheetViews>
    <sheetView topLeftCell="A4" workbookViewId="0">
      <selection activeCell="E25" sqref="E25"/>
    </sheetView>
  </sheetViews>
  <sheetFormatPr defaultRowHeight="15"/>
  <cols>
    <col min="1" max="1" width="22.140625" bestFit="1" customWidth="1"/>
  </cols>
  <sheetData>
    <row r="2" spans="1:7" ht="18">
      <c r="A2" s="572" t="s">
        <v>2084</v>
      </c>
      <c r="B2" s="572"/>
      <c r="C2" s="572"/>
      <c r="D2" s="572"/>
      <c r="E2" s="572"/>
      <c r="F2" s="572"/>
      <c r="G2" s="572"/>
    </row>
    <row r="4" spans="1:7" ht="18">
      <c r="A4" s="573" t="s">
        <v>2085</v>
      </c>
      <c r="B4" s="573"/>
    </row>
    <row r="5" spans="1:7">
      <c r="A5" s="544" t="s">
        <v>2086</v>
      </c>
      <c r="B5" s="545" t="s">
        <v>2087</v>
      </c>
    </row>
    <row r="6" spans="1:7">
      <c r="A6" s="546" t="s">
        <v>2088</v>
      </c>
      <c r="B6" s="230"/>
    </row>
    <row r="7" spans="1:7">
      <c r="A7" s="546" t="s">
        <v>2089</v>
      </c>
      <c r="B7" s="230"/>
    </row>
    <row r="8" spans="1:7">
      <c r="A8" s="546" t="s">
        <v>2090</v>
      </c>
      <c r="B8" s="230"/>
    </row>
    <row r="10" spans="1:7" ht="18">
      <c r="A10" s="574" t="s">
        <v>2091</v>
      </c>
      <c r="B10" s="574"/>
      <c r="C10" s="574"/>
      <c r="D10" s="574"/>
      <c r="E10" s="574"/>
      <c r="F10" s="574"/>
      <c r="G10" s="574"/>
    </row>
    <row r="11" spans="1:7">
      <c r="A11" s="547" t="s">
        <v>2092</v>
      </c>
      <c r="B11" s="548" t="s">
        <v>2093</v>
      </c>
      <c r="C11" s="548" t="s">
        <v>2087</v>
      </c>
      <c r="D11" s="548" t="s">
        <v>2094</v>
      </c>
      <c r="E11" s="548" t="s">
        <v>2095</v>
      </c>
      <c r="F11" s="548" t="s">
        <v>2096</v>
      </c>
      <c r="G11" s="548" t="s">
        <v>2097</v>
      </c>
    </row>
    <row r="12" spans="1:7">
      <c r="A12" s="549" t="s">
        <v>2088</v>
      </c>
      <c r="B12" s="550">
        <v>120</v>
      </c>
      <c r="C12" s="550">
        <v>150</v>
      </c>
      <c r="D12" s="550">
        <v>135</v>
      </c>
      <c r="E12" s="550">
        <v>90</v>
      </c>
      <c r="F12" s="550">
        <v>95</v>
      </c>
      <c r="G12" s="550">
        <v>140</v>
      </c>
    </row>
    <row r="13" spans="1:7">
      <c r="A13" s="549" t="s">
        <v>2089</v>
      </c>
      <c r="B13" s="550">
        <v>55</v>
      </c>
      <c r="C13" s="550">
        <v>110</v>
      </c>
      <c r="D13" s="550">
        <v>75</v>
      </c>
      <c r="E13" s="550">
        <v>95</v>
      </c>
      <c r="F13" s="550">
        <v>75</v>
      </c>
      <c r="G13" s="550">
        <v>55</v>
      </c>
    </row>
    <row r="14" spans="1:7">
      <c r="A14" s="549" t="s">
        <v>2090</v>
      </c>
      <c r="B14" s="550">
        <v>70</v>
      </c>
      <c r="C14" s="550">
        <v>115</v>
      </c>
      <c r="D14" s="550">
        <v>65</v>
      </c>
      <c r="E14" s="550">
        <v>55</v>
      </c>
      <c r="F14" s="550">
        <v>85</v>
      </c>
      <c r="G14" s="550">
        <v>65</v>
      </c>
    </row>
  </sheetData>
  <mergeCells count="3">
    <mergeCell ref="A2:G2"/>
    <mergeCell ref="A4:B4"/>
    <mergeCell ref="A10:G10"/>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E24"/>
  <sheetViews>
    <sheetView showGridLines="0" topLeftCell="A2" workbookViewId="0">
      <selection activeCell="I15" sqref="I15"/>
    </sheetView>
  </sheetViews>
  <sheetFormatPr defaultRowHeight="15"/>
  <cols>
    <col min="1" max="1" width="17.28515625" customWidth="1"/>
    <col min="2" max="2" width="16.5703125" customWidth="1"/>
    <col min="3" max="3" width="14.42578125" customWidth="1"/>
    <col min="4" max="4" width="15.42578125" customWidth="1"/>
    <col min="5" max="5" width="12.7109375" bestFit="1" customWidth="1"/>
  </cols>
  <sheetData>
    <row r="1" spans="1:5" ht="18.75">
      <c r="A1" s="317" t="s">
        <v>1824</v>
      </c>
    </row>
    <row r="2" spans="1:5">
      <c r="A2">
        <v>1</v>
      </c>
      <c r="B2">
        <v>2</v>
      </c>
      <c r="C2">
        <v>3</v>
      </c>
      <c r="D2">
        <v>4</v>
      </c>
      <c r="E2">
        <v>5</v>
      </c>
    </row>
    <row r="3" spans="1:5">
      <c r="A3" s="318" t="s">
        <v>1826</v>
      </c>
      <c r="B3" s="318" t="s">
        <v>1827</v>
      </c>
      <c r="C3" s="318" t="s">
        <v>1828</v>
      </c>
      <c r="D3" s="318" t="s">
        <v>1829</v>
      </c>
      <c r="E3" s="319" t="s">
        <v>1830</v>
      </c>
    </row>
    <row r="4" spans="1:5">
      <c r="A4" s="320" t="s">
        <v>1831</v>
      </c>
      <c r="B4" s="321">
        <v>46000</v>
      </c>
      <c r="C4" s="321">
        <v>47474</v>
      </c>
      <c r="D4" s="321">
        <f>B4-C4</f>
        <v>-1474</v>
      </c>
      <c r="E4" s="322" t="str">
        <f>IF(D4=0,"BREAKEVEN",IF(D4&gt;0,"FAVOURABLE","ADVERSE"))</f>
        <v>ADVERSE</v>
      </c>
    </row>
    <row r="5" spans="1:5">
      <c r="A5" s="320" t="s">
        <v>1832</v>
      </c>
      <c r="B5" s="321">
        <v>64644</v>
      </c>
      <c r="C5" s="321">
        <v>36363</v>
      </c>
      <c r="D5" s="321">
        <f t="shared" ref="D5:D24" si="0">B5-C5</f>
        <v>28281</v>
      </c>
      <c r="E5" s="322" t="str">
        <f t="shared" ref="E5:E24" si="1">IF(D5=0,"BREAKEVEN",IF(D5&gt;0,"FAVOURABLE","ADVERSE"))</f>
        <v>FAVOURABLE</v>
      </c>
    </row>
    <row r="6" spans="1:5">
      <c r="A6" s="320" t="s">
        <v>1833</v>
      </c>
      <c r="B6" s="321">
        <v>44440</v>
      </c>
      <c r="C6" s="321">
        <v>96375</v>
      </c>
      <c r="D6" s="321">
        <f t="shared" si="0"/>
        <v>-51935</v>
      </c>
      <c r="E6" s="322" t="str">
        <f t="shared" si="1"/>
        <v>ADVERSE</v>
      </c>
    </row>
    <row r="7" spans="1:5">
      <c r="A7" s="320" t="s">
        <v>1834</v>
      </c>
      <c r="B7" s="321">
        <v>64844</v>
      </c>
      <c r="C7" s="321">
        <v>35333</v>
      </c>
      <c r="D7" s="321">
        <f t="shared" si="0"/>
        <v>29511</v>
      </c>
      <c r="E7" s="322" t="str">
        <f t="shared" si="1"/>
        <v>FAVOURABLE</v>
      </c>
    </row>
    <row r="8" spans="1:5">
      <c r="A8" s="320" t="s">
        <v>1835</v>
      </c>
      <c r="B8" s="321">
        <v>94448</v>
      </c>
      <c r="C8" s="321">
        <v>35333</v>
      </c>
      <c r="D8" s="321">
        <f t="shared" si="0"/>
        <v>59115</v>
      </c>
      <c r="E8" s="322" t="str">
        <f t="shared" si="1"/>
        <v>FAVOURABLE</v>
      </c>
    </row>
    <row r="9" spans="1:5">
      <c r="A9" s="320" t="s">
        <v>1836</v>
      </c>
      <c r="B9" s="321">
        <v>44220</v>
      </c>
      <c r="C9" s="321">
        <v>53844</v>
      </c>
      <c r="D9" s="321">
        <f t="shared" si="0"/>
        <v>-9624</v>
      </c>
      <c r="E9" s="322" t="str">
        <f t="shared" si="1"/>
        <v>ADVERSE</v>
      </c>
    </row>
    <row r="10" spans="1:5">
      <c r="A10" s="320" t="s">
        <v>1837</v>
      </c>
      <c r="B10" s="321">
        <v>74548</v>
      </c>
      <c r="C10" s="321">
        <v>63383</v>
      </c>
      <c r="D10" s="321">
        <f t="shared" si="0"/>
        <v>11165</v>
      </c>
      <c r="E10" s="322" t="str">
        <f t="shared" si="1"/>
        <v>FAVOURABLE</v>
      </c>
    </row>
    <row r="11" spans="1:5">
      <c r="A11" s="320" t="s">
        <v>1838</v>
      </c>
      <c r="B11" s="321">
        <v>64644</v>
      </c>
      <c r="C11" s="321">
        <v>78943</v>
      </c>
      <c r="D11" s="321">
        <f t="shared" si="0"/>
        <v>-14299</v>
      </c>
      <c r="E11" s="322" t="str">
        <f t="shared" si="1"/>
        <v>ADVERSE</v>
      </c>
    </row>
    <row r="12" spans="1:5">
      <c r="A12" s="320" t="s">
        <v>1839</v>
      </c>
      <c r="B12" s="321">
        <v>46444</v>
      </c>
      <c r="C12" s="321">
        <v>70524</v>
      </c>
      <c r="D12" s="321">
        <f t="shared" si="0"/>
        <v>-24080</v>
      </c>
      <c r="E12" s="322" t="str">
        <f t="shared" si="1"/>
        <v>ADVERSE</v>
      </c>
    </row>
    <row r="13" spans="1:5">
      <c r="A13" s="320" t="s">
        <v>1840</v>
      </c>
      <c r="B13" s="321">
        <v>37393</v>
      </c>
      <c r="C13" s="321">
        <v>64840</v>
      </c>
      <c r="D13" s="321">
        <f t="shared" si="0"/>
        <v>-27447</v>
      </c>
      <c r="E13" s="322" t="str">
        <f t="shared" si="1"/>
        <v>ADVERSE</v>
      </c>
    </row>
    <row r="14" spans="1:5">
      <c r="A14" s="320" t="s">
        <v>1841</v>
      </c>
      <c r="B14" s="321">
        <v>47044</v>
      </c>
      <c r="C14" s="321">
        <v>93338</v>
      </c>
      <c r="D14" s="321">
        <f t="shared" si="0"/>
        <v>-46294</v>
      </c>
      <c r="E14" s="322" t="str">
        <f t="shared" si="1"/>
        <v>ADVERSE</v>
      </c>
    </row>
    <row r="15" spans="1:5">
      <c r="A15" s="320" t="s">
        <v>1842</v>
      </c>
      <c r="B15" s="321">
        <v>44477</v>
      </c>
      <c r="C15" s="321">
        <v>74042</v>
      </c>
      <c r="D15" s="321">
        <f t="shared" si="0"/>
        <v>-29565</v>
      </c>
      <c r="E15" s="322" t="str">
        <f t="shared" si="1"/>
        <v>ADVERSE</v>
      </c>
    </row>
    <row r="16" spans="1:5">
      <c r="A16" s="320" t="s">
        <v>1843</v>
      </c>
      <c r="B16" s="321">
        <v>89442</v>
      </c>
      <c r="C16" s="321">
        <v>74945</v>
      </c>
      <c r="D16" s="321">
        <f t="shared" si="0"/>
        <v>14497</v>
      </c>
      <c r="E16" s="322" t="str">
        <f t="shared" si="1"/>
        <v>FAVOURABLE</v>
      </c>
    </row>
    <row r="17" spans="1:5">
      <c r="A17" s="320" t="s">
        <v>1844</v>
      </c>
      <c r="B17" s="321">
        <v>48472</v>
      </c>
      <c r="C17" s="321">
        <v>33321</v>
      </c>
      <c r="D17" s="321">
        <f t="shared" si="0"/>
        <v>15151</v>
      </c>
      <c r="E17" s="322" t="str">
        <f t="shared" si="1"/>
        <v>FAVOURABLE</v>
      </c>
    </row>
    <row r="18" spans="1:5">
      <c r="A18" s="320" t="s">
        <v>1845</v>
      </c>
      <c r="B18" s="321">
        <v>46442</v>
      </c>
      <c r="C18" s="321">
        <v>73111</v>
      </c>
      <c r="D18" s="321">
        <f t="shared" si="0"/>
        <v>-26669</v>
      </c>
      <c r="E18" s="322" t="str">
        <f t="shared" si="1"/>
        <v>ADVERSE</v>
      </c>
    </row>
    <row r="19" spans="1:5">
      <c r="A19" s="320" t="s">
        <v>1846</v>
      </c>
      <c r="B19" s="321">
        <v>47404</v>
      </c>
      <c r="C19" s="321">
        <v>39363</v>
      </c>
      <c r="D19" s="321">
        <f t="shared" si="0"/>
        <v>8041</v>
      </c>
      <c r="E19" s="322" t="str">
        <f t="shared" si="1"/>
        <v>FAVOURABLE</v>
      </c>
    </row>
    <row r="20" spans="1:5">
      <c r="A20" s="320" t="s">
        <v>1847</v>
      </c>
      <c r="B20" s="321">
        <v>78042</v>
      </c>
      <c r="C20" s="321">
        <v>83835</v>
      </c>
      <c r="D20" s="321">
        <f t="shared" si="0"/>
        <v>-5793</v>
      </c>
      <c r="E20" s="322" t="str">
        <f t="shared" si="1"/>
        <v>ADVERSE</v>
      </c>
    </row>
    <row r="21" spans="1:5">
      <c r="A21" s="320" t="s">
        <v>1848</v>
      </c>
      <c r="B21" s="321">
        <v>37338</v>
      </c>
      <c r="C21" s="321">
        <v>77303</v>
      </c>
      <c r="D21" s="321">
        <f t="shared" si="0"/>
        <v>-39965</v>
      </c>
      <c r="E21" s="322" t="str">
        <f t="shared" si="1"/>
        <v>ADVERSE</v>
      </c>
    </row>
    <row r="22" spans="1:5">
      <c r="A22" s="320" t="s">
        <v>1849</v>
      </c>
      <c r="B22" s="321">
        <v>94407</v>
      </c>
      <c r="C22" s="321">
        <v>77383</v>
      </c>
      <c r="D22" s="321">
        <f t="shared" si="0"/>
        <v>17024</v>
      </c>
      <c r="E22" s="322" t="str">
        <f t="shared" si="1"/>
        <v>FAVOURABLE</v>
      </c>
    </row>
    <row r="23" spans="1:5">
      <c r="A23" s="320" t="s">
        <v>1850</v>
      </c>
      <c r="B23" s="321">
        <v>33633</v>
      </c>
      <c r="C23" s="321">
        <v>20323</v>
      </c>
      <c r="D23" s="321">
        <f t="shared" si="0"/>
        <v>13310</v>
      </c>
      <c r="E23" s="322" t="str">
        <f t="shared" si="1"/>
        <v>FAVOURABLE</v>
      </c>
    </row>
    <row r="24" spans="1:5">
      <c r="A24" s="323" t="s">
        <v>1851</v>
      </c>
      <c r="B24" s="324">
        <v>48444</v>
      </c>
      <c r="C24" s="324">
        <v>38333</v>
      </c>
      <c r="D24" s="324">
        <f t="shared" si="0"/>
        <v>10111</v>
      </c>
      <c r="E24" s="230" t="str">
        <f t="shared" si="1"/>
        <v>FAVOURABLE</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G8"/>
  <sheetViews>
    <sheetView showGridLines="0" workbookViewId="0">
      <selection activeCell="B3" sqref="B3"/>
    </sheetView>
  </sheetViews>
  <sheetFormatPr defaultRowHeight="15"/>
  <cols>
    <col min="1" max="1" width="28.5703125" bestFit="1" customWidth="1"/>
    <col min="2" max="2" width="25.28515625" bestFit="1" customWidth="1"/>
    <col min="4" max="4" width="15.42578125" customWidth="1"/>
    <col min="5" max="5" width="15.28515625" customWidth="1"/>
    <col min="6" max="6" width="11.140625" bestFit="1" customWidth="1"/>
  </cols>
  <sheetData>
    <row r="1" spans="1:7" ht="19.5" thickBot="1">
      <c r="A1" s="325" t="s">
        <v>1852</v>
      </c>
    </row>
    <row r="2" spans="1:7" ht="16.5" thickBot="1">
      <c r="B2" s="497" t="s">
        <v>1853</v>
      </c>
      <c r="D2" s="498" t="s">
        <v>1854</v>
      </c>
      <c r="E2" s="498" t="s">
        <v>1856</v>
      </c>
      <c r="F2" s="498" t="s">
        <v>1857</v>
      </c>
      <c r="G2" s="498" t="s">
        <v>1858</v>
      </c>
    </row>
    <row r="3" spans="1:7" ht="32.25" thickBot="1">
      <c r="A3" s="329" t="s">
        <v>1855</v>
      </c>
      <c r="B3" s="330" t="s">
        <v>1850</v>
      </c>
      <c r="D3" s="499"/>
      <c r="E3" s="499"/>
      <c r="F3" s="499"/>
      <c r="G3" s="499"/>
    </row>
    <row r="6" spans="1:7">
      <c r="D6" t="s">
        <v>1962</v>
      </c>
    </row>
    <row r="8" spans="1:7" ht="18.75">
      <c r="A8" s="325" t="s">
        <v>1859</v>
      </c>
    </row>
  </sheetData>
  <pageMargins left="0.7" right="0.7" top="0.75" bottom="0.75" header="0.3" footer="0.3"/>
  <pageSetup paperSize="9" orientation="portrait" horizontalDpi="300" verticalDpi="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theme="1" tint="0.14999847407452621"/>
  </sheetPr>
  <dimension ref="A1:H18"/>
  <sheetViews>
    <sheetView showGridLines="0" workbookViewId="0">
      <selection activeCell="G14" sqref="G14"/>
    </sheetView>
  </sheetViews>
  <sheetFormatPr defaultColWidth="9.140625" defaultRowHeight="16.5"/>
  <cols>
    <col min="1" max="1" width="11.7109375" style="41" customWidth="1"/>
    <col min="2" max="2" width="15" style="41" customWidth="1"/>
    <col min="3" max="3" width="9.140625" style="41"/>
    <col min="4" max="4" width="24" style="41" customWidth="1"/>
    <col min="5" max="5" width="22.42578125" style="41" bestFit="1" customWidth="1"/>
    <col min="6" max="6" width="22.42578125" style="41" customWidth="1"/>
    <col min="7" max="7" width="16.85546875" style="41" customWidth="1"/>
    <col min="8" max="8" width="20.5703125" style="41" bestFit="1" customWidth="1"/>
    <col min="9" max="9" width="12.140625" style="41" customWidth="1"/>
    <col min="10" max="16384" width="9.140625" style="41"/>
  </cols>
  <sheetData>
    <row r="1" spans="1:8">
      <c r="A1" s="507" t="s">
        <v>1114</v>
      </c>
      <c r="B1" s="507" t="s">
        <v>671</v>
      </c>
      <c r="C1" s="507" t="s">
        <v>1115</v>
      </c>
      <c r="D1" s="507" t="s">
        <v>1116</v>
      </c>
      <c r="E1" s="508" t="s">
        <v>1117</v>
      </c>
      <c r="F1"/>
      <c r="G1" s="211"/>
      <c r="H1" s="211"/>
    </row>
    <row r="2" spans="1:8" ht="17.25" thickBot="1">
      <c r="A2" s="501" t="s">
        <v>1118</v>
      </c>
      <c r="B2" s="502">
        <v>41866</v>
      </c>
      <c r="C2" s="503">
        <v>878</v>
      </c>
      <c r="D2" s="504"/>
      <c r="E2" s="505" t="str">
        <f>IFERROR(VLOOKUP(A2,'Index Match'!$G$3:$H$16,2,0),"Not available")</f>
        <v>Not available</v>
      </c>
      <c r="F2"/>
      <c r="G2" s="509" t="s">
        <v>1119</v>
      </c>
      <c r="H2" s="510" t="s">
        <v>1116</v>
      </c>
    </row>
    <row r="3" spans="1:8" ht="17.25" thickTop="1">
      <c r="A3" s="506" t="s">
        <v>1120</v>
      </c>
      <c r="B3" s="502">
        <v>41866</v>
      </c>
      <c r="C3" s="503">
        <v>213</v>
      </c>
      <c r="D3" s="504"/>
      <c r="E3" s="505"/>
      <c r="F3"/>
      <c r="G3" s="216" t="s">
        <v>1121</v>
      </c>
      <c r="H3" s="409" t="s">
        <v>1122</v>
      </c>
    </row>
    <row r="4" spans="1:8">
      <c r="A4" s="501" t="s">
        <v>1123</v>
      </c>
      <c r="B4" s="502">
        <v>41867</v>
      </c>
      <c r="C4" s="503">
        <v>744</v>
      </c>
      <c r="D4" s="504"/>
      <c r="E4" s="505"/>
      <c r="F4"/>
      <c r="G4" s="217" t="s">
        <v>1124</v>
      </c>
      <c r="H4" s="411" t="s">
        <v>1125</v>
      </c>
    </row>
    <row r="5" spans="1:8">
      <c r="A5" s="501" t="s">
        <v>1126</v>
      </c>
      <c r="B5" s="502">
        <v>41868</v>
      </c>
      <c r="C5" s="503">
        <v>169</v>
      </c>
      <c r="D5" s="504"/>
      <c r="E5" s="505"/>
      <c r="F5"/>
      <c r="G5" s="218" t="s">
        <v>1127</v>
      </c>
      <c r="H5" s="413" t="s">
        <v>1128</v>
      </c>
    </row>
    <row r="6" spans="1:8">
      <c r="A6" s="501" t="s">
        <v>1129</v>
      </c>
      <c r="B6" s="502">
        <v>41868</v>
      </c>
      <c r="C6" s="503">
        <v>822</v>
      </c>
      <c r="D6" s="504"/>
      <c r="E6" s="505"/>
      <c r="F6"/>
      <c r="G6" s="217" t="s">
        <v>1130</v>
      </c>
      <c r="H6" s="411" t="s">
        <v>1131</v>
      </c>
    </row>
    <row r="7" spans="1:8">
      <c r="A7" s="501" t="s">
        <v>1132</v>
      </c>
      <c r="B7" s="502">
        <v>41868</v>
      </c>
      <c r="C7" s="503">
        <v>740</v>
      </c>
      <c r="D7" s="504"/>
      <c r="E7" s="505"/>
      <c r="F7"/>
      <c r="G7" s="218" t="s">
        <v>1133</v>
      </c>
      <c r="H7" s="413" t="s">
        <v>1134</v>
      </c>
    </row>
    <row r="8" spans="1:8">
      <c r="A8" s="501" t="s">
        <v>1133</v>
      </c>
      <c r="B8" s="502">
        <v>41868</v>
      </c>
      <c r="C8" s="503">
        <v>638</v>
      </c>
      <c r="D8" s="504"/>
      <c r="E8" s="505"/>
      <c r="F8"/>
      <c r="G8" s="217" t="s">
        <v>1132</v>
      </c>
      <c r="H8" s="411" t="s">
        <v>1135</v>
      </c>
    </row>
    <row r="9" spans="1:8">
      <c r="A9" s="501" t="s">
        <v>1130</v>
      </c>
      <c r="B9" s="502">
        <v>41869</v>
      </c>
      <c r="C9" s="503">
        <v>817</v>
      </c>
      <c r="D9" s="504"/>
      <c r="E9" s="505"/>
      <c r="F9"/>
      <c r="G9" s="218" t="s">
        <v>1129</v>
      </c>
      <c r="H9" s="413" t="s">
        <v>1136</v>
      </c>
    </row>
    <row r="10" spans="1:8">
      <c r="A10" s="501" t="s">
        <v>1127</v>
      </c>
      <c r="B10" s="502">
        <v>41869</v>
      </c>
      <c r="C10" s="503">
        <v>871</v>
      </c>
      <c r="D10" s="504"/>
      <c r="E10" s="505"/>
      <c r="F10"/>
      <c r="G10" s="217" t="s">
        <v>1126</v>
      </c>
      <c r="H10" s="411" t="s">
        <v>1137</v>
      </c>
    </row>
    <row r="11" spans="1:8">
      <c r="A11" s="501" t="s">
        <v>1124</v>
      </c>
      <c r="B11" s="502">
        <v>41869</v>
      </c>
      <c r="C11" s="503">
        <v>686</v>
      </c>
      <c r="D11" s="504"/>
      <c r="E11" s="505"/>
      <c r="F11"/>
      <c r="G11" s="218" t="s">
        <v>1123</v>
      </c>
      <c r="H11" s="413" t="s">
        <v>1138</v>
      </c>
    </row>
    <row r="12" spans="1:8">
      <c r="A12" s="501" t="s">
        <v>1121</v>
      </c>
      <c r="B12" s="502">
        <v>41870</v>
      </c>
      <c r="C12" s="503">
        <v>541</v>
      </c>
      <c r="D12" s="504"/>
      <c r="E12" s="505"/>
      <c r="F12"/>
      <c r="G12" s="217" t="s">
        <v>1120</v>
      </c>
      <c r="H12" s="411" t="s">
        <v>1139</v>
      </c>
    </row>
    <row r="13" spans="1:8">
      <c r="A13" s="501" t="s">
        <v>1121</v>
      </c>
      <c r="B13" s="502">
        <v>41870</v>
      </c>
      <c r="C13" s="503">
        <v>208</v>
      </c>
      <c r="D13" s="504"/>
      <c r="E13" s="505"/>
      <c r="F13"/>
      <c r="G13" s="218" t="s">
        <v>1140</v>
      </c>
      <c r="H13" s="413" t="s">
        <v>1141</v>
      </c>
    </row>
    <row r="14" spans="1:8">
      <c r="A14" s="501" t="s">
        <v>1129</v>
      </c>
      <c r="B14" s="502">
        <v>41870</v>
      </c>
      <c r="C14" s="503">
        <v>231</v>
      </c>
      <c r="D14" s="504"/>
      <c r="E14" s="505"/>
      <c r="F14"/>
      <c r="G14" s="217" t="s">
        <v>1142</v>
      </c>
      <c r="H14" s="411" t="s">
        <v>1143</v>
      </c>
    </row>
    <row r="15" spans="1:8">
      <c r="A15" s="501" t="s">
        <v>1132</v>
      </c>
      <c r="B15" s="502">
        <v>41870</v>
      </c>
      <c r="C15" s="503">
        <v>304</v>
      </c>
      <c r="D15" s="504"/>
      <c r="E15" s="505"/>
      <c r="F15"/>
      <c r="G15" s="218" t="s">
        <v>1144</v>
      </c>
      <c r="H15" s="413" t="s">
        <v>1145</v>
      </c>
    </row>
    <row r="16" spans="1:8">
      <c r="A16" s="501" t="s">
        <v>1133</v>
      </c>
      <c r="B16" s="502">
        <v>41870</v>
      </c>
      <c r="C16" s="503">
        <v>671</v>
      </c>
      <c r="D16" s="504"/>
      <c r="E16" s="505"/>
      <c r="F16"/>
      <c r="G16" s="500" t="s">
        <v>1146</v>
      </c>
      <c r="H16" s="415" t="s">
        <v>1147</v>
      </c>
    </row>
    <row r="17" spans="1:6">
      <c r="A17" s="501" t="s">
        <v>1142</v>
      </c>
      <c r="B17" s="502">
        <v>41871</v>
      </c>
      <c r="C17" s="503">
        <v>671</v>
      </c>
      <c r="D17" s="504"/>
      <c r="E17" s="505"/>
      <c r="F17"/>
    </row>
    <row r="18" spans="1:6">
      <c r="A18" s="501" t="s">
        <v>1148</v>
      </c>
      <c r="B18" s="502">
        <v>41872</v>
      </c>
      <c r="C18" s="503">
        <v>671</v>
      </c>
      <c r="D18" s="504"/>
      <c r="E18" s="505"/>
      <c r="F18"/>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002060"/>
  </sheetPr>
  <dimension ref="A1:X20"/>
  <sheetViews>
    <sheetView showGridLines="0" workbookViewId="0">
      <selection activeCell="J8" sqref="J8"/>
    </sheetView>
  </sheetViews>
  <sheetFormatPr defaultRowHeight="15"/>
  <cols>
    <col min="1" max="1" width="16.42578125" bestFit="1" customWidth="1"/>
    <col min="2" max="2" width="34.85546875" bestFit="1" customWidth="1"/>
    <col min="3" max="3" width="28" bestFit="1" customWidth="1"/>
    <col min="5" max="5" width="13.5703125" bestFit="1" customWidth="1"/>
    <col min="7" max="7" width="11.5703125" bestFit="1" customWidth="1"/>
    <col min="9" max="9" width="15" bestFit="1" customWidth="1"/>
    <col min="10" max="10" width="15.140625" bestFit="1" customWidth="1"/>
    <col min="12" max="12" width="13.5703125" bestFit="1" customWidth="1"/>
  </cols>
  <sheetData>
    <row r="1" spans="1:24" ht="24.75" customHeight="1">
      <c r="A1" s="575" t="s">
        <v>2038</v>
      </c>
      <c r="B1" s="576"/>
      <c r="C1" s="576"/>
      <c r="D1" s="576"/>
      <c r="E1" s="576"/>
      <c r="F1" s="576"/>
      <c r="G1" s="576"/>
      <c r="H1" s="576"/>
      <c r="I1" s="576"/>
      <c r="J1" s="576"/>
      <c r="K1" s="576"/>
      <c r="L1" s="576"/>
      <c r="M1" s="576"/>
      <c r="N1" s="576"/>
      <c r="O1" s="576"/>
      <c r="P1" s="576"/>
    </row>
    <row r="2" spans="1:24" ht="34.5" customHeight="1">
      <c r="A2" s="511" t="s">
        <v>684</v>
      </c>
      <c r="B2" s="230"/>
      <c r="C2" s="230"/>
      <c r="D2" s="230"/>
      <c r="E2" s="230"/>
      <c r="F2" s="230"/>
      <c r="G2" s="230"/>
    </row>
    <row r="3" spans="1:24" ht="86.25">
      <c r="A3" s="232" t="s">
        <v>2019</v>
      </c>
      <c r="B3" s="512">
        <v>2000</v>
      </c>
      <c r="C3" s="513" t="s">
        <v>2018</v>
      </c>
      <c r="D3" s="514"/>
      <c r="E3" s="514"/>
      <c r="F3" s="514"/>
      <c r="G3" s="514"/>
    </row>
    <row r="4" spans="1:24" ht="15.75">
      <c r="A4" s="232" t="s">
        <v>2020</v>
      </c>
      <c r="B4" s="515">
        <v>5</v>
      </c>
      <c r="C4" s="577"/>
      <c r="D4" s="577"/>
      <c r="E4" s="577"/>
      <c r="F4" s="577"/>
      <c r="G4" s="577"/>
      <c r="J4" s="139"/>
      <c r="M4" s="420"/>
      <c r="N4" s="420"/>
      <c r="O4" s="420"/>
      <c r="P4" s="420"/>
      <c r="Q4" s="420"/>
      <c r="R4" s="420"/>
      <c r="S4" s="420"/>
      <c r="T4" s="420"/>
      <c r="U4" s="420"/>
      <c r="V4" s="420"/>
      <c r="W4" s="420"/>
      <c r="X4" s="420"/>
    </row>
    <row r="5" spans="1:24" ht="15.75">
      <c r="A5" s="232" t="s">
        <v>1058</v>
      </c>
      <c r="B5" s="516">
        <v>0.08</v>
      </c>
      <c r="C5" s="514"/>
      <c r="D5" s="514"/>
      <c r="E5" s="514"/>
      <c r="F5" s="514"/>
      <c r="G5" s="514"/>
    </row>
    <row r="6" spans="1:24" ht="15.75">
      <c r="A6" s="232" t="s">
        <v>2021</v>
      </c>
      <c r="B6" s="517">
        <f>FV(B5/12,B4*12,,-B3)</f>
        <v>2979.691416603212</v>
      </c>
      <c r="C6" s="577" t="str">
        <f ca="1">_xlfn.FORMULATEXT(B6)</f>
        <v>=FV(B5/12,B4*12,,-B3)</v>
      </c>
      <c r="D6" s="577"/>
      <c r="E6" s="577"/>
      <c r="F6" s="577"/>
      <c r="G6" s="577"/>
      <c r="I6" s="139"/>
      <c r="J6" s="135"/>
    </row>
    <row r="7" spans="1:24">
      <c r="A7" s="230"/>
      <c r="B7" s="230"/>
      <c r="C7" s="230"/>
      <c r="D7" s="230"/>
      <c r="E7" s="230"/>
      <c r="F7" s="230"/>
      <c r="G7" s="230"/>
      <c r="L7" s="139"/>
    </row>
    <row r="8" spans="1:24">
      <c r="A8" s="230"/>
      <c r="B8" s="230"/>
      <c r="C8" s="230"/>
      <c r="D8" s="230"/>
      <c r="E8" s="230"/>
      <c r="F8" s="230"/>
      <c r="G8" s="230"/>
    </row>
    <row r="9" spans="1:24">
      <c r="A9" s="230"/>
      <c r="B9" s="230"/>
      <c r="C9" s="230"/>
      <c r="D9" s="230"/>
      <c r="E9" s="230"/>
      <c r="F9" s="230"/>
      <c r="G9" s="230"/>
    </row>
    <row r="10" spans="1:24">
      <c r="A10" s="230"/>
      <c r="B10" s="230"/>
      <c r="C10" s="230"/>
      <c r="D10" s="230"/>
      <c r="E10" s="230"/>
      <c r="F10" s="230"/>
      <c r="G10" s="230"/>
      <c r="I10" s="135"/>
    </row>
    <row r="11" spans="1:24">
      <c r="A11" s="230"/>
      <c r="B11" s="230"/>
      <c r="C11" s="230"/>
      <c r="D11" s="230"/>
      <c r="E11" s="230"/>
      <c r="F11" s="230"/>
      <c r="G11" s="230"/>
      <c r="I11" s="135"/>
    </row>
    <row r="12" spans="1:24" ht="15.75">
      <c r="A12" s="518" t="s">
        <v>1206</v>
      </c>
      <c r="B12" s="519">
        <v>5000000</v>
      </c>
      <c r="C12" s="230"/>
      <c r="D12" s="230"/>
      <c r="E12" s="230"/>
      <c r="F12" s="230"/>
      <c r="G12" s="230"/>
      <c r="I12" s="135"/>
    </row>
    <row r="13" spans="1:24" ht="15.75">
      <c r="A13" s="518" t="s">
        <v>1062</v>
      </c>
      <c r="B13" s="519">
        <v>0</v>
      </c>
      <c r="C13" s="230"/>
      <c r="D13" s="230"/>
      <c r="E13" s="520"/>
      <c r="F13" s="230"/>
      <c r="G13" s="230"/>
    </row>
    <row r="14" spans="1:24" ht="15.75">
      <c r="A14" s="518" t="s">
        <v>1059</v>
      </c>
      <c r="B14" s="230">
        <v>5</v>
      </c>
      <c r="C14" s="230"/>
      <c r="D14" s="230"/>
      <c r="E14" s="230"/>
      <c r="F14" s="230"/>
      <c r="G14" s="230"/>
    </row>
    <row r="15" spans="1:24" ht="15.75">
      <c r="A15" s="518" t="s">
        <v>683</v>
      </c>
      <c r="B15" s="416">
        <v>0.25</v>
      </c>
      <c r="C15" s="230"/>
      <c r="D15" s="230"/>
      <c r="E15" s="230"/>
      <c r="F15" s="230"/>
      <c r="G15" s="230"/>
      <c r="I15" s="134"/>
    </row>
    <row r="16" spans="1:24" ht="15.75">
      <c r="A16" s="518" t="s">
        <v>684</v>
      </c>
      <c r="B16" s="517">
        <f>PMT(B15/12,B14*12,B13,B12)</f>
        <v>-42589.950215764708</v>
      </c>
      <c r="C16" s="232" t="str">
        <f ca="1">_xlfn.FORMULATEXT(B16)</f>
        <v>=PMT(B15/12,B14*12,B13,B12)</v>
      </c>
      <c r="D16" s="230"/>
      <c r="E16" s="230"/>
      <c r="F16" s="230"/>
      <c r="G16" s="230"/>
    </row>
    <row r="17" spans="1:2" ht="15.75">
      <c r="A17" s="136"/>
      <c r="B17" s="233"/>
    </row>
    <row r="18" spans="1:2" ht="15.75">
      <c r="A18" s="136"/>
      <c r="B18" s="233"/>
    </row>
    <row r="20" spans="1:2" ht="30" customHeight="1"/>
  </sheetData>
  <scenarios current="1" show="1">
    <scenario name="25%" locked="1" count="1" user="Oluwasogo" comment="Created by Oluwasogo on 01-07-2017_x000a_Modified by Oluwasogo on 01-07-2017">
      <inputCells r="B5" val="0.25" numFmtId="9"/>
    </scenario>
    <scenario name="27" locked="1" count="1" user="Oluwasogo" comment="Created by Oluwasogo on 01-07-2017_x000a_Modified by Oluwasogo on 07-07-2017">
      <inputCells r="B5" val="0.27" numFmtId="9"/>
    </scenario>
    <scenario name="30%" locked="1" count="1" user="Oluwasogo" comment="Created by Oluwasogo on 01-07-2017">
      <inputCells r="B5" val="0.3" numFmtId="9"/>
    </scenario>
  </scenarios>
  <mergeCells count="3">
    <mergeCell ref="A1:P1"/>
    <mergeCell ref="C4:G4"/>
    <mergeCell ref="C6:G6"/>
  </mergeCells>
  <pageMargins left="0.7" right="0.7" top="0.75" bottom="0.75" header="0.3" footer="0.3"/>
  <pageSetup orientation="portrait" horizontalDpi="300" verticalDpi="30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I17"/>
  <sheetViews>
    <sheetView showGridLines="0" workbookViewId="0">
      <selection activeCell="N10" sqref="N10"/>
    </sheetView>
  </sheetViews>
  <sheetFormatPr defaultRowHeight="15"/>
  <cols>
    <col min="1" max="1" width="17.42578125" bestFit="1" customWidth="1"/>
    <col min="2" max="2" width="10.28515625" bestFit="1" customWidth="1"/>
  </cols>
  <sheetData>
    <row r="1" spans="1:7">
      <c r="A1" s="578" t="s">
        <v>2035</v>
      </c>
      <c r="B1" s="578"/>
      <c r="C1" s="578"/>
      <c r="D1" s="578"/>
      <c r="E1" s="578"/>
      <c r="F1" s="578"/>
      <c r="G1" s="578"/>
    </row>
    <row r="2" spans="1:7">
      <c r="A2" s="230"/>
      <c r="B2" s="232" t="s">
        <v>2030</v>
      </c>
      <c r="C2" s="232" t="s">
        <v>2031</v>
      </c>
      <c r="D2" s="232" t="s">
        <v>2032</v>
      </c>
      <c r="E2" s="232" t="s">
        <v>2033</v>
      </c>
      <c r="F2" s="232" t="s">
        <v>2034</v>
      </c>
    </row>
    <row r="3" spans="1:7">
      <c r="A3" s="230" t="s">
        <v>2022</v>
      </c>
      <c r="B3" s="422">
        <v>100000</v>
      </c>
      <c r="C3" s="422">
        <v>100000</v>
      </c>
      <c r="D3" s="422">
        <v>100000</v>
      </c>
      <c r="E3" s="422">
        <v>100000</v>
      </c>
      <c r="F3" s="422">
        <v>100000</v>
      </c>
    </row>
    <row r="4" spans="1:7">
      <c r="A4" s="230" t="s">
        <v>2023</v>
      </c>
      <c r="B4" s="416">
        <v>0.1</v>
      </c>
      <c r="C4" s="416">
        <v>0.1</v>
      </c>
      <c r="D4" s="416">
        <v>0.1</v>
      </c>
      <c r="E4" s="416">
        <v>0.1</v>
      </c>
      <c r="F4" s="416">
        <v>0.1</v>
      </c>
    </row>
    <row r="5" spans="1:7">
      <c r="A5" s="230" t="s">
        <v>2024</v>
      </c>
      <c r="B5" s="230">
        <v>12</v>
      </c>
      <c r="C5" s="230">
        <v>12</v>
      </c>
      <c r="D5" s="230">
        <v>12</v>
      </c>
      <c r="E5" s="230">
        <v>12</v>
      </c>
      <c r="F5" s="230">
        <v>12</v>
      </c>
    </row>
    <row r="6" spans="1:7">
      <c r="A6" s="230" t="s">
        <v>2025</v>
      </c>
      <c r="B6" s="423">
        <f>B4/B5</f>
        <v>8.3333333333333332E-3</v>
      </c>
      <c r="C6" s="423">
        <f t="shared" ref="C6:F6" si="0">C4/C5</f>
        <v>8.3333333333333332E-3</v>
      </c>
      <c r="D6" s="423">
        <f t="shared" si="0"/>
        <v>8.3333333333333332E-3</v>
      </c>
      <c r="E6" s="423">
        <f t="shared" si="0"/>
        <v>8.3333333333333332E-3</v>
      </c>
      <c r="F6" s="423">
        <f t="shared" si="0"/>
        <v>8.3333333333333332E-3</v>
      </c>
    </row>
    <row r="7" spans="1:7">
      <c r="A7" s="230" t="s">
        <v>2026</v>
      </c>
      <c r="B7" s="230">
        <v>5</v>
      </c>
      <c r="C7" s="230">
        <v>5</v>
      </c>
      <c r="D7" s="230">
        <v>5</v>
      </c>
      <c r="E7" s="230">
        <v>5</v>
      </c>
      <c r="F7" s="230">
        <v>5</v>
      </c>
    </row>
    <row r="8" spans="1:7">
      <c r="A8" s="230" t="s">
        <v>2027</v>
      </c>
      <c r="B8" s="230">
        <f t="shared" ref="B8:F8" si="1">B5*B7</f>
        <v>60</v>
      </c>
      <c r="C8" s="230">
        <f t="shared" si="1"/>
        <v>60</v>
      </c>
      <c r="D8" s="230">
        <f t="shared" si="1"/>
        <v>60</v>
      </c>
      <c r="E8" s="230">
        <f t="shared" si="1"/>
        <v>60</v>
      </c>
      <c r="F8" s="230">
        <f t="shared" si="1"/>
        <v>60</v>
      </c>
    </row>
    <row r="9" spans="1:7">
      <c r="A9" s="230" t="s">
        <v>2028</v>
      </c>
      <c r="B9" s="230">
        <v>1</v>
      </c>
      <c r="C9" s="230">
        <f>B10+1</f>
        <v>13</v>
      </c>
      <c r="D9" s="230">
        <f>C10+1</f>
        <v>25</v>
      </c>
      <c r="E9" s="230">
        <f>D10+1</f>
        <v>37</v>
      </c>
      <c r="F9" s="230">
        <f t="shared" ref="F9" si="2">E10+1</f>
        <v>49</v>
      </c>
    </row>
    <row r="10" spans="1:7">
      <c r="A10" s="230" t="s">
        <v>2029</v>
      </c>
      <c r="B10" s="230">
        <v>12</v>
      </c>
      <c r="C10" s="230">
        <v>24</v>
      </c>
      <c r="D10" s="230">
        <v>36</v>
      </c>
      <c r="E10" s="230">
        <v>48</v>
      </c>
      <c r="F10" s="230">
        <v>60</v>
      </c>
    </row>
    <row r="12" spans="1:7">
      <c r="B12" s="18" t="s">
        <v>2030</v>
      </c>
      <c r="C12" s="18" t="s">
        <v>2031</v>
      </c>
      <c r="D12" s="18" t="s">
        <v>2032</v>
      </c>
      <c r="E12" s="18" t="s">
        <v>2033</v>
      </c>
      <c r="F12" s="18" t="s">
        <v>2034</v>
      </c>
    </row>
    <row r="13" spans="1:7">
      <c r="A13" s="424" t="s">
        <v>2036</v>
      </c>
      <c r="B13" s="421">
        <f>CUMIPMT(B6,B8,B3,B9,B10,0)</f>
        <v>-9269.6416883001439</v>
      </c>
      <c r="C13" s="230"/>
      <c r="D13" s="230"/>
      <c r="E13" s="230"/>
      <c r="F13" s="230"/>
    </row>
    <row r="14" spans="1:7">
      <c r="A14" s="424" t="s">
        <v>2037</v>
      </c>
      <c r="B14" s="230">
        <f>CUMPRINC(B6,B8,B3,B9,B10,0)</f>
        <v>-16226.811965221787</v>
      </c>
      <c r="C14" s="230"/>
      <c r="D14" s="230"/>
      <c r="E14" s="230"/>
      <c r="F14" s="230"/>
    </row>
    <row r="17" spans="9:9">
      <c r="I17" t="e">
        <f>cum</f>
        <v>#NAME?</v>
      </c>
    </row>
  </sheetData>
  <mergeCells count="1">
    <mergeCell ref="A1:G1"/>
  </mergeCells>
  <phoneticPr fontId="88" type="noConversion"/>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theme="9" tint="-0.499984740745262"/>
  </sheetPr>
  <dimension ref="B1:J922"/>
  <sheetViews>
    <sheetView workbookViewId="0">
      <selection activeCell="E8" sqref="E8"/>
    </sheetView>
  </sheetViews>
  <sheetFormatPr defaultColWidth="8.85546875" defaultRowHeight="15"/>
  <cols>
    <col min="1" max="1" width="8.85546875" style="27"/>
    <col min="2" max="2" width="23" style="27" bestFit="1" customWidth="1"/>
    <col min="3" max="3" width="22.140625" style="27" customWidth="1"/>
    <col min="4" max="4" width="11" style="27" customWidth="1"/>
    <col min="5" max="5" width="17.42578125" style="27" customWidth="1"/>
    <col min="6" max="6" width="11.5703125" style="27" customWidth="1"/>
    <col min="7" max="7" width="15.140625" style="27" customWidth="1"/>
    <col min="8" max="8" width="14.7109375" style="27" customWidth="1"/>
    <col min="9" max="9" width="15.5703125" style="27" customWidth="1"/>
    <col min="10" max="10" width="8.85546875" style="27"/>
    <col min="11" max="11" width="8.85546875" style="27" customWidth="1"/>
    <col min="12" max="16384" width="8.85546875" style="27"/>
  </cols>
  <sheetData>
    <row r="1" spans="2:10" ht="18.75">
      <c r="B1" s="392" t="s">
        <v>667</v>
      </c>
      <c r="C1" s="392" t="s">
        <v>668</v>
      </c>
      <c r="D1" s="392" t="s">
        <v>669</v>
      </c>
      <c r="E1" s="392" t="s">
        <v>670</v>
      </c>
      <c r="F1" s="393" t="s">
        <v>671</v>
      </c>
      <c r="G1" s="394" t="s">
        <v>1211</v>
      </c>
      <c r="H1" s="171" t="s">
        <v>672</v>
      </c>
      <c r="I1" s="395" t="s">
        <v>1743</v>
      </c>
    </row>
    <row r="2" spans="2:10">
      <c r="B2" s="396" t="s">
        <v>1994</v>
      </c>
      <c r="C2" s="397" t="s">
        <v>1086</v>
      </c>
      <c r="D2" s="398" t="s">
        <v>675</v>
      </c>
      <c r="E2" s="397" t="s">
        <v>1091</v>
      </c>
      <c r="F2" s="176">
        <v>40183</v>
      </c>
      <c r="G2" s="177" t="str">
        <f>CHAR(5)&amp;168.95</f>
        <v>_x0005_168.95</v>
      </c>
      <c r="H2" s="178">
        <v>3</v>
      </c>
      <c r="I2" s="179" t="e">
        <f t="shared" ref="I2:I65" si="0">G2*H2</f>
        <v>#VALUE!</v>
      </c>
    </row>
    <row r="3" spans="2:10">
      <c r="B3" s="399" t="s">
        <v>677</v>
      </c>
      <c r="C3" s="400" t="s">
        <v>1086</v>
      </c>
      <c r="D3" s="401" t="s">
        <v>675</v>
      </c>
      <c r="E3" s="400" t="s">
        <v>1092</v>
      </c>
      <c r="F3" s="183">
        <v>40189</v>
      </c>
      <c r="G3" s="177" t="str">
        <f t="shared" ref="G3:G66" si="1">CHAR(5)&amp;168.95</f>
        <v>_x0005_168.95</v>
      </c>
      <c r="H3" s="185">
        <v>10</v>
      </c>
      <c r="I3" s="186" t="e">
        <f t="shared" si="0"/>
        <v>#VALUE!</v>
      </c>
    </row>
    <row r="4" spans="2:10">
      <c r="B4" s="399" t="s">
        <v>1995</v>
      </c>
      <c r="C4" s="402" t="s">
        <v>1086</v>
      </c>
      <c r="D4" s="401" t="s">
        <v>675</v>
      </c>
      <c r="E4" s="402" t="s">
        <v>1094</v>
      </c>
      <c r="F4" s="183">
        <v>40190</v>
      </c>
      <c r="G4" s="177" t="str">
        <f t="shared" si="1"/>
        <v>_x0005_168.95</v>
      </c>
      <c r="H4" s="185">
        <v>11</v>
      </c>
      <c r="I4" s="189" t="e">
        <f t="shared" si="0"/>
        <v>#VALUE!</v>
      </c>
    </row>
    <row r="5" spans="2:10">
      <c r="B5" s="399" t="s">
        <v>1996</v>
      </c>
      <c r="C5" s="400" t="s">
        <v>1086</v>
      </c>
      <c r="D5" s="401" t="s">
        <v>679</v>
      </c>
      <c r="E5" s="400" t="s">
        <v>1092</v>
      </c>
      <c r="F5" s="183">
        <v>40192</v>
      </c>
      <c r="G5" s="177" t="str">
        <f t="shared" si="1"/>
        <v>_x0005_168.95</v>
      </c>
      <c r="H5" s="185">
        <v>10</v>
      </c>
      <c r="I5" s="186" t="e">
        <f t="shared" si="0"/>
        <v>#VALUE!</v>
      </c>
    </row>
    <row r="6" spans="2:10">
      <c r="B6" s="399" t="s">
        <v>1997</v>
      </c>
      <c r="C6" s="402" t="s">
        <v>1086</v>
      </c>
      <c r="D6" s="401" t="s">
        <v>674</v>
      </c>
      <c r="E6" s="402" t="s">
        <v>1094</v>
      </c>
      <c r="F6" s="183">
        <v>40218</v>
      </c>
      <c r="G6" s="177" t="str">
        <f t="shared" si="1"/>
        <v>_x0005_168.95</v>
      </c>
      <c r="H6" s="185">
        <v>8</v>
      </c>
      <c r="I6" s="189" t="e">
        <f t="shared" si="0"/>
        <v>#VALUE!</v>
      </c>
    </row>
    <row r="7" spans="2:10">
      <c r="B7" s="399" t="s">
        <v>673</v>
      </c>
      <c r="C7" s="400" t="s">
        <v>1086</v>
      </c>
      <c r="D7" s="401" t="s">
        <v>674</v>
      </c>
      <c r="E7" s="400" t="s">
        <v>1094</v>
      </c>
      <c r="F7" s="183">
        <v>40218</v>
      </c>
      <c r="G7" s="177" t="str">
        <f t="shared" si="1"/>
        <v>_x0005_168.95</v>
      </c>
      <c r="H7" s="185">
        <v>13</v>
      </c>
      <c r="I7" s="186" t="e">
        <f t="shared" si="0"/>
        <v>#VALUE!</v>
      </c>
    </row>
    <row r="8" spans="2:10">
      <c r="B8" s="399" t="s">
        <v>1998</v>
      </c>
      <c r="C8" s="402" t="s">
        <v>1086</v>
      </c>
      <c r="D8" s="401" t="s">
        <v>674</v>
      </c>
      <c r="E8" s="402" t="s">
        <v>1092</v>
      </c>
      <c r="F8" s="183">
        <v>40222</v>
      </c>
      <c r="G8" s="177" t="str">
        <f t="shared" si="1"/>
        <v>_x0005_168.95</v>
      </c>
      <c r="H8" s="185">
        <v>11</v>
      </c>
      <c r="I8" s="189" t="e">
        <f t="shared" si="0"/>
        <v>#VALUE!</v>
      </c>
    </row>
    <row r="9" spans="2:10">
      <c r="B9" s="399" t="s">
        <v>1999</v>
      </c>
      <c r="C9" s="400" t="s">
        <v>1086</v>
      </c>
      <c r="D9" s="401" t="s">
        <v>676</v>
      </c>
      <c r="E9" s="400" t="s">
        <v>1093</v>
      </c>
      <c r="F9" s="183">
        <v>40226</v>
      </c>
      <c r="G9" s="177" t="str">
        <f t="shared" si="1"/>
        <v>_x0005_168.95</v>
      </c>
      <c r="H9" s="185">
        <v>8</v>
      </c>
      <c r="I9" s="186" t="e">
        <f t="shared" si="0"/>
        <v>#VALUE!</v>
      </c>
    </row>
    <row r="10" spans="2:10">
      <c r="B10" s="399" t="s">
        <v>2000</v>
      </c>
      <c r="C10" s="402" t="s">
        <v>1086</v>
      </c>
      <c r="D10" s="401" t="s">
        <v>675</v>
      </c>
      <c r="E10" s="402" t="s">
        <v>1091</v>
      </c>
      <c r="F10" s="183">
        <v>40238</v>
      </c>
      <c r="G10" s="177" t="str">
        <f t="shared" si="1"/>
        <v>_x0005_168.95</v>
      </c>
      <c r="H10" s="185">
        <v>4</v>
      </c>
      <c r="I10" s="189" t="e">
        <f t="shared" si="0"/>
        <v>#VALUE!</v>
      </c>
      <c r="J10"/>
    </row>
    <row r="11" spans="2:10">
      <c r="B11" s="399" t="s">
        <v>677</v>
      </c>
      <c r="C11" s="400" t="s">
        <v>1086</v>
      </c>
      <c r="D11" s="401" t="s">
        <v>675</v>
      </c>
      <c r="E11" s="400" t="s">
        <v>1091</v>
      </c>
      <c r="F11" s="183">
        <v>40242</v>
      </c>
      <c r="G11" s="177" t="str">
        <f t="shared" si="1"/>
        <v>_x0005_168.95</v>
      </c>
      <c r="H11" s="185">
        <v>11</v>
      </c>
      <c r="I11" s="186" t="e">
        <f t="shared" si="0"/>
        <v>#VALUE!</v>
      </c>
    </row>
    <row r="12" spans="2:10">
      <c r="B12" s="399" t="s">
        <v>682</v>
      </c>
      <c r="C12" s="402" t="s">
        <v>1086</v>
      </c>
      <c r="D12" s="401" t="s">
        <v>679</v>
      </c>
      <c r="E12" s="402" t="s">
        <v>1092</v>
      </c>
      <c r="F12" s="183">
        <v>40246</v>
      </c>
      <c r="G12" s="177" t="str">
        <f t="shared" si="1"/>
        <v>_x0005_168.95</v>
      </c>
      <c r="H12" s="185">
        <v>15</v>
      </c>
      <c r="I12" s="189" t="e">
        <f t="shared" si="0"/>
        <v>#VALUE!</v>
      </c>
    </row>
    <row r="13" spans="2:10">
      <c r="B13" s="399" t="s">
        <v>312</v>
      </c>
      <c r="C13" s="400" t="s">
        <v>1086</v>
      </c>
      <c r="D13" s="401" t="s">
        <v>674</v>
      </c>
      <c r="E13" s="400" t="s">
        <v>1092</v>
      </c>
      <c r="F13" s="183">
        <v>40254</v>
      </c>
      <c r="G13" s="177" t="str">
        <f t="shared" si="1"/>
        <v>_x0005_168.95</v>
      </c>
      <c r="H13" s="185">
        <v>12</v>
      </c>
      <c r="I13" s="186" t="e">
        <f t="shared" si="0"/>
        <v>#VALUE!</v>
      </c>
    </row>
    <row r="14" spans="2:10">
      <c r="B14" s="399" t="s">
        <v>2001</v>
      </c>
      <c r="C14" s="402" t="s">
        <v>1086</v>
      </c>
      <c r="D14" s="401" t="s">
        <v>675</v>
      </c>
      <c r="E14" s="402" t="s">
        <v>1091</v>
      </c>
      <c r="F14" s="183">
        <v>40270</v>
      </c>
      <c r="G14" s="177" t="str">
        <f t="shared" si="1"/>
        <v>_x0005_168.95</v>
      </c>
      <c r="H14" s="185">
        <v>14</v>
      </c>
      <c r="I14" s="189" t="e">
        <f t="shared" si="0"/>
        <v>#VALUE!</v>
      </c>
    </row>
    <row r="15" spans="2:10">
      <c r="B15" s="399" t="s">
        <v>2002</v>
      </c>
      <c r="C15" s="400" t="s">
        <v>1086</v>
      </c>
      <c r="D15" s="401" t="s">
        <v>674</v>
      </c>
      <c r="E15" s="400" t="s">
        <v>1093</v>
      </c>
      <c r="F15" s="183">
        <v>40274</v>
      </c>
      <c r="G15" s="177" t="str">
        <f t="shared" si="1"/>
        <v>_x0005_168.95</v>
      </c>
      <c r="H15" s="185">
        <v>13</v>
      </c>
      <c r="I15" s="186" t="e">
        <f t="shared" si="0"/>
        <v>#VALUE!</v>
      </c>
    </row>
    <row r="16" spans="2:10">
      <c r="B16" s="399" t="s">
        <v>677</v>
      </c>
      <c r="C16" s="402" t="s">
        <v>1086</v>
      </c>
      <c r="D16" s="401" t="s">
        <v>675</v>
      </c>
      <c r="E16" s="402" t="s">
        <v>1092</v>
      </c>
      <c r="F16" s="183">
        <v>40276</v>
      </c>
      <c r="G16" s="177" t="str">
        <f t="shared" si="1"/>
        <v>_x0005_168.95</v>
      </c>
      <c r="H16" s="185">
        <v>3</v>
      </c>
      <c r="I16" s="189" t="e">
        <f t="shared" si="0"/>
        <v>#VALUE!</v>
      </c>
    </row>
    <row r="17" spans="2:9">
      <c r="B17" s="399" t="s">
        <v>312</v>
      </c>
      <c r="C17" s="400" t="s">
        <v>1086</v>
      </c>
      <c r="D17" s="401" t="s">
        <v>674</v>
      </c>
      <c r="E17" s="400" t="s">
        <v>1093</v>
      </c>
      <c r="F17" s="183">
        <v>40278</v>
      </c>
      <c r="G17" s="177" t="str">
        <f t="shared" si="1"/>
        <v>_x0005_168.95</v>
      </c>
      <c r="H17" s="185">
        <v>10</v>
      </c>
      <c r="I17" s="186" t="e">
        <f t="shared" si="0"/>
        <v>#VALUE!</v>
      </c>
    </row>
    <row r="18" spans="2:9">
      <c r="B18" s="399" t="s">
        <v>682</v>
      </c>
      <c r="C18" s="402" t="s">
        <v>1086</v>
      </c>
      <c r="D18" s="401" t="s">
        <v>679</v>
      </c>
      <c r="E18" s="402" t="s">
        <v>1095</v>
      </c>
      <c r="F18" s="183">
        <v>40281</v>
      </c>
      <c r="G18" s="177" t="str">
        <f t="shared" si="1"/>
        <v>_x0005_168.95</v>
      </c>
      <c r="H18" s="185">
        <v>12</v>
      </c>
      <c r="I18" s="189" t="e">
        <f t="shared" si="0"/>
        <v>#VALUE!</v>
      </c>
    </row>
    <row r="19" spans="2:9">
      <c r="B19" s="399" t="s">
        <v>262</v>
      </c>
      <c r="C19" s="400" t="s">
        <v>1086</v>
      </c>
      <c r="D19" s="401" t="s">
        <v>676</v>
      </c>
      <c r="E19" s="400" t="s">
        <v>1095</v>
      </c>
      <c r="F19" s="183">
        <v>40289</v>
      </c>
      <c r="G19" s="177" t="str">
        <f t="shared" si="1"/>
        <v>_x0005_168.95</v>
      </c>
      <c r="H19" s="185">
        <v>12</v>
      </c>
      <c r="I19" s="186" t="e">
        <f t="shared" si="0"/>
        <v>#VALUE!</v>
      </c>
    </row>
    <row r="20" spans="2:9">
      <c r="B20" s="399" t="s">
        <v>678</v>
      </c>
      <c r="C20" s="402" t="s">
        <v>1086</v>
      </c>
      <c r="D20" s="401" t="s">
        <v>679</v>
      </c>
      <c r="E20" s="402" t="s">
        <v>1095</v>
      </c>
      <c r="F20" s="183">
        <v>40296</v>
      </c>
      <c r="G20" s="177" t="str">
        <f t="shared" si="1"/>
        <v>_x0005_168.95</v>
      </c>
      <c r="H20" s="185">
        <v>12</v>
      </c>
      <c r="I20" s="189" t="e">
        <f t="shared" si="0"/>
        <v>#VALUE!</v>
      </c>
    </row>
    <row r="21" spans="2:9">
      <c r="B21" s="399" t="s">
        <v>678</v>
      </c>
      <c r="C21" s="400" t="s">
        <v>1086</v>
      </c>
      <c r="D21" s="401" t="s">
        <v>679</v>
      </c>
      <c r="E21" s="400" t="s">
        <v>1093</v>
      </c>
      <c r="F21" s="183">
        <v>40311</v>
      </c>
      <c r="G21" s="177" t="str">
        <f t="shared" si="1"/>
        <v>_x0005_168.95</v>
      </c>
      <c r="H21" s="185">
        <v>15</v>
      </c>
      <c r="I21" s="186" t="e">
        <f t="shared" si="0"/>
        <v>#VALUE!</v>
      </c>
    </row>
    <row r="22" spans="2:9">
      <c r="B22" s="399" t="s">
        <v>682</v>
      </c>
      <c r="C22" s="402" t="s">
        <v>1086</v>
      </c>
      <c r="D22" s="401" t="s">
        <v>679</v>
      </c>
      <c r="E22" s="402" t="s">
        <v>1095</v>
      </c>
      <c r="F22" s="183">
        <v>40311</v>
      </c>
      <c r="G22" s="177" t="str">
        <f t="shared" si="1"/>
        <v>_x0005_168.95</v>
      </c>
      <c r="H22" s="185">
        <v>14</v>
      </c>
      <c r="I22" s="189" t="e">
        <f t="shared" si="0"/>
        <v>#VALUE!</v>
      </c>
    </row>
    <row r="23" spans="2:9">
      <c r="B23" s="399" t="s">
        <v>262</v>
      </c>
      <c r="C23" s="400" t="s">
        <v>1086</v>
      </c>
      <c r="D23" s="401" t="s">
        <v>676</v>
      </c>
      <c r="E23" s="400" t="s">
        <v>1092</v>
      </c>
      <c r="F23" s="183">
        <v>40315</v>
      </c>
      <c r="G23" s="177" t="str">
        <f t="shared" si="1"/>
        <v>_x0005_168.95</v>
      </c>
      <c r="H23" s="185">
        <v>11</v>
      </c>
      <c r="I23" s="186" t="e">
        <f t="shared" si="0"/>
        <v>#VALUE!</v>
      </c>
    </row>
    <row r="24" spans="2:9">
      <c r="B24" s="399" t="s">
        <v>343</v>
      </c>
      <c r="C24" s="402" t="s">
        <v>1086</v>
      </c>
      <c r="D24" s="401" t="s">
        <v>674</v>
      </c>
      <c r="E24" s="402" t="s">
        <v>1091</v>
      </c>
      <c r="F24" s="183">
        <v>40319</v>
      </c>
      <c r="G24" s="177" t="str">
        <f t="shared" si="1"/>
        <v>_x0005_168.95</v>
      </c>
      <c r="H24" s="185">
        <v>4</v>
      </c>
      <c r="I24" s="189" t="e">
        <f t="shared" si="0"/>
        <v>#VALUE!</v>
      </c>
    </row>
    <row r="25" spans="2:9">
      <c r="B25" s="399" t="s">
        <v>682</v>
      </c>
      <c r="C25" s="400" t="s">
        <v>1086</v>
      </c>
      <c r="D25" s="401" t="s">
        <v>679</v>
      </c>
      <c r="E25" s="400" t="s">
        <v>1094</v>
      </c>
      <c r="F25" s="183">
        <v>40320</v>
      </c>
      <c r="G25" s="177" t="str">
        <f t="shared" si="1"/>
        <v>_x0005_168.95</v>
      </c>
      <c r="H25" s="185">
        <v>9</v>
      </c>
      <c r="I25" s="186" t="e">
        <f t="shared" si="0"/>
        <v>#VALUE!</v>
      </c>
    </row>
    <row r="26" spans="2:9">
      <c r="B26" s="399" t="s">
        <v>682</v>
      </c>
      <c r="C26" s="402" t="s">
        <v>1086</v>
      </c>
      <c r="D26" s="401" t="s">
        <v>679</v>
      </c>
      <c r="E26" s="402" t="s">
        <v>1094</v>
      </c>
      <c r="F26" s="183">
        <v>40323</v>
      </c>
      <c r="G26" s="177" t="str">
        <f t="shared" si="1"/>
        <v>_x0005_168.95</v>
      </c>
      <c r="H26" s="185">
        <v>6</v>
      </c>
      <c r="I26" s="189" t="e">
        <f t="shared" si="0"/>
        <v>#VALUE!</v>
      </c>
    </row>
    <row r="27" spans="2:9">
      <c r="B27" s="399" t="s">
        <v>312</v>
      </c>
      <c r="C27" s="400" t="s">
        <v>1086</v>
      </c>
      <c r="D27" s="401" t="s">
        <v>674</v>
      </c>
      <c r="E27" s="400" t="s">
        <v>1092</v>
      </c>
      <c r="F27" s="183">
        <v>40323</v>
      </c>
      <c r="G27" s="177" t="str">
        <f t="shared" si="1"/>
        <v>_x0005_168.95</v>
      </c>
      <c r="H27" s="185">
        <v>9</v>
      </c>
      <c r="I27" s="186" t="e">
        <f t="shared" si="0"/>
        <v>#VALUE!</v>
      </c>
    </row>
    <row r="28" spans="2:9">
      <c r="B28" s="399" t="s">
        <v>171</v>
      </c>
      <c r="C28" s="402" t="s">
        <v>1086</v>
      </c>
      <c r="D28" s="401" t="s">
        <v>674</v>
      </c>
      <c r="E28" s="402" t="s">
        <v>1094</v>
      </c>
      <c r="F28" s="183">
        <v>40329</v>
      </c>
      <c r="G28" s="177" t="str">
        <f t="shared" si="1"/>
        <v>_x0005_168.95</v>
      </c>
      <c r="H28" s="185">
        <v>14</v>
      </c>
      <c r="I28" s="189" t="e">
        <f t="shared" si="0"/>
        <v>#VALUE!</v>
      </c>
    </row>
    <row r="29" spans="2:9">
      <c r="B29" s="399" t="s">
        <v>682</v>
      </c>
      <c r="C29" s="400" t="s">
        <v>1086</v>
      </c>
      <c r="D29" s="401" t="s">
        <v>679</v>
      </c>
      <c r="E29" s="400" t="s">
        <v>1094</v>
      </c>
      <c r="F29" s="183">
        <v>40336</v>
      </c>
      <c r="G29" s="177" t="str">
        <f t="shared" si="1"/>
        <v>_x0005_168.95</v>
      </c>
      <c r="H29" s="185">
        <v>18</v>
      </c>
      <c r="I29" s="186" t="e">
        <f t="shared" si="0"/>
        <v>#VALUE!</v>
      </c>
    </row>
    <row r="30" spans="2:9">
      <c r="B30" s="399" t="s">
        <v>682</v>
      </c>
      <c r="C30" s="402" t="s">
        <v>1086</v>
      </c>
      <c r="D30" s="401" t="s">
        <v>679</v>
      </c>
      <c r="E30" s="402" t="s">
        <v>1091</v>
      </c>
      <c r="F30" s="183">
        <v>40344</v>
      </c>
      <c r="G30" s="177" t="str">
        <f t="shared" si="1"/>
        <v>_x0005_168.95</v>
      </c>
      <c r="H30" s="185">
        <v>6</v>
      </c>
      <c r="I30" s="189" t="e">
        <f t="shared" si="0"/>
        <v>#VALUE!</v>
      </c>
    </row>
    <row r="31" spans="2:9">
      <c r="B31" s="399" t="s">
        <v>312</v>
      </c>
      <c r="C31" s="400" t="s">
        <v>1086</v>
      </c>
      <c r="D31" s="401" t="s">
        <v>674</v>
      </c>
      <c r="E31" s="400" t="s">
        <v>1091</v>
      </c>
      <c r="F31" s="183">
        <v>40344</v>
      </c>
      <c r="G31" s="177" t="str">
        <f t="shared" si="1"/>
        <v>_x0005_168.95</v>
      </c>
      <c r="H31" s="185">
        <v>9</v>
      </c>
      <c r="I31" s="186" t="e">
        <f t="shared" si="0"/>
        <v>#VALUE!</v>
      </c>
    </row>
    <row r="32" spans="2:9">
      <c r="B32" s="399" t="s">
        <v>262</v>
      </c>
      <c r="C32" s="402" t="s">
        <v>1086</v>
      </c>
      <c r="D32" s="401" t="s">
        <v>676</v>
      </c>
      <c r="E32" s="402" t="s">
        <v>1091</v>
      </c>
      <c r="F32" s="183">
        <v>40351</v>
      </c>
      <c r="G32" s="177" t="str">
        <f t="shared" si="1"/>
        <v>_x0005_168.95</v>
      </c>
      <c r="H32" s="185">
        <v>5</v>
      </c>
      <c r="I32" s="189" t="e">
        <f t="shared" si="0"/>
        <v>#VALUE!</v>
      </c>
    </row>
    <row r="33" spans="2:9">
      <c r="B33" s="399" t="s">
        <v>312</v>
      </c>
      <c r="C33" s="400" t="s">
        <v>1086</v>
      </c>
      <c r="D33" s="401" t="s">
        <v>674</v>
      </c>
      <c r="E33" s="400" t="s">
        <v>1091</v>
      </c>
      <c r="F33" s="183">
        <v>40353</v>
      </c>
      <c r="G33" s="177" t="str">
        <f t="shared" si="1"/>
        <v>_x0005_168.95</v>
      </c>
      <c r="H33" s="185">
        <v>7</v>
      </c>
      <c r="I33" s="186" t="e">
        <f t="shared" si="0"/>
        <v>#VALUE!</v>
      </c>
    </row>
    <row r="34" spans="2:9">
      <c r="B34" s="399" t="s">
        <v>677</v>
      </c>
      <c r="C34" s="402" t="s">
        <v>1086</v>
      </c>
      <c r="D34" s="401" t="s">
        <v>675</v>
      </c>
      <c r="E34" s="402" t="s">
        <v>1093</v>
      </c>
      <c r="F34" s="183">
        <v>40361</v>
      </c>
      <c r="G34" s="177" t="str">
        <f t="shared" si="1"/>
        <v>_x0005_168.95</v>
      </c>
      <c r="H34" s="185">
        <v>7</v>
      </c>
      <c r="I34" s="189" t="e">
        <f t="shared" si="0"/>
        <v>#VALUE!</v>
      </c>
    </row>
    <row r="35" spans="2:9">
      <c r="B35" s="399" t="s">
        <v>673</v>
      </c>
      <c r="C35" s="400" t="s">
        <v>1086</v>
      </c>
      <c r="D35" s="401" t="s">
        <v>674</v>
      </c>
      <c r="E35" s="400" t="s">
        <v>1095</v>
      </c>
      <c r="F35" s="183">
        <v>40367</v>
      </c>
      <c r="G35" s="177" t="str">
        <f t="shared" si="1"/>
        <v>_x0005_168.95</v>
      </c>
      <c r="H35" s="185">
        <v>14</v>
      </c>
      <c r="I35" s="186" t="e">
        <f t="shared" si="0"/>
        <v>#VALUE!</v>
      </c>
    </row>
    <row r="36" spans="2:9">
      <c r="B36" s="399" t="s">
        <v>262</v>
      </c>
      <c r="C36" s="402" t="s">
        <v>1086</v>
      </c>
      <c r="D36" s="401" t="s">
        <v>676</v>
      </c>
      <c r="E36" s="402" t="s">
        <v>1094</v>
      </c>
      <c r="F36" s="183">
        <v>40380</v>
      </c>
      <c r="G36" s="177" t="str">
        <f t="shared" si="1"/>
        <v>_x0005_168.95</v>
      </c>
      <c r="H36" s="185">
        <v>7</v>
      </c>
      <c r="I36" s="189" t="e">
        <f t="shared" si="0"/>
        <v>#VALUE!</v>
      </c>
    </row>
    <row r="37" spans="2:9">
      <c r="B37" s="399" t="s">
        <v>678</v>
      </c>
      <c r="C37" s="400" t="s">
        <v>1086</v>
      </c>
      <c r="D37" s="401" t="s">
        <v>679</v>
      </c>
      <c r="E37" s="400" t="s">
        <v>1094</v>
      </c>
      <c r="F37" s="183">
        <v>40386</v>
      </c>
      <c r="G37" s="177" t="str">
        <f t="shared" si="1"/>
        <v>_x0005_168.95</v>
      </c>
      <c r="H37" s="185">
        <v>12</v>
      </c>
      <c r="I37" s="186" t="e">
        <f t="shared" si="0"/>
        <v>#VALUE!</v>
      </c>
    </row>
    <row r="38" spans="2:9">
      <c r="B38" s="399" t="s">
        <v>605</v>
      </c>
      <c r="C38" s="402" t="s">
        <v>1086</v>
      </c>
      <c r="D38" s="401" t="s">
        <v>675</v>
      </c>
      <c r="E38" s="402" t="s">
        <v>1093</v>
      </c>
      <c r="F38" s="183">
        <v>40386</v>
      </c>
      <c r="G38" s="177" t="str">
        <f t="shared" si="1"/>
        <v>_x0005_168.95</v>
      </c>
      <c r="H38" s="185">
        <v>8</v>
      </c>
      <c r="I38" s="189" t="e">
        <f t="shared" si="0"/>
        <v>#VALUE!</v>
      </c>
    </row>
    <row r="39" spans="2:9">
      <c r="B39" s="399" t="s">
        <v>262</v>
      </c>
      <c r="C39" s="400" t="s">
        <v>1086</v>
      </c>
      <c r="D39" s="401" t="s">
        <v>676</v>
      </c>
      <c r="E39" s="400" t="s">
        <v>1094</v>
      </c>
      <c r="F39" s="183">
        <v>40392</v>
      </c>
      <c r="G39" s="177" t="str">
        <f t="shared" si="1"/>
        <v>_x0005_168.95</v>
      </c>
      <c r="H39" s="185">
        <v>20</v>
      </c>
      <c r="I39" s="186" t="e">
        <f t="shared" si="0"/>
        <v>#VALUE!</v>
      </c>
    </row>
    <row r="40" spans="2:9">
      <c r="B40" s="399" t="s">
        <v>171</v>
      </c>
      <c r="C40" s="402" t="s">
        <v>1086</v>
      </c>
      <c r="D40" s="401" t="s">
        <v>674</v>
      </c>
      <c r="E40" s="402" t="s">
        <v>1095</v>
      </c>
      <c r="F40" s="183">
        <v>40393</v>
      </c>
      <c r="G40" s="177" t="str">
        <f t="shared" si="1"/>
        <v>_x0005_168.95</v>
      </c>
      <c r="H40" s="185">
        <v>15</v>
      </c>
      <c r="I40" s="189" t="e">
        <f t="shared" si="0"/>
        <v>#VALUE!</v>
      </c>
    </row>
    <row r="41" spans="2:9">
      <c r="B41" s="399" t="s">
        <v>312</v>
      </c>
      <c r="C41" s="400" t="s">
        <v>1086</v>
      </c>
      <c r="D41" s="401" t="s">
        <v>674</v>
      </c>
      <c r="E41" s="400" t="s">
        <v>1092</v>
      </c>
      <c r="F41" s="183">
        <v>40399</v>
      </c>
      <c r="G41" s="177" t="str">
        <f t="shared" si="1"/>
        <v>_x0005_168.95</v>
      </c>
      <c r="H41" s="185">
        <v>13</v>
      </c>
      <c r="I41" s="186" t="e">
        <f t="shared" si="0"/>
        <v>#VALUE!</v>
      </c>
    </row>
    <row r="42" spans="2:9">
      <c r="B42" s="399" t="s">
        <v>678</v>
      </c>
      <c r="C42" s="402" t="s">
        <v>1086</v>
      </c>
      <c r="D42" s="401" t="s">
        <v>679</v>
      </c>
      <c r="E42" s="402" t="s">
        <v>1093</v>
      </c>
      <c r="F42" s="183">
        <v>40406</v>
      </c>
      <c r="G42" s="177" t="str">
        <f t="shared" si="1"/>
        <v>_x0005_168.95</v>
      </c>
      <c r="H42" s="185">
        <v>2</v>
      </c>
      <c r="I42" s="189" t="e">
        <f t="shared" si="0"/>
        <v>#VALUE!</v>
      </c>
    </row>
    <row r="43" spans="2:9">
      <c r="B43" s="399" t="s">
        <v>150</v>
      </c>
      <c r="C43" s="400" t="s">
        <v>1086</v>
      </c>
      <c r="D43" s="401" t="s">
        <v>676</v>
      </c>
      <c r="E43" s="400" t="s">
        <v>1095</v>
      </c>
      <c r="F43" s="183">
        <v>40407</v>
      </c>
      <c r="G43" s="177" t="str">
        <f t="shared" si="1"/>
        <v>_x0005_168.95</v>
      </c>
      <c r="H43" s="185">
        <v>8</v>
      </c>
      <c r="I43" s="186" t="e">
        <f t="shared" si="0"/>
        <v>#VALUE!</v>
      </c>
    </row>
    <row r="44" spans="2:9">
      <c r="B44" s="399" t="s">
        <v>678</v>
      </c>
      <c r="C44" s="402" t="s">
        <v>1086</v>
      </c>
      <c r="D44" s="401" t="s">
        <v>679</v>
      </c>
      <c r="E44" s="402" t="s">
        <v>1093</v>
      </c>
      <c r="F44" s="183">
        <v>40408</v>
      </c>
      <c r="G44" s="177" t="str">
        <f t="shared" si="1"/>
        <v>_x0005_168.95</v>
      </c>
      <c r="H44" s="185">
        <v>1</v>
      </c>
      <c r="I44" s="189" t="e">
        <f t="shared" si="0"/>
        <v>#VALUE!</v>
      </c>
    </row>
    <row r="45" spans="2:9">
      <c r="B45" s="399" t="s">
        <v>681</v>
      </c>
      <c r="C45" s="400" t="s">
        <v>1086</v>
      </c>
      <c r="D45" s="401" t="s">
        <v>679</v>
      </c>
      <c r="E45" s="400" t="s">
        <v>1095</v>
      </c>
      <c r="F45" s="183">
        <v>40414</v>
      </c>
      <c r="G45" s="177" t="str">
        <f t="shared" si="1"/>
        <v>_x0005_168.95</v>
      </c>
      <c r="H45" s="185">
        <v>3</v>
      </c>
      <c r="I45" s="186" t="e">
        <f t="shared" si="0"/>
        <v>#VALUE!</v>
      </c>
    </row>
    <row r="46" spans="2:9">
      <c r="B46" s="399" t="s">
        <v>678</v>
      </c>
      <c r="C46" s="402" t="s">
        <v>1086</v>
      </c>
      <c r="D46" s="401" t="s">
        <v>679</v>
      </c>
      <c r="E46" s="402" t="s">
        <v>1095</v>
      </c>
      <c r="F46" s="183">
        <v>40421</v>
      </c>
      <c r="G46" s="177" t="str">
        <f t="shared" si="1"/>
        <v>_x0005_168.95</v>
      </c>
      <c r="H46" s="185">
        <v>12</v>
      </c>
      <c r="I46" s="189" t="e">
        <f t="shared" si="0"/>
        <v>#VALUE!</v>
      </c>
    </row>
    <row r="47" spans="2:9">
      <c r="B47" s="399" t="s">
        <v>262</v>
      </c>
      <c r="C47" s="400" t="s">
        <v>1086</v>
      </c>
      <c r="D47" s="401" t="s">
        <v>676</v>
      </c>
      <c r="E47" s="400" t="s">
        <v>1094</v>
      </c>
      <c r="F47" s="183">
        <v>40424</v>
      </c>
      <c r="G47" s="177" t="str">
        <f t="shared" si="1"/>
        <v>_x0005_168.95</v>
      </c>
      <c r="H47" s="185">
        <v>9</v>
      </c>
      <c r="I47" s="186" t="e">
        <f t="shared" si="0"/>
        <v>#VALUE!</v>
      </c>
    </row>
    <row r="48" spans="2:9">
      <c r="B48" s="399" t="s">
        <v>605</v>
      </c>
      <c r="C48" s="402" t="s">
        <v>1086</v>
      </c>
      <c r="D48" s="401" t="s">
        <v>675</v>
      </c>
      <c r="E48" s="402" t="s">
        <v>1095</v>
      </c>
      <c r="F48" s="183">
        <v>40430</v>
      </c>
      <c r="G48" s="177" t="str">
        <f t="shared" si="1"/>
        <v>_x0005_168.95</v>
      </c>
      <c r="H48" s="185">
        <v>4</v>
      </c>
      <c r="I48" s="189" t="e">
        <f t="shared" si="0"/>
        <v>#VALUE!</v>
      </c>
    </row>
    <row r="49" spans="2:9">
      <c r="B49" s="399" t="s">
        <v>605</v>
      </c>
      <c r="C49" s="400" t="s">
        <v>1086</v>
      </c>
      <c r="D49" s="401" t="s">
        <v>675</v>
      </c>
      <c r="E49" s="400" t="s">
        <v>1095</v>
      </c>
      <c r="F49" s="183">
        <v>40446</v>
      </c>
      <c r="G49" s="177" t="str">
        <f t="shared" si="1"/>
        <v>_x0005_168.95</v>
      </c>
      <c r="H49" s="185">
        <v>4</v>
      </c>
      <c r="I49" s="186" t="e">
        <f t="shared" si="0"/>
        <v>#VALUE!</v>
      </c>
    </row>
    <row r="50" spans="2:9">
      <c r="B50" s="399" t="s">
        <v>678</v>
      </c>
      <c r="C50" s="402" t="s">
        <v>1086</v>
      </c>
      <c r="D50" s="401" t="s">
        <v>679</v>
      </c>
      <c r="E50" s="402" t="s">
        <v>1092</v>
      </c>
      <c r="F50" s="183">
        <v>40450</v>
      </c>
      <c r="G50" s="177" t="str">
        <f t="shared" si="1"/>
        <v>_x0005_168.95</v>
      </c>
      <c r="H50" s="185">
        <v>1</v>
      </c>
      <c r="I50" s="189" t="e">
        <f t="shared" si="0"/>
        <v>#VALUE!</v>
      </c>
    </row>
    <row r="51" spans="2:9">
      <c r="B51" s="399" t="s">
        <v>605</v>
      </c>
      <c r="C51" s="400" t="s">
        <v>1086</v>
      </c>
      <c r="D51" s="401" t="s">
        <v>675</v>
      </c>
      <c r="E51" s="400" t="s">
        <v>1092</v>
      </c>
      <c r="F51" s="183">
        <v>40452</v>
      </c>
      <c r="G51" s="177" t="str">
        <f t="shared" si="1"/>
        <v>_x0005_168.95</v>
      </c>
      <c r="H51" s="185">
        <v>6</v>
      </c>
      <c r="I51" s="186" t="e">
        <f t="shared" si="0"/>
        <v>#VALUE!</v>
      </c>
    </row>
    <row r="52" spans="2:9">
      <c r="B52" s="399" t="s">
        <v>680</v>
      </c>
      <c r="C52" s="402" t="s">
        <v>1086</v>
      </c>
      <c r="D52" s="401" t="s">
        <v>679</v>
      </c>
      <c r="E52" s="402" t="s">
        <v>1094</v>
      </c>
      <c r="F52" s="183">
        <v>40455</v>
      </c>
      <c r="G52" s="177" t="str">
        <f t="shared" si="1"/>
        <v>_x0005_168.95</v>
      </c>
      <c r="H52" s="185">
        <v>18</v>
      </c>
      <c r="I52" s="189" t="e">
        <f t="shared" si="0"/>
        <v>#VALUE!</v>
      </c>
    </row>
    <row r="53" spans="2:9">
      <c r="B53" s="399" t="s">
        <v>673</v>
      </c>
      <c r="C53" s="400" t="s">
        <v>1086</v>
      </c>
      <c r="D53" s="401" t="s">
        <v>674</v>
      </c>
      <c r="E53" s="400" t="s">
        <v>1092</v>
      </c>
      <c r="F53" s="183">
        <v>40456</v>
      </c>
      <c r="G53" s="177" t="str">
        <f t="shared" si="1"/>
        <v>_x0005_168.95</v>
      </c>
      <c r="H53" s="185">
        <v>4</v>
      </c>
      <c r="I53" s="186" t="e">
        <f t="shared" si="0"/>
        <v>#VALUE!</v>
      </c>
    </row>
    <row r="54" spans="2:9">
      <c r="B54" s="399" t="s">
        <v>262</v>
      </c>
      <c r="C54" s="402" t="s">
        <v>1086</v>
      </c>
      <c r="D54" s="401" t="s">
        <v>676</v>
      </c>
      <c r="E54" s="402" t="s">
        <v>1091</v>
      </c>
      <c r="F54" s="183">
        <v>40469</v>
      </c>
      <c r="G54" s="177" t="str">
        <f t="shared" si="1"/>
        <v>_x0005_168.95</v>
      </c>
      <c r="H54" s="185">
        <v>7</v>
      </c>
      <c r="I54" s="189" t="e">
        <f t="shared" si="0"/>
        <v>#VALUE!</v>
      </c>
    </row>
    <row r="55" spans="2:9">
      <c r="B55" s="399" t="s">
        <v>171</v>
      </c>
      <c r="C55" s="400" t="s">
        <v>1086</v>
      </c>
      <c r="D55" s="401" t="s">
        <v>674</v>
      </c>
      <c r="E55" s="400" t="s">
        <v>1092</v>
      </c>
      <c r="F55" s="183">
        <v>40470</v>
      </c>
      <c r="G55" s="177" t="str">
        <f t="shared" si="1"/>
        <v>_x0005_168.95</v>
      </c>
      <c r="H55" s="185">
        <v>2</v>
      </c>
      <c r="I55" s="186" t="e">
        <f t="shared" si="0"/>
        <v>#VALUE!</v>
      </c>
    </row>
    <row r="56" spans="2:9">
      <c r="B56" s="399" t="s">
        <v>262</v>
      </c>
      <c r="C56" s="402" t="s">
        <v>1086</v>
      </c>
      <c r="D56" s="401" t="s">
        <v>676</v>
      </c>
      <c r="E56" s="402" t="s">
        <v>1093</v>
      </c>
      <c r="F56" s="183">
        <v>40477</v>
      </c>
      <c r="G56" s="177" t="str">
        <f t="shared" si="1"/>
        <v>_x0005_168.95</v>
      </c>
      <c r="H56" s="185">
        <v>12</v>
      </c>
      <c r="I56" s="189" t="e">
        <f t="shared" si="0"/>
        <v>#VALUE!</v>
      </c>
    </row>
    <row r="57" spans="2:9">
      <c r="B57" s="399" t="s">
        <v>673</v>
      </c>
      <c r="C57" s="400" t="s">
        <v>1086</v>
      </c>
      <c r="D57" s="401" t="s">
        <v>674</v>
      </c>
      <c r="E57" s="400" t="s">
        <v>1093</v>
      </c>
      <c r="F57" s="183">
        <v>40477</v>
      </c>
      <c r="G57" s="177" t="str">
        <f t="shared" si="1"/>
        <v>_x0005_168.95</v>
      </c>
      <c r="H57" s="185">
        <v>15</v>
      </c>
      <c r="I57" s="186" t="e">
        <f t="shared" si="0"/>
        <v>#VALUE!</v>
      </c>
    </row>
    <row r="58" spans="2:9">
      <c r="B58" s="399" t="s">
        <v>343</v>
      </c>
      <c r="C58" s="402" t="s">
        <v>1086</v>
      </c>
      <c r="D58" s="401" t="s">
        <v>674</v>
      </c>
      <c r="E58" s="402" t="s">
        <v>1094</v>
      </c>
      <c r="F58" s="183">
        <v>40483</v>
      </c>
      <c r="G58" s="177" t="str">
        <f t="shared" si="1"/>
        <v>_x0005_168.95</v>
      </c>
      <c r="H58" s="185">
        <v>11</v>
      </c>
      <c r="I58" s="189" t="e">
        <f t="shared" si="0"/>
        <v>#VALUE!</v>
      </c>
    </row>
    <row r="59" spans="2:9">
      <c r="B59" s="399" t="s">
        <v>343</v>
      </c>
      <c r="C59" s="400" t="s">
        <v>1086</v>
      </c>
      <c r="D59" s="401" t="s">
        <v>674</v>
      </c>
      <c r="E59" s="400" t="s">
        <v>1092</v>
      </c>
      <c r="F59" s="183">
        <v>40483</v>
      </c>
      <c r="G59" s="177" t="str">
        <f t="shared" si="1"/>
        <v>_x0005_168.95</v>
      </c>
      <c r="H59" s="185">
        <v>2</v>
      </c>
      <c r="I59" s="186" t="e">
        <f t="shared" si="0"/>
        <v>#VALUE!</v>
      </c>
    </row>
    <row r="60" spans="2:9">
      <c r="B60" s="399" t="s">
        <v>262</v>
      </c>
      <c r="C60" s="402" t="s">
        <v>1086</v>
      </c>
      <c r="D60" s="401" t="s">
        <v>676</v>
      </c>
      <c r="E60" s="402" t="s">
        <v>1092</v>
      </c>
      <c r="F60" s="183">
        <v>40487</v>
      </c>
      <c r="G60" s="177" t="str">
        <f t="shared" si="1"/>
        <v>_x0005_168.95</v>
      </c>
      <c r="H60" s="185">
        <v>11</v>
      </c>
      <c r="I60" s="189" t="e">
        <f t="shared" si="0"/>
        <v>#VALUE!</v>
      </c>
    </row>
    <row r="61" spans="2:9">
      <c r="B61" s="399" t="s">
        <v>682</v>
      </c>
      <c r="C61" s="400" t="s">
        <v>1086</v>
      </c>
      <c r="D61" s="401" t="s">
        <v>679</v>
      </c>
      <c r="E61" s="400" t="s">
        <v>1094</v>
      </c>
      <c r="F61" s="183">
        <v>40491</v>
      </c>
      <c r="G61" s="177" t="str">
        <f t="shared" si="1"/>
        <v>_x0005_168.95</v>
      </c>
      <c r="H61" s="185">
        <v>11</v>
      </c>
      <c r="I61" s="186" t="e">
        <f t="shared" si="0"/>
        <v>#VALUE!</v>
      </c>
    </row>
    <row r="62" spans="2:9">
      <c r="B62" s="399" t="s">
        <v>682</v>
      </c>
      <c r="C62" s="402" t="s">
        <v>1086</v>
      </c>
      <c r="D62" s="401" t="s">
        <v>679</v>
      </c>
      <c r="E62" s="402" t="s">
        <v>1093</v>
      </c>
      <c r="F62" s="183">
        <v>40491</v>
      </c>
      <c r="G62" s="177" t="str">
        <f t="shared" si="1"/>
        <v>_x0005_168.95</v>
      </c>
      <c r="H62" s="185">
        <v>1</v>
      </c>
      <c r="I62" s="189" t="e">
        <f t="shared" si="0"/>
        <v>#VALUE!</v>
      </c>
    </row>
    <row r="63" spans="2:9">
      <c r="B63" s="399" t="s">
        <v>171</v>
      </c>
      <c r="C63" s="400" t="s">
        <v>1086</v>
      </c>
      <c r="D63" s="401" t="s">
        <v>674</v>
      </c>
      <c r="E63" s="400" t="s">
        <v>1094</v>
      </c>
      <c r="F63" s="183">
        <v>40495</v>
      </c>
      <c r="G63" s="177" t="str">
        <f t="shared" si="1"/>
        <v>_x0005_168.95</v>
      </c>
      <c r="H63" s="185">
        <v>15</v>
      </c>
      <c r="I63" s="186" t="e">
        <f t="shared" si="0"/>
        <v>#VALUE!</v>
      </c>
    </row>
    <row r="64" spans="2:9">
      <c r="B64" s="399" t="s">
        <v>171</v>
      </c>
      <c r="C64" s="402" t="s">
        <v>1086</v>
      </c>
      <c r="D64" s="401" t="s">
        <v>674</v>
      </c>
      <c r="E64" s="402" t="s">
        <v>1092</v>
      </c>
      <c r="F64" s="183">
        <v>40498</v>
      </c>
      <c r="G64" s="177" t="str">
        <f t="shared" si="1"/>
        <v>_x0005_168.95</v>
      </c>
      <c r="H64" s="185">
        <v>5</v>
      </c>
      <c r="I64" s="189" t="e">
        <f t="shared" si="0"/>
        <v>#VALUE!</v>
      </c>
    </row>
    <row r="65" spans="2:9">
      <c r="B65" s="399" t="s">
        <v>673</v>
      </c>
      <c r="C65" s="400" t="s">
        <v>1086</v>
      </c>
      <c r="D65" s="401" t="s">
        <v>674</v>
      </c>
      <c r="E65" s="400" t="s">
        <v>1091</v>
      </c>
      <c r="F65" s="183">
        <v>40499</v>
      </c>
      <c r="G65" s="177" t="str">
        <f t="shared" si="1"/>
        <v>_x0005_168.95</v>
      </c>
      <c r="H65" s="185">
        <v>4</v>
      </c>
      <c r="I65" s="186" t="e">
        <f t="shared" si="0"/>
        <v>#VALUE!</v>
      </c>
    </row>
    <row r="66" spans="2:9">
      <c r="B66" s="399" t="s">
        <v>312</v>
      </c>
      <c r="C66" s="402" t="s">
        <v>1086</v>
      </c>
      <c r="D66" s="401" t="s">
        <v>674</v>
      </c>
      <c r="E66" s="402" t="s">
        <v>1095</v>
      </c>
      <c r="F66" s="183">
        <v>40501</v>
      </c>
      <c r="G66" s="177" t="str">
        <f t="shared" si="1"/>
        <v>_x0005_168.95</v>
      </c>
      <c r="H66" s="185">
        <v>3</v>
      </c>
      <c r="I66" s="189" t="e">
        <f t="shared" ref="I66:I129" si="2">G66*H66</f>
        <v>#VALUE!</v>
      </c>
    </row>
    <row r="67" spans="2:9">
      <c r="B67" s="399" t="s">
        <v>262</v>
      </c>
      <c r="C67" s="400" t="s">
        <v>1086</v>
      </c>
      <c r="D67" s="401" t="s">
        <v>676</v>
      </c>
      <c r="E67" s="400" t="s">
        <v>1091</v>
      </c>
      <c r="F67" s="183">
        <v>40505</v>
      </c>
      <c r="G67" s="177" t="str">
        <f t="shared" ref="G67:G130" si="3">CHAR(5)&amp;168.95</f>
        <v>_x0005_168.95</v>
      </c>
      <c r="H67" s="185">
        <v>2</v>
      </c>
      <c r="I67" s="186" t="e">
        <f t="shared" si="2"/>
        <v>#VALUE!</v>
      </c>
    </row>
    <row r="68" spans="2:9">
      <c r="B68" s="399" t="s">
        <v>673</v>
      </c>
      <c r="C68" s="402" t="s">
        <v>1086</v>
      </c>
      <c r="D68" s="401" t="s">
        <v>674</v>
      </c>
      <c r="E68" s="402" t="s">
        <v>1091</v>
      </c>
      <c r="F68" s="183">
        <v>40508</v>
      </c>
      <c r="G68" s="177" t="str">
        <f t="shared" si="3"/>
        <v>_x0005_168.95</v>
      </c>
      <c r="H68" s="185">
        <v>3</v>
      </c>
      <c r="I68" s="189" t="e">
        <f t="shared" si="2"/>
        <v>#VALUE!</v>
      </c>
    </row>
    <row r="69" spans="2:9">
      <c r="B69" s="399" t="s">
        <v>150</v>
      </c>
      <c r="C69" s="400" t="s">
        <v>1086</v>
      </c>
      <c r="D69" s="401" t="s">
        <v>676</v>
      </c>
      <c r="E69" s="400" t="s">
        <v>1093</v>
      </c>
      <c r="F69" s="183">
        <v>40509</v>
      </c>
      <c r="G69" s="177" t="str">
        <f t="shared" si="3"/>
        <v>_x0005_168.95</v>
      </c>
      <c r="H69" s="185">
        <v>14</v>
      </c>
      <c r="I69" s="186" t="e">
        <f t="shared" si="2"/>
        <v>#VALUE!</v>
      </c>
    </row>
    <row r="70" spans="2:9">
      <c r="B70" s="399" t="s">
        <v>150</v>
      </c>
      <c r="C70" s="402" t="s">
        <v>1086</v>
      </c>
      <c r="D70" s="401" t="s">
        <v>676</v>
      </c>
      <c r="E70" s="402" t="s">
        <v>1091</v>
      </c>
      <c r="F70" s="183">
        <v>40512</v>
      </c>
      <c r="G70" s="177" t="str">
        <f t="shared" si="3"/>
        <v>_x0005_168.95</v>
      </c>
      <c r="H70" s="185">
        <v>9</v>
      </c>
      <c r="I70" s="189" t="e">
        <f t="shared" si="2"/>
        <v>#VALUE!</v>
      </c>
    </row>
    <row r="71" spans="2:9">
      <c r="B71" s="399" t="s">
        <v>171</v>
      </c>
      <c r="C71" s="400" t="s">
        <v>1086</v>
      </c>
      <c r="D71" s="401" t="s">
        <v>674</v>
      </c>
      <c r="E71" s="400" t="s">
        <v>1092</v>
      </c>
      <c r="F71" s="183">
        <v>40519</v>
      </c>
      <c r="G71" s="177" t="str">
        <f t="shared" si="3"/>
        <v>_x0005_168.95</v>
      </c>
      <c r="H71" s="185">
        <v>15</v>
      </c>
      <c r="I71" s="186" t="e">
        <f t="shared" si="2"/>
        <v>#VALUE!</v>
      </c>
    </row>
    <row r="72" spans="2:9">
      <c r="B72" s="399" t="s">
        <v>262</v>
      </c>
      <c r="C72" s="402" t="s">
        <v>1086</v>
      </c>
      <c r="D72" s="401" t="s">
        <v>676</v>
      </c>
      <c r="E72" s="402" t="s">
        <v>1095</v>
      </c>
      <c r="F72" s="183">
        <v>40520</v>
      </c>
      <c r="G72" s="177" t="str">
        <f t="shared" si="3"/>
        <v>_x0005_168.95</v>
      </c>
      <c r="H72" s="185">
        <v>5</v>
      </c>
      <c r="I72" s="189" t="e">
        <f t="shared" si="2"/>
        <v>#VALUE!</v>
      </c>
    </row>
    <row r="73" spans="2:9">
      <c r="B73" s="399" t="s">
        <v>150</v>
      </c>
      <c r="C73" s="400" t="s">
        <v>1086</v>
      </c>
      <c r="D73" s="401" t="s">
        <v>676</v>
      </c>
      <c r="E73" s="400" t="s">
        <v>1093</v>
      </c>
      <c r="F73" s="183">
        <v>40522</v>
      </c>
      <c r="G73" s="177" t="str">
        <f t="shared" si="3"/>
        <v>_x0005_168.95</v>
      </c>
      <c r="H73" s="185">
        <v>1</v>
      </c>
      <c r="I73" s="186" t="e">
        <f t="shared" si="2"/>
        <v>#VALUE!</v>
      </c>
    </row>
    <row r="74" spans="2:9">
      <c r="B74" s="399" t="s">
        <v>673</v>
      </c>
      <c r="C74" s="402" t="s">
        <v>1086</v>
      </c>
      <c r="D74" s="401" t="s">
        <v>674</v>
      </c>
      <c r="E74" s="402" t="s">
        <v>1093</v>
      </c>
      <c r="F74" s="183">
        <v>40529</v>
      </c>
      <c r="G74" s="177" t="str">
        <f t="shared" si="3"/>
        <v>_x0005_168.95</v>
      </c>
      <c r="H74" s="185">
        <v>11</v>
      </c>
      <c r="I74" s="189" t="e">
        <f t="shared" si="2"/>
        <v>#VALUE!</v>
      </c>
    </row>
    <row r="75" spans="2:9">
      <c r="B75" s="399" t="s">
        <v>343</v>
      </c>
      <c r="C75" s="400" t="s">
        <v>1086</v>
      </c>
      <c r="D75" s="401" t="s">
        <v>674</v>
      </c>
      <c r="E75" s="400" t="s">
        <v>1091</v>
      </c>
      <c r="F75" s="183">
        <v>40533</v>
      </c>
      <c r="G75" s="177" t="str">
        <f t="shared" si="3"/>
        <v>_x0005_168.95</v>
      </c>
      <c r="H75" s="185">
        <v>9</v>
      </c>
      <c r="I75" s="186" t="e">
        <f t="shared" si="2"/>
        <v>#VALUE!</v>
      </c>
    </row>
    <row r="76" spans="2:9">
      <c r="B76" s="399" t="s">
        <v>678</v>
      </c>
      <c r="C76" s="402" t="s">
        <v>1086</v>
      </c>
      <c r="D76" s="401" t="s">
        <v>679</v>
      </c>
      <c r="E76" s="402" t="s">
        <v>1094</v>
      </c>
      <c r="F76" s="183">
        <v>40533</v>
      </c>
      <c r="G76" s="177" t="str">
        <f t="shared" si="3"/>
        <v>_x0005_168.95</v>
      </c>
      <c r="H76" s="185">
        <v>19</v>
      </c>
      <c r="I76" s="189" t="e">
        <f t="shared" si="2"/>
        <v>#VALUE!</v>
      </c>
    </row>
    <row r="77" spans="2:9">
      <c r="B77" s="399" t="s">
        <v>343</v>
      </c>
      <c r="C77" s="400" t="s">
        <v>1086</v>
      </c>
      <c r="D77" s="401" t="s">
        <v>674</v>
      </c>
      <c r="E77" s="400" t="s">
        <v>1093</v>
      </c>
      <c r="F77" s="183">
        <v>40534</v>
      </c>
      <c r="G77" s="177" t="str">
        <f t="shared" si="3"/>
        <v>_x0005_168.95</v>
      </c>
      <c r="H77" s="185">
        <v>12</v>
      </c>
      <c r="I77" s="186" t="e">
        <f t="shared" si="2"/>
        <v>#VALUE!</v>
      </c>
    </row>
    <row r="78" spans="2:9">
      <c r="B78" s="399" t="s">
        <v>673</v>
      </c>
      <c r="C78" s="402" t="s">
        <v>1086</v>
      </c>
      <c r="D78" s="401" t="s">
        <v>674</v>
      </c>
      <c r="E78" s="402" t="s">
        <v>1094</v>
      </c>
      <c r="F78" s="183">
        <v>40537</v>
      </c>
      <c r="G78" s="177" t="str">
        <f t="shared" si="3"/>
        <v>_x0005_168.95</v>
      </c>
      <c r="H78" s="185">
        <v>20</v>
      </c>
      <c r="I78" s="189" t="e">
        <f t="shared" si="2"/>
        <v>#VALUE!</v>
      </c>
    </row>
    <row r="79" spans="2:9">
      <c r="B79" s="399" t="s">
        <v>343</v>
      </c>
      <c r="C79" s="400" t="s">
        <v>1086</v>
      </c>
      <c r="D79" s="401" t="s">
        <v>674</v>
      </c>
      <c r="E79" s="400" t="s">
        <v>1094</v>
      </c>
      <c r="F79" s="183">
        <v>40539</v>
      </c>
      <c r="G79" s="177" t="str">
        <f t="shared" si="3"/>
        <v>_x0005_168.95</v>
      </c>
      <c r="H79" s="185">
        <v>9</v>
      </c>
      <c r="I79" s="186" t="e">
        <f t="shared" si="2"/>
        <v>#VALUE!</v>
      </c>
    </row>
    <row r="80" spans="2:9">
      <c r="B80" s="399" t="s">
        <v>680</v>
      </c>
      <c r="C80" s="402" t="s">
        <v>1086</v>
      </c>
      <c r="D80" s="401" t="s">
        <v>679</v>
      </c>
      <c r="E80" s="402" t="s">
        <v>1095</v>
      </c>
      <c r="F80" s="183">
        <v>40539</v>
      </c>
      <c r="G80" s="177" t="str">
        <f t="shared" si="3"/>
        <v>_x0005_168.95</v>
      </c>
      <c r="H80" s="185">
        <v>3</v>
      </c>
      <c r="I80" s="189" t="e">
        <f t="shared" si="2"/>
        <v>#VALUE!</v>
      </c>
    </row>
    <row r="81" spans="2:9">
      <c r="B81" s="399" t="s">
        <v>312</v>
      </c>
      <c r="C81" s="400" t="s">
        <v>1086</v>
      </c>
      <c r="D81" s="401" t="s">
        <v>674</v>
      </c>
      <c r="E81" s="400" t="s">
        <v>1092</v>
      </c>
      <c r="F81" s="183">
        <v>40541</v>
      </c>
      <c r="G81" s="177" t="str">
        <f t="shared" si="3"/>
        <v>_x0005_168.95</v>
      </c>
      <c r="H81" s="185">
        <v>4</v>
      </c>
      <c r="I81" s="186" t="e">
        <f t="shared" si="2"/>
        <v>#VALUE!</v>
      </c>
    </row>
    <row r="82" spans="2:9">
      <c r="B82" s="399" t="s">
        <v>678</v>
      </c>
      <c r="C82" s="402" t="s">
        <v>1086</v>
      </c>
      <c r="D82" s="401" t="s">
        <v>679</v>
      </c>
      <c r="E82" s="402" t="s">
        <v>1092</v>
      </c>
      <c r="F82" s="183">
        <v>40541</v>
      </c>
      <c r="G82" s="177" t="str">
        <f t="shared" si="3"/>
        <v>_x0005_168.95</v>
      </c>
      <c r="H82" s="185">
        <v>15</v>
      </c>
      <c r="I82" s="189" t="e">
        <f t="shared" si="2"/>
        <v>#VALUE!</v>
      </c>
    </row>
    <row r="83" spans="2:9">
      <c r="B83" s="399" t="s">
        <v>605</v>
      </c>
      <c r="C83" s="400" t="s">
        <v>1086</v>
      </c>
      <c r="D83" s="401" t="s">
        <v>675</v>
      </c>
      <c r="E83" s="400" t="s">
        <v>1093</v>
      </c>
      <c r="F83" s="183">
        <v>40547</v>
      </c>
      <c r="G83" s="177" t="str">
        <f t="shared" si="3"/>
        <v>_x0005_168.95</v>
      </c>
      <c r="H83" s="185">
        <v>15</v>
      </c>
      <c r="I83" s="186" t="e">
        <f t="shared" si="2"/>
        <v>#VALUE!</v>
      </c>
    </row>
    <row r="84" spans="2:9">
      <c r="B84" s="399" t="s">
        <v>673</v>
      </c>
      <c r="C84" s="402" t="s">
        <v>1086</v>
      </c>
      <c r="D84" s="401" t="s">
        <v>674</v>
      </c>
      <c r="E84" s="402" t="s">
        <v>1094</v>
      </c>
      <c r="F84" s="183">
        <v>40548</v>
      </c>
      <c r="G84" s="177" t="str">
        <f t="shared" si="3"/>
        <v>_x0005_168.95</v>
      </c>
      <c r="H84" s="185">
        <v>20</v>
      </c>
      <c r="I84" s="189" t="e">
        <f t="shared" si="2"/>
        <v>#VALUE!</v>
      </c>
    </row>
    <row r="85" spans="2:9">
      <c r="B85" s="399" t="s">
        <v>171</v>
      </c>
      <c r="C85" s="400" t="s">
        <v>1086</v>
      </c>
      <c r="D85" s="401" t="s">
        <v>674</v>
      </c>
      <c r="E85" s="400" t="s">
        <v>1092</v>
      </c>
      <c r="F85" s="183">
        <v>40548</v>
      </c>
      <c r="G85" s="177" t="str">
        <f t="shared" si="3"/>
        <v>_x0005_168.95</v>
      </c>
      <c r="H85" s="185">
        <v>4</v>
      </c>
      <c r="I85" s="186" t="e">
        <f t="shared" si="2"/>
        <v>#VALUE!</v>
      </c>
    </row>
    <row r="86" spans="2:9">
      <c r="B86" s="399" t="s">
        <v>171</v>
      </c>
      <c r="C86" s="402" t="s">
        <v>1086</v>
      </c>
      <c r="D86" s="401" t="s">
        <v>674</v>
      </c>
      <c r="E86" s="402" t="s">
        <v>1094</v>
      </c>
      <c r="F86" s="183">
        <v>40550</v>
      </c>
      <c r="G86" s="177" t="str">
        <f t="shared" si="3"/>
        <v>_x0005_168.95</v>
      </c>
      <c r="H86" s="185">
        <v>16</v>
      </c>
      <c r="I86" s="189" t="e">
        <f t="shared" si="2"/>
        <v>#VALUE!</v>
      </c>
    </row>
    <row r="87" spans="2:9">
      <c r="B87" s="399" t="s">
        <v>677</v>
      </c>
      <c r="C87" s="400" t="s">
        <v>1086</v>
      </c>
      <c r="D87" s="401" t="s">
        <v>675</v>
      </c>
      <c r="E87" s="400" t="s">
        <v>1093</v>
      </c>
      <c r="F87" s="183">
        <v>40550</v>
      </c>
      <c r="G87" s="177" t="str">
        <f t="shared" si="3"/>
        <v>_x0005_168.95</v>
      </c>
      <c r="H87" s="185">
        <v>6</v>
      </c>
      <c r="I87" s="186" t="e">
        <f t="shared" si="2"/>
        <v>#VALUE!</v>
      </c>
    </row>
    <row r="88" spans="2:9">
      <c r="B88" s="399" t="s">
        <v>605</v>
      </c>
      <c r="C88" s="402" t="s">
        <v>1086</v>
      </c>
      <c r="D88" s="401" t="s">
        <v>675</v>
      </c>
      <c r="E88" s="402" t="s">
        <v>1094</v>
      </c>
      <c r="F88" s="183">
        <v>40551</v>
      </c>
      <c r="G88" s="177" t="str">
        <f t="shared" si="3"/>
        <v>_x0005_168.95</v>
      </c>
      <c r="H88" s="185">
        <v>6</v>
      </c>
      <c r="I88" s="189" t="e">
        <f t="shared" si="2"/>
        <v>#VALUE!</v>
      </c>
    </row>
    <row r="89" spans="2:9">
      <c r="B89" s="399" t="s">
        <v>262</v>
      </c>
      <c r="C89" s="400" t="s">
        <v>1086</v>
      </c>
      <c r="D89" s="401" t="s">
        <v>676</v>
      </c>
      <c r="E89" s="400" t="s">
        <v>1095</v>
      </c>
      <c r="F89" s="183">
        <v>40551</v>
      </c>
      <c r="G89" s="177" t="str">
        <f t="shared" si="3"/>
        <v>_x0005_168.95</v>
      </c>
      <c r="H89" s="185">
        <v>11</v>
      </c>
      <c r="I89" s="186" t="e">
        <f t="shared" si="2"/>
        <v>#VALUE!</v>
      </c>
    </row>
    <row r="90" spans="2:9">
      <c r="B90" s="399" t="s">
        <v>312</v>
      </c>
      <c r="C90" s="402" t="s">
        <v>1086</v>
      </c>
      <c r="D90" s="401" t="s">
        <v>674</v>
      </c>
      <c r="E90" s="402" t="s">
        <v>1095</v>
      </c>
      <c r="F90" s="183">
        <v>40553</v>
      </c>
      <c r="G90" s="177" t="str">
        <f t="shared" si="3"/>
        <v>_x0005_168.95</v>
      </c>
      <c r="H90" s="185">
        <v>1</v>
      </c>
      <c r="I90" s="189" t="e">
        <f t="shared" si="2"/>
        <v>#VALUE!</v>
      </c>
    </row>
    <row r="91" spans="2:9">
      <c r="B91" s="399" t="s">
        <v>677</v>
      </c>
      <c r="C91" s="400" t="s">
        <v>1086</v>
      </c>
      <c r="D91" s="401" t="s">
        <v>675</v>
      </c>
      <c r="E91" s="400" t="s">
        <v>1091</v>
      </c>
      <c r="F91" s="183">
        <v>40554</v>
      </c>
      <c r="G91" s="177" t="str">
        <f t="shared" si="3"/>
        <v>_x0005_168.95</v>
      </c>
      <c r="H91" s="185">
        <v>15</v>
      </c>
      <c r="I91" s="186" t="e">
        <f t="shared" si="2"/>
        <v>#VALUE!</v>
      </c>
    </row>
    <row r="92" spans="2:9">
      <c r="B92" s="399" t="s">
        <v>677</v>
      </c>
      <c r="C92" s="402" t="s">
        <v>1086</v>
      </c>
      <c r="D92" s="401" t="s">
        <v>675</v>
      </c>
      <c r="E92" s="402" t="s">
        <v>1094</v>
      </c>
      <c r="F92" s="183">
        <v>40554</v>
      </c>
      <c r="G92" s="177" t="str">
        <f t="shared" si="3"/>
        <v>_x0005_168.95</v>
      </c>
      <c r="H92" s="185">
        <v>13</v>
      </c>
      <c r="I92" s="189" t="e">
        <f t="shared" si="2"/>
        <v>#VALUE!</v>
      </c>
    </row>
    <row r="93" spans="2:9">
      <c r="B93" s="399" t="s">
        <v>343</v>
      </c>
      <c r="C93" s="400" t="s">
        <v>1086</v>
      </c>
      <c r="D93" s="401" t="s">
        <v>674</v>
      </c>
      <c r="E93" s="400" t="s">
        <v>1091</v>
      </c>
      <c r="F93" s="183">
        <v>40557</v>
      </c>
      <c r="G93" s="177" t="str">
        <f t="shared" si="3"/>
        <v>_x0005_168.95</v>
      </c>
      <c r="H93" s="185">
        <v>15</v>
      </c>
      <c r="I93" s="186" t="e">
        <f t="shared" si="2"/>
        <v>#VALUE!</v>
      </c>
    </row>
    <row r="94" spans="2:9">
      <c r="B94" s="399" t="s">
        <v>262</v>
      </c>
      <c r="C94" s="402" t="s">
        <v>1086</v>
      </c>
      <c r="D94" s="401" t="s">
        <v>676</v>
      </c>
      <c r="E94" s="402" t="s">
        <v>1093</v>
      </c>
      <c r="F94" s="183">
        <v>40567</v>
      </c>
      <c r="G94" s="177" t="str">
        <f t="shared" si="3"/>
        <v>_x0005_168.95</v>
      </c>
      <c r="H94" s="185">
        <v>11</v>
      </c>
      <c r="I94" s="189" t="e">
        <f t="shared" si="2"/>
        <v>#VALUE!</v>
      </c>
    </row>
    <row r="95" spans="2:9">
      <c r="B95" s="399" t="s">
        <v>605</v>
      </c>
      <c r="C95" s="400" t="s">
        <v>1086</v>
      </c>
      <c r="D95" s="401" t="s">
        <v>675</v>
      </c>
      <c r="E95" s="400" t="s">
        <v>1091</v>
      </c>
      <c r="F95" s="183">
        <v>40570</v>
      </c>
      <c r="G95" s="177" t="str">
        <f t="shared" si="3"/>
        <v>_x0005_168.95</v>
      </c>
      <c r="H95" s="185">
        <v>9</v>
      </c>
      <c r="I95" s="186" t="e">
        <f t="shared" si="2"/>
        <v>#VALUE!</v>
      </c>
    </row>
    <row r="96" spans="2:9">
      <c r="B96" s="399" t="s">
        <v>171</v>
      </c>
      <c r="C96" s="402" t="s">
        <v>1086</v>
      </c>
      <c r="D96" s="401" t="s">
        <v>674</v>
      </c>
      <c r="E96" s="402" t="s">
        <v>1091</v>
      </c>
      <c r="F96" s="183">
        <v>40572</v>
      </c>
      <c r="G96" s="177" t="str">
        <f t="shared" si="3"/>
        <v>_x0005_168.95</v>
      </c>
      <c r="H96" s="185">
        <v>4</v>
      </c>
      <c r="I96" s="189" t="e">
        <f t="shared" si="2"/>
        <v>#VALUE!</v>
      </c>
    </row>
    <row r="97" spans="2:9">
      <c r="B97" s="399" t="s">
        <v>673</v>
      </c>
      <c r="C97" s="400" t="s">
        <v>1086</v>
      </c>
      <c r="D97" s="401" t="s">
        <v>674</v>
      </c>
      <c r="E97" s="400" t="s">
        <v>1094</v>
      </c>
      <c r="F97" s="183">
        <v>40574</v>
      </c>
      <c r="G97" s="177" t="str">
        <f t="shared" si="3"/>
        <v>_x0005_168.95</v>
      </c>
      <c r="H97" s="185">
        <v>13</v>
      </c>
      <c r="I97" s="186" t="e">
        <f t="shared" si="2"/>
        <v>#VALUE!</v>
      </c>
    </row>
    <row r="98" spans="2:9">
      <c r="B98" s="399" t="s">
        <v>678</v>
      </c>
      <c r="C98" s="402" t="s">
        <v>1086</v>
      </c>
      <c r="D98" s="401" t="s">
        <v>679</v>
      </c>
      <c r="E98" s="402" t="s">
        <v>1093</v>
      </c>
      <c r="F98" s="183">
        <v>40574</v>
      </c>
      <c r="G98" s="177" t="str">
        <f t="shared" si="3"/>
        <v>_x0005_168.95</v>
      </c>
      <c r="H98" s="185">
        <v>13</v>
      </c>
      <c r="I98" s="189" t="e">
        <f t="shared" si="2"/>
        <v>#VALUE!</v>
      </c>
    </row>
    <row r="99" spans="2:9">
      <c r="B99" s="399" t="s">
        <v>673</v>
      </c>
      <c r="C99" s="400" t="s">
        <v>1086</v>
      </c>
      <c r="D99" s="401" t="s">
        <v>674</v>
      </c>
      <c r="E99" s="400" t="s">
        <v>1095</v>
      </c>
      <c r="F99" s="183">
        <v>40576</v>
      </c>
      <c r="G99" s="177" t="str">
        <f t="shared" si="3"/>
        <v>_x0005_168.95</v>
      </c>
      <c r="H99" s="185">
        <v>6</v>
      </c>
      <c r="I99" s="186" t="e">
        <f t="shared" si="2"/>
        <v>#VALUE!</v>
      </c>
    </row>
    <row r="100" spans="2:9">
      <c r="B100" s="399" t="s">
        <v>680</v>
      </c>
      <c r="C100" s="402" t="s">
        <v>1086</v>
      </c>
      <c r="D100" s="401" t="s">
        <v>679</v>
      </c>
      <c r="E100" s="402" t="s">
        <v>1091</v>
      </c>
      <c r="F100" s="183">
        <v>40582</v>
      </c>
      <c r="G100" s="177" t="str">
        <f t="shared" si="3"/>
        <v>_x0005_168.95</v>
      </c>
      <c r="H100" s="185">
        <v>14</v>
      </c>
      <c r="I100" s="189" t="e">
        <f t="shared" si="2"/>
        <v>#VALUE!</v>
      </c>
    </row>
    <row r="101" spans="2:9">
      <c r="B101" s="399" t="s">
        <v>682</v>
      </c>
      <c r="C101" s="400" t="s">
        <v>1086</v>
      </c>
      <c r="D101" s="401" t="s">
        <v>679</v>
      </c>
      <c r="E101" s="400" t="s">
        <v>1095</v>
      </c>
      <c r="F101" s="183">
        <v>40582</v>
      </c>
      <c r="G101" s="177" t="str">
        <f t="shared" si="3"/>
        <v>_x0005_168.95</v>
      </c>
      <c r="H101" s="185">
        <v>7</v>
      </c>
      <c r="I101" s="186" t="e">
        <f t="shared" si="2"/>
        <v>#VALUE!</v>
      </c>
    </row>
    <row r="102" spans="2:9">
      <c r="B102" s="399" t="s">
        <v>171</v>
      </c>
      <c r="C102" s="402" t="s">
        <v>1086</v>
      </c>
      <c r="D102" s="401" t="s">
        <v>674</v>
      </c>
      <c r="E102" s="402" t="s">
        <v>1094</v>
      </c>
      <c r="F102" s="183">
        <v>40588</v>
      </c>
      <c r="G102" s="177" t="str">
        <f t="shared" si="3"/>
        <v>_x0005_168.95</v>
      </c>
      <c r="H102" s="185">
        <v>14</v>
      </c>
      <c r="I102" s="189" t="e">
        <f t="shared" si="2"/>
        <v>#VALUE!</v>
      </c>
    </row>
    <row r="103" spans="2:9">
      <c r="B103" s="399" t="s">
        <v>343</v>
      </c>
      <c r="C103" s="400" t="s">
        <v>1086</v>
      </c>
      <c r="D103" s="401" t="s">
        <v>674</v>
      </c>
      <c r="E103" s="400" t="s">
        <v>1095</v>
      </c>
      <c r="F103" s="183">
        <v>40598</v>
      </c>
      <c r="G103" s="177" t="str">
        <f t="shared" si="3"/>
        <v>_x0005_168.95</v>
      </c>
      <c r="H103" s="185">
        <v>8</v>
      </c>
      <c r="I103" s="186" t="e">
        <f t="shared" si="2"/>
        <v>#VALUE!</v>
      </c>
    </row>
    <row r="104" spans="2:9">
      <c r="B104" s="399" t="s">
        <v>681</v>
      </c>
      <c r="C104" s="402" t="s">
        <v>1086</v>
      </c>
      <c r="D104" s="401" t="s">
        <v>679</v>
      </c>
      <c r="E104" s="402" t="s">
        <v>1094</v>
      </c>
      <c r="F104" s="183">
        <v>40606</v>
      </c>
      <c r="G104" s="177" t="str">
        <f t="shared" si="3"/>
        <v>_x0005_168.95</v>
      </c>
      <c r="H104" s="185">
        <v>8</v>
      </c>
      <c r="I104" s="189" t="e">
        <f t="shared" si="2"/>
        <v>#VALUE!</v>
      </c>
    </row>
    <row r="105" spans="2:9">
      <c r="B105" s="399" t="s">
        <v>171</v>
      </c>
      <c r="C105" s="400" t="s">
        <v>1086</v>
      </c>
      <c r="D105" s="401" t="s">
        <v>674</v>
      </c>
      <c r="E105" s="400" t="s">
        <v>1092</v>
      </c>
      <c r="F105" s="183">
        <v>40626</v>
      </c>
      <c r="G105" s="177" t="str">
        <f t="shared" si="3"/>
        <v>_x0005_168.95</v>
      </c>
      <c r="H105" s="185">
        <v>9</v>
      </c>
      <c r="I105" s="186" t="e">
        <f t="shared" si="2"/>
        <v>#VALUE!</v>
      </c>
    </row>
    <row r="106" spans="2:9">
      <c r="B106" s="399" t="s">
        <v>262</v>
      </c>
      <c r="C106" s="402" t="s">
        <v>1086</v>
      </c>
      <c r="D106" s="401" t="s">
        <v>676</v>
      </c>
      <c r="E106" s="402" t="s">
        <v>1093</v>
      </c>
      <c r="F106" s="183">
        <v>40630</v>
      </c>
      <c r="G106" s="177" t="str">
        <f t="shared" si="3"/>
        <v>_x0005_168.95</v>
      </c>
      <c r="H106" s="185">
        <v>14</v>
      </c>
      <c r="I106" s="189" t="e">
        <f t="shared" si="2"/>
        <v>#VALUE!</v>
      </c>
    </row>
    <row r="107" spans="2:9">
      <c r="B107" s="399" t="s">
        <v>150</v>
      </c>
      <c r="C107" s="400" t="s">
        <v>1086</v>
      </c>
      <c r="D107" s="401" t="s">
        <v>676</v>
      </c>
      <c r="E107" s="400" t="s">
        <v>1092</v>
      </c>
      <c r="F107" s="183">
        <v>40634</v>
      </c>
      <c r="G107" s="177" t="str">
        <f t="shared" si="3"/>
        <v>_x0005_168.95</v>
      </c>
      <c r="H107" s="185">
        <v>15</v>
      </c>
      <c r="I107" s="186" t="e">
        <f t="shared" si="2"/>
        <v>#VALUE!</v>
      </c>
    </row>
    <row r="108" spans="2:9">
      <c r="B108" s="399" t="s">
        <v>680</v>
      </c>
      <c r="C108" s="402" t="s">
        <v>1086</v>
      </c>
      <c r="D108" s="401" t="s">
        <v>679</v>
      </c>
      <c r="E108" s="402" t="s">
        <v>1095</v>
      </c>
      <c r="F108" s="183">
        <v>40637</v>
      </c>
      <c r="G108" s="177" t="str">
        <f t="shared" si="3"/>
        <v>_x0005_168.95</v>
      </c>
      <c r="H108" s="185">
        <v>9</v>
      </c>
      <c r="I108" s="189" t="e">
        <f t="shared" si="2"/>
        <v>#VALUE!</v>
      </c>
    </row>
    <row r="109" spans="2:9">
      <c r="B109" s="399" t="s">
        <v>680</v>
      </c>
      <c r="C109" s="400" t="s">
        <v>1086</v>
      </c>
      <c r="D109" s="401" t="s">
        <v>679</v>
      </c>
      <c r="E109" s="400" t="s">
        <v>1094</v>
      </c>
      <c r="F109" s="183">
        <v>40642</v>
      </c>
      <c r="G109" s="177" t="str">
        <f t="shared" si="3"/>
        <v>_x0005_168.95</v>
      </c>
      <c r="H109" s="185">
        <v>8</v>
      </c>
      <c r="I109" s="186" t="e">
        <f t="shared" si="2"/>
        <v>#VALUE!</v>
      </c>
    </row>
    <row r="110" spans="2:9">
      <c r="B110" s="399" t="s">
        <v>680</v>
      </c>
      <c r="C110" s="402" t="s">
        <v>1086</v>
      </c>
      <c r="D110" s="401" t="s">
        <v>679</v>
      </c>
      <c r="E110" s="402" t="s">
        <v>1091</v>
      </c>
      <c r="F110" s="183">
        <v>40652</v>
      </c>
      <c r="G110" s="177" t="str">
        <f t="shared" si="3"/>
        <v>_x0005_168.95</v>
      </c>
      <c r="H110" s="185">
        <v>1</v>
      </c>
      <c r="I110" s="189" t="e">
        <f t="shared" si="2"/>
        <v>#VALUE!</v>
      </c>
    </row>
    <row r="111" spans="2:9">
      <c r="B111" s="399" t="s">
        <v>678</v>
      </c>
      <c r="C111" s="400" t="s">
        <v>1086</v>
      </c>
      <c r="D111" s="401" t="s">
        <v>679</v>
      </c>
      <c r="E111" s="400" t="s">
        <v>1093</v>
      </c>
      <c r="F111" s="183">
        <v>40653</v>
      </c>
      <c r="G111" s="177" t="str">
        <f t="shared" si="3"/>
        <v>_x0005_168.95</v>
      </c>
      <c r="H111" s="185">
        <v>12</v>
      </c>
      <c r="I111" s="186" t="e">
        <f t="shared" si="2"/>
        <v>#VALUE!</v>
      </c>
    </row>
    <row r="112" spans="2:9">
      <c r="B112" s="399" t="s">
        <v>680</v>
      </c>
      <c r="C112" s="402" t="s">
        <v>1086</v>
      </c>
      <c r="D112" s="401" t="s">
        <v>679</v>
      </c>
      <c r="E112" s="402" t="s">
        <v>1095</v>
      </c>
      <c r="F112" s="183">
        <v>40663</v>
      </c>
      <c r="G112" s="177" t="str">
        <f t="shared" si="3"/>
        <v>_x0005_168.95</v>
      </c>
      <c r="H112" s="185">
        <v>1</v>
      </c>
      <c r="I112" s="189" t="e">
        <f t="shared" si="2"/>
        <v>#VALUE!</v>
      </c>
    </row>
    <row r="113" spans="2:9">
      <c r="B113" s="399" t="s">
        <v>682</v>
      </c>
      <c r="C113" s="400" t="s">
        <v>1086</v>
      </c>
      <c r="D113" s="401" t="s">
        <v>679</v>
      </c>
      <c r="E113" s="400" t="s">
        <v>1091</v>
      </c>
      <c r="F113" s="183">
        <v>40666</v>
      </c>
      <c r="G113" s="177" t="str">
        <f t="shared" si="3"/>
        <v>_x0005_168.95</v>
      </c>
      <c r="H113" s="185">
        <v>7</v>
      </c>
      <c r="I113" s="186" t="e">
        <f t="shared" si="2"/>
        <v>#VALUE!</v>
      </c>
    </row>
    <row r="114" spans="2:9">
      <c r="B114" s="399" t="s">
        <v>681</v>
      </c>
      <c r="C114" s="402" t="s">
        <v>1086</v>
      </c>
      <c r="D114" s="401" t="s">
        <v>679</v>
      </c>
      <c r="E114" s="402" t="s">
        <v>1093</v>
      </c>
      <c r="F114" s="183">
        <v>40667</v>
      </c>
      <c r="G114" s="177" t="str">
        <f t="shared" si="3"/>
        <v>_x0005_168.95</v>
      </c>
      <c r="H114" s="185">
        <v>3</v>
      </c>
      <c r="I114" s="189" t="e">
        <f t="shared" si="2"/>
        <v>#VALUE!</v>
      </c>
    </row>
    <row r="115" spans="2:9">
      <c r="B115" s="399" t="s">
        <v>150</v>
      </c>
      <c r="C115" s="400" t="s">
        <v>1086</v>
      </c>
      <c r="D115" s="401" t="s">
        <v>676</v>
      </c>
      <c r="E115" s="400" t="s">
        <v>1093</v>
      </c>
      <c r="F115" s="183">
        <v>40672</v>
      </c>
      <c r="G115" s="177" t="str">
        <f t="shared" si="3"/>
        <v>_x0005_168.95</v>
      </c>
      <c r="H115" s="185">
        <v>14</v>
      </c>
      <c r="I115" s="186" t="e">
        <f t="shared" si="2"/>
        <v>#VALUE!</v>
      </c>
    </row>
    <row r="116" spans="2:9">
      <c r="B116" s="399" t="s">
        <v>678</v>
      </c>
      <c r="C116" s="402" t="s">
        <v>1086</v>
      </c>
      <c r="D116" s="401" t="s">
        <v>679</v>
      </c>
      <c r="E116" s="402" t="s">
        <v>1095</v>
      </c>
      <c r="F116" s="183">
        <v>40675</v>
      </c>
      <c r="G116" s="177" t="str">
        <f t="shared" si="3"/>
        <v>_x0005_168.95</v>
      </c>
      <c r="H116" s="185">
        <v>2</v>
      </c>
      <c r="I116" s="189" t="e">
        <f t="shared" si="2"/>
        <v>#VALUE!</v>
      </c>
    </row>
    <row r="117" spans="2:9">
      <c r="B117" s="399" t="s">
        <v>673</v>
      </c>
      <c r="C117" s="400" t="s">
        <v>1086</v>
      </c>
      <c r="D117" s="401" t="s">
        <v>674</v>
      </c>
      <c r="E117" s="400" t="s">
        <v>1095</v>
      </c>
      <c r="F117" s="183">
        <v>40680</v>
      </c>
      <c r="G117" s="177" t="str">
        <f t="shared" si="3"/>
        <v>_x0005_168.95</v>
      </c>
      <c r="H117" s="185">
        <v>13</v>
      </c>
      <c r="I117" s="186" t="e">
        <f t="shared" si="2"/>
        <v>#VALUE!</v>
      </c>
    </row>
    <row r="118" spans="2:9">
      <c r="B118" s="399" t="s">
        <v>680</v>
      </c>
      <c r="C118" s="402" t="s">
        <v>1086</v>
      </c>
      <c r="D118" s="401" t="s">
        <v>679</v>
      </c>
      <c r="E118" s="402" t="s">
        <v>1093</v>
      </c>
      <c r="F118" s="183">
        <v>40681</v>
      </c>
      <c r="G118" s="177" t="str">
        <f t="shared" si="3"/>
        <v>_x0005_168.95</v>
      </c>
      <c r="H118" s="185">
        <v>6</v>
      </c>
      <c r="I118" s="189" t="e">
        <f t="shared" si="2"/>
        <v>#VALUE!</v>
      </c>
    </row>
    <row r="119" spans="2:9">
      <c r="B119" s="399" t="s">
        <v>343</v>
      </c>
      <c r="C119" s="400" t="s">
        <v>1086</v>
      </c>
      <c r="D119" s="401" t="s">
        <v>674</v>
      </c>
      <c r="E119" s="400" t="s">
        <v>1091</v>
      </c>
      <c r="F119" s="183">
        <v>40686</v>
      </c>
      <c r="G119" s="177" t="str">
        <f t="shared" si="3"/>
        <v>_x0005_168.95</v>
      </c>
      <c r="H119" s="185">
        <v>14</v>
      </c>
      <c r="I119" s="186" t="e">
        <f t="shared" si="2"/>
        <v>#VALUE!</v>
      </c>
    </row>
    <row r="120" spans="2:9">
      <c r="B120" s="399" t="s">
        <v>171</v>
      </c>
      <c r="C120" s="402" t="s">
        <v>1086</v>
      </c>
      <c r="D120" s="401" t="s">
        <v>674</v>
      </c>
      <c r="E120" s="402" t="s">
        <v>1091</v>
      </c>
      <c r="F120" s="183">
        <v>40686</v>
      </c>
      <c r="G120" s="177" t="str">
        <f t="shared" si="3"/>
        <v>_x0005_168.95</v>
      </c>
      <c r="H120" s="185">
        <v>12</v>
      </c>
      <c r="I120" s="189" t="e">
        <f t="shared" si="2"/>
        <v>#VALUE!</v>
      </c>
    </row>
    <row r="121" spans="2:9">
      <c r="B121" s="399" t="s">
        <v>343</v>
      </c>
      <c r="C121" s="400" t="s">
        <v>1086</v>
      </c>
      <c r="D121" s="401" t="s">
        <v>674</v>
      </c>
      <c r="E121" s="400" t="s">
        <v>1092</v>
      </c>
      <c r="F121" s="183">
        <v>40686</v>
      </c>
      <c r="G121" s="177" t="str">
        <f t="shared" si="3"/>
        <v>_x0005_168.95</v>
      </c>
      <c r="H121" s="185">
        <v>13</v>
      </c>
      <c r="I121" s="186" t="e">
        <f t="shared" si="2"/>
        <v>#VALUE!</v>
      </c>
    </row>
    <row r="122" spans="2:9">
      <c r="B122" s="399" t="s">
        <v>605</v>
      </c>
      <c r="C122" s="402" t="s">
        <v>1086</v>
      </c>
      <c r="D122" s="401" t="s">
        <v>675</v>
      </c>
      <c r="E122" s="402" t="s">
        <v>1094</v>
      </c>
      <c r="F122" s="183">
        <v>40689</v>
      </c>
      <c r="G122" s="177" t="str">
        <f t="shared" si="3"/>
        <v>_x0005_168.95</v>
      </c>
      <c r="H122" s="185">
        <v>17</v>
      </c>
      <c r="I122" s="189" t="e">
        <f t="shared" si="2"/>
        <v>#VALUE!</v>
      </c>
    </row>
    <row r="123" spans="2:9">
      <c r="B123" s="399" t="s">
        <v>343</v>
      </c>
      <c r="C123" s="400" t="s">
        <v>1086</v>
      </c>
      <c r="D123" s="401" t="s">
        <v>674</v>
      </c>
      <c r="E123" s="400" t="s">
        <v>1093</v>
      </c>
      <c r="F123" s="183">
        <v>40689</v>
      </c>
      <c r="G123" s="177" t="str">
        <f t="shared" si="3"/>
        <v>_x0005_168.95</v>
      </c>
      <c r="H123" s="185">
        <v>13</v>
      </c>
      <c r="I123" s="186" t="e">
        <f t="shared" si="2"/>
        <v>#VALUE!</v>
      </c>
    </row>
    <row r="124" spans="2:9">
      <c r="B124" s="399" t="s">
        <v>343</v>
      </c>
      <c r="C124" s="402" t="s">
        <v>1086</v>
      </c>
      <c r="D124" s="401" t="s">
        <v>674</v>
      </c>
      <c r="E124" s="402" t="s">
        <v>1094</v>
      </c>
      <c r="F124" s="183">
        <v>40694</v>
      </c>
      <c r="G124" s="177" t="str">
        <f t="shared" si="3"/>
        <v>_x0005_168.95</v>
      </c>
      <c r="H124" s="185">
        <v>14</v>
      </c>
      <c r="I124" s="189" t="e">
        <f t="shared" si="2"/>
        <v>#VALUE!</v>
      </c>
    </row>
    <row r="125" spans="2:9">
      <c r="B125" s="399" t="s">
        <v>171</v>
      </c>
      <c r="C125" s="400" t="s">
        <v>1086</v>
      </c>
      <c r="D125" s="401" t="s">
        <v>674</v>
      </c>
      <c r="E125" s="400" t="s">
        <v>1093</v>
      </c>
      <c r="F125" s="183">
        <v>40694</v>
      </c>
      <c r="G125" s="177" t="str">
        <f t="shared" si="3"/>
        <v>_x0005_168.95</v>
      </c>
      <c r="H125" s="185">
        <v>4</v>
      </c>
      <c r="I125" s="186" t="e">
        <f t="shared" si="2"/>
        <v>#VALUE!</v>
      </c>
    </row>
    <row r="126" spans="2:9">
      <c r="B126" s="399" t="s">
        <v>673</v>
      </c>
      <c r="C126" s="402" t="s">
        <v>1086</v>
      </c>
      <c r="D126" s="401" t="s">
        <v>674</v>
      </c>
      <c r="E126" s="402" t="s">
        <v>1094</v>
      </c>
      <c r="F126" s="183">
        <v>40697</v>
      </c>
      <c r="G126" s="177" t="str">
        <f t="shared" si="3"/>
        <v>_x0005_168.95</v>
      </c>
      <c r="H126" s="185">
        <v>6</v>
      </c>
      <c r="I126" s="189" t="e">
        <f t="shared" si="2"/>
        <v>#VALUE!</v>
      </c>
    </row>
    <row r="127" spans="2:9">
      <c r="B127" s="399" t="s">
        <v>678</v>
      </c>
      <c r="C127" s="400" t="s">
        <v>1086</v>
      </c>
      <c r="D127" s="401" t="s">
        <v>679</v>
      </c>
      <c r="E127" s="400" t="s">
        <v>1091</v>
      </c>
      <c r="F127" s="183">
        <v>40718</v>
      </c>
      <c r="G127" s="177" t="str">
        <f t="shared" si="3"/>
        <v>_x0005_168.95</v>
      </c>
      <c r="H127" s="185">
        <v>13</v>
      </c>
      <c r="I127" s="186" t="e">
        <f t="shared" si="2"/>
        <v>#VALUE!</v>
      </c>
    </row>
    <row r="128" spans="2:9">
      <c r="B128" s="399" t="s">
        <v>678</v>
      </c>
      <c r="C128" s="402" t="s">
        <v>1086</v>
      </c>
      <c r="D128" s="401" t="s">
        <v>679</v>
      </c>
      <c r="E128" s="402" t="s">
        <v>1093</v>
      </c>
      <c r="F128" s="183">
        <v>40718</v>
      </c>
      <c r="G128" s="177" t="str">
        <f t="shared" si="3"/>
        <v>_x0005_168.95</v>
      </c>
      <c r="H128" s="185">
        <v>3</v>
      </c>
      <c r="I128" s="189" t="e">
        <f t="shared" si="2"/>
        <v>#VALUE!</v>
      </c>
    </row>
    <row r="129" spans="2:9">
      <c r="B129" s="399" t="s">
        <v>673</v>
      </c>
      <c r="C129" s="400" t="s">
        <v>1086</v>
      </c>
      <c r="D129" s="401" t="s">
        <v>674</v>
      </c>
      <c r="E129" s="400" t="s">
        <v>1094</v>
      </c>
      <c r="F129" s="183">
        <v>40726</v>
      </c>
      <c r="G129" s="177" t="str">
        <f t="shared" si="3"/>
        <v>_x0005_168.95</v>
      </c>
      <c r="H129" s="185">
        <v>8</v>
      </c>
      <c r="I129" s="186" t="e">
        <f t="shared" si="2"/>
        <v>#VALUE!</v>
      </c>
    </row>
    <row r="130" spans="2:9">
      <c r="B130" s="399" t="s">
        <v>150</v>
      </c>
      <c r="C130" s="402" t="s">
        <v>1086</v>
      </c>
      <c r="D130" s="401" t="s">
        <v>676</v>
      </c>
      <c r="E130" s="402" t="s">
        <v>1095</v>
      </c>
      <c r="F130" s="183">
        <v>40728</v>
      </c>
      <c r="G130" s="177" t="str">
        <f t="shared" si="3"/>
        <v>_x0005_168.95</v>
      </c>
      <c r="H130" s="185">
        <v>3</v>
      </c>
      <c r="I130" s="189" t="e">
        <f t="shared" ref="I130:I193" si="4">G130*H130</f>
        <v>#VALUE!</v>
      </c>
    </row>
    <row r="131" spans="2:9">
      <c r="B131" s="399" t="s">
        <v>682</v>
      </c>
      <c r="C131" s="400" t="s">
        <v>1086</v>
      </c>
      <c r="D131" s="401" t="s">
        <v>679</v>
      </c>
      <c r="E131" s="400" t="s">
        <v>1094</v>
      </c>
      <c r="F131" s="183">
        <v>40729</v>
      </c>
      <c r="G131" s="177" t="str">
        <f t="shared" ref="G131:G194" si="5">CHAR(5)&amp;168.95</f>
        <v>_x0005_168.95</v>
      </c>
      <c r="H131" s="185">
        <v>17</v>
      </c>
      <c r="I131" s="186" t="e">
        <f t="shared" si="4"/>
        <v>#VALUE!</v>
      </c>
    </row>
    <row r="132" spans="2:9">
      <c r="B132" s="399" t="s">
        <v>678</v>
      </c>
      <c r="C132" s="402" t="s">
        <v>1086</v>
      </c>
      <c r="D132" s="401" t="s">
        <v>679</v>
      </c>
      <c r="E132" s="402" t="s">
        <v>1092</v>
      </c>
      <c r="F132" s="183">
        <v>40732</v>
      </c>
      <c r="G132" s="177" t="str">
        <f t="shared" si="5"/>
        <v>_x0005_168.95</v>
      </c>
      <c r="H132" s="185">
        <v>4</v>
      </c>
      <c r="I132" s="189" t="e">
        <f t="shared" si="4"/>
        <v>#VALUE!</v>
      </c>
    </row>
    <row r="133" spans="2:9">
      <c r="B133" s="399" t="s">
        <v>262</v>
      </c>
      <c r="C133" s="400" t="s">
        <v>1086</v>
      </c>
      <c r="D133" s="401" t="s">
        <v>676</v>
      </c>
      <c r="E133" s="400" t="s">
        <v>1094</v>
      </c>
      <c r="F133" s="183">
        <v>40733</v>
      </c>
      <c r="G133" s="177" t="str">
        <f t="shared" si="5"/>
        <v>_x0005_168.95</v>
      </c>
      <c r="H133" s="185">
        <v>13</v>
      </c>
      <c r="I133" s="186" t="e">
        <f t="shared" si="4"/>
        <v>#VALUE!</v>
      </c>
    </row>
    <row r="134" spans="2:9">
      <c r="B134" s="399" t="s">
        <v>262</v>
      </c>
      <c r="C134" s="402" t="s">
        <v>1086</v>
      </c>
      <c r="D134" s="401" t="s">
        <v>676</v>
      </c>
      <c r="E134" s="402" t="s">
        <v>1093</v>
      </c>
      <c r="F134" s="183">
        <v>40737</v>
      </c>
      <c r="G134" s="177" t="str">
        <f t="shared" si="5"/>
        <v>_x0005_168.95</v>
      </c>
      <c r="H134" s="185">
        <v>4</v>
      </c>
      <c r="I134" s="189" t="e">
        <f t="shared" si="4"/>
        <v>#VALUE!</v>
      </c>
    </row>
    <row r="135" spans="2:9">
      <c r="B135" s="399" t="s">
        <v>681</v>
      </c>
      <c r="C135" s="400" t="s">
        <v>1086</v>
      </c>
      <c r="D135" s="401" t="s">
        <v>679</v>
      </c>
      <c r="E135" s="400" t="s">
        <v>1091</v>
      </c>
      <c r="F135" s="183">
        <v>40744</v>
      </c>
      <c r="G135" s="177" t="str">
        <f t="shared" si="5"/>
        <v>_x0005_168.95</v>
      </c>
      <c r="H135" s="185">
        <v>2</v>
      </c>
      <c r="I135" s="186" t="e">
        <f t="shared" si="4"/>
        <v>#VALUE!</v>
      </c>
    </row>
    <row r="136" spans="2:9">
      <c r="B136" s="399" t="s">
        <v>150</v>
      </c>
      <c r="C136" s="402" t="s">
        <v>1086</v>
      </c>
      <c r="D136" s="401" t="s">
        <v>676</v>
      </c>
      <c r="E136" s="402" t="s">
        <v>1091</v>
      </c>
      <c r="F136" s="183">
        <v>40744</v>
      </c>
      <c r="G136" s="177" t="str">
        <f t="shared" si="5"/>
        <v>_x0005_168.95</v>
      </c>
      <c r="H136" s="185">
        <v>2</v>
      </c>
      <c r="I136" s="189" t="e">
        <f t="shared" si="4"/>
        <v>#VALUE!</v>
      </c>
    </row>
    <row r="137" spans="2:9">
      <c r="B137" s="399" t="s">
        <v>673</v>
      </c>
      <c r="C137" s="400" t="s">
        <v>1086</v>
      </c>
      <c r="D137" s="401" t="s">
        <v>674</v>
      </c>
      <c r="E137" s="400" t="s">
        <v>1094</v>
      </c>
      <c r="F137" s="183">
        <v>40747</v>
      </c>
      <c r="G137" s="177" t="str">
        <f t="shared" si="5"/>
        <v>_x0005_168.95</v>
      </c>
      <c r="H137" s="185">
        <v>17</v>
      </c>
      <c r="I137" s="186" t="e">
        <f t="shared" si="4"/>
        <v>#VALUE!</v>
      </c>
    </row>
    <row r="138" spans="2:9">
      <c r="B138" s="399" t="s">
        <v>262</v>
      </c>
      <c r="C138" s="402" t="s">
        <v>1086</v>
      </c>
      <c r="D138" s="401" t="s">
        <v>676</v>
      </c>
      <c r="E138" s="402" t="s">
        <v>1095</v>
      </c>
      <c r="F138" s="183">
        <v>40757</v>
      </c>
      <c r="G138" s="177" t="str">
        <f t="shared" si="5"/>
        <v>_x0005_168.95</v>
      </c>
      <c r="H138" s="185">
        <v>5</v>
      </c>
      <c r="I138" s="189" t="e">
        <f t="shared" si="4"/>
        <v>#VALUE!</v>
      </c>
    </row>
    <row r="139" spans="2:9">
      <c r="B139" s="399" t="s">
        <v>678</v>
      </c>
      <c r="C139" s="400" t="s">
        <v>1086</v>
      </c>
      <c r="D139" s="401" t="s">
        <v>679</v>
      </c>
      <c r="E139" s="400" t="s">
        <v>1094</v>
      </c>
      <c r="F139" s="183">
        <v>40765</v>
      </c>
      <c r="G139" s="177" t="str">
        <f t="shared" si="5"/>
        <v>_x0005_168.95</v>
      </c>
      <c r="H139" s="185">
        <v>8</v>
      </c>
      <c r="I139" s="186" t="e">
        <f t="shared" si="4"/>
        <v>#VALUE!</v>
      </c>
    </row>
    <row r="140" spans="2:9">
      <c r="B140" s="399" t="s">
        <v>171</v>
      </c>
      <c r="C140" s="402" t="s">
        <v>1086</v>
      </c>
      <c r="D140" s="401" t="s">
        <v>674</v>
      </c>
      <c r="E140" s="402" t="s">
        <v>1095</v>
      </c>
      <c r="F140" s="183">
        <v>40767</v>
      </c>
      <c r="G140" s="177" t="str">
        <f t="shared" si="5"/>
        <v>_x0005_168.95</v>
      </c>
      <c r="H140" s="185">
        <v>5</v>
      </c>
      <c r="I140" s="189" t="e">
        <f t="shared" si="4"/>
        <v>#VALUE!</v>
      </c>
    </row>
    <row r="141" spans="2:9">
      <c r="B141" s="399" t="s">
        <v>681</v>
      </c>
      <c r="C141" s="400" t="s">
        <v>1086</v>
      </c>
      <c r="D141" s="401" t="s">
        <v>679</v>
      </c>
      <c r="E141" s="400" t="s">
        <v>1092</v>
      </c>
      <c r="F141" s="183">
        <v>40772</v>
      </c>
      <c r="G141" s="177" t="str">
        <f t="shared" si="5"/>
        <v>_x0005_168.95</v>
      </c>
      <c r="H141" s="185">
        <v>2</v>
      </c>
      <c r="I141" s="186" t="e">
        <f t="shared" si="4"/>
        <v>#VALUE!</v>
      </c>
    </row>
    <row r="142" spans="2:9">
      <c r="B142" s="399" t="s">
        <v>262</v>
      </c>
      <c r="C142" s="402" t="s">
        <v>1086</v>
      </c>
      <c r="D142" s="401" t="s">
        <v>676</v>
      </c>
      <c r="E142" s="402" t="s">
        <v>1093</v>
      </c>
      <c r="F142" s="183">
        <v>40780</v>
      </c>
      <c r="G142" s="177" t="str">
        <f t="shared" si="5"/>
        <v>_x0005_168.95</v>
      </c>
      <c r="H142" s="185">
        <v>13</v>
      </c>
      <c r="I142" s="189" t="e">
        <f t="shared" si="4"/>
        <v>#VALUE!</v>
      </c>
    </row>
    <row r="143" spans="2:9">
      <c r="B143" s="399" t="s">
        <v>682</v>
      </c>
      <c r="C143" s="400" t="s">
        <v>1086</v>
      </c>
      <c r="D143" s="401" t="s">
        <v>679</v>
      </c>
      <c r="E143" s="400" t="s">
        <v>1095</v>
      </c>
      <c r="F143" s="183">
        <v>40780</v>
      </c>
      <c r="G143" s="177" t="str">
        <f t="shared" si="5"/>
        <v>_x0005_168.95</v>
      </c>
      <c r="H143" s="185">
        <v>12</v>
      </c>
      <c r="I143" s="186" t="e">
        <f t="shared" si="4"/>
        <v>#VALUE!</v>
      </c>
    </row>
    <row r="144" spans="2:9">
      <c r="B144" s="399" t="s">
        <v>677</v>
      </c>
      <c r="C144" s="402" t="s">
        <v>1086</v>
      </c>
      <c r="D144" s="401" t="s">
        <v>675</v>
      </c>
      <c r="E144" s="402" t="s">
        <v>1093</v>
      </c>
      <c r="F144" s="183">
        <v>40789</v>
      </c>
      <c r="G144" s="177" t="str">
        <f t="shared" si="5"/>
        <v>_x0005_168.95</v>
      </c>
      <c r="H144" s="185">
        <v>3</v>
      </c>
      <c r="I144" s="189" t="e">
        <f t="shared" si="4"/>
        <v>#VALUE!</v>
      </c>
    </row>
    <row r="145" spans="2:9">
      <c r="B145" s="399" t="s">
        <v>150</v>
      </c>
      <c r="C145" s="400" t="s">
        <v>1086</v>
      </c>
      <c r="D145" s="401" t="s">
        <v>676</v>
      </c>
      <c r="E145" s="400" t="s">
        <v>1091</v>
      </c>
      <c r="F145" s="183">
        <v>40792</v>
      </c>
      <c r="G145" s="177" t="str">
        <f t="shared" si="5"/>
        <v>_x0005_168.95</v>
      </c>
      <c r="H145" s="185">
        <v>1</v>
      </c>
      <c r="I145" s="186" t="e">
        <f t="shared" si="4"/>
        <v>#VALUE!</v>
      </c>
    </row>
    <row r="146" spans="2:9">
      <c r="B146" s="399" t="s">
        <v>262</v>
      </c>
      <c r="C146" s="402" t="s">
        <v>1086</v>
      </c>
      <c r="D146" s="401" t="s">
        <v>676</v>
      </c>
      <c r="E146" s="402" t="s">
        <v>1093</v>
      </c>
      <c r="F146" s="183">
        <v>40792</v>
      </c>
      <c r="G146" s="177" t="str">
        <f t="shared" si="5"/>
        <v>_x0005_168.95</v>
      </c>
      <c r="H146" s="185">
        <v>6</v>
      </c>
      <c r="I146" s="189" t="e">
        <f t="shared" si="4"/>
        <v>#VALUE!</v>
      </c>
    </row>
    <row r="147" spans="2:9">
      <c r="B147" s="399" t="s">
        <v>605</v>
      </c>
      <c r="C147" s="400" t="s">
        <v>1086</v>
      </c>
      <c r="D147" s="401" t="s">
        <v>675</v>
      </c>
      <c r="E147" s="400" t="s">
        <v>1093</v>
      </c>
      <c r="F147" s="183">
        <v>40792</v>
      </c>
      <c r="G147" s="177" t="str">
        <f t="shared" si="5"/>
        <v>_x0005_168.95</v>
      </c>
      <c r="H147" s="185">
        <v>15</v>
      </c>
      <c r="I147" s="186" t="e">
        <f t="shared" si="4"/>
        <v>#VALUE!</v>
      </c>
    </row>
    <row r="148" spans="2:9">
      <c r="B148" s="399" t="s">
        <v>673</v>
      </c>
      <c r="C148" s="402" t="s">
        <v>1086</v>
      </c>
      <c r="D148" s="401" t="s">
        <v>674</v>
      </c>
      <c r="E148" s="402" t="s">
        <v>1094</v>
      </c>
      <c r="F148" s="183">
        <v>40801</v>
      </c>
      <c r="G148" s="177" t="str">
        <f t="shared" si="5"/>
        <v>_x0005_168.95</v>
      </c>
      <c r="H148" s="185">
        <v>20</v>
      </c>
      <c r="I148" s="189" t="e">
        <f t="shared" si="4"/>
        <v>#VALUE!</v>
      </c>
    </row>
    <row r="149" spans="2:9">
      <c r="B149" s="399" t="s">
        <v>150</v>
      </c>
      <c r="C149" s="400" t="s">
        <v>1086</v>
      </c>
      <c r="D149" s="401" t="s">
        <v>676</v>
      </c>
      <c r="E149" s="400" t="s">
        <v>1094</v>
      </c>
      <c r="F149" s="183">
        <v>40806</v>
      </c>
      <c r="G149" s="177" t="str">
        <f t="shared" si="5"/>
        <v>_x0005_168.95</v>
      </c>
      <c r="H149" s="185">
        <v>20</v>
      </c>
      <c r="I149" s="186" t="e">
        <f t="shared" si="4"/>
        <v>#VALUE!</v>
      </c>
    </row>
    <row r="150" spans="2:9">
      <c r="B150" s="399" t="s">
        <v>682</v>
      </c>
      <c r="C150" s="402" t="s">
        <v>1086</v>
      </c>
      <c r="D150" s="401" t="s">
        <v>679</v>
      </c>
      <c r="E150" s="402" t="s">
        <v>1095</v>
      </c>
      <c r="F150" s="183">
        <v>40806</v>
      </c>
      <c r="G150" s="177" t="str">
        <f t="shared" si="5"/>
        <v>_x0005_168.95</v>
      </c>
      <c r="H150" s="185">
        <v>6</v>
      </c>
      <c r="I150" s="189" t="e">
        <f t="shared" si="4"/>
        <v>#VALUE!</v>
      </c>
    </row>
    <row r="151" spans="2:9">
      <c r="B151" s="399" t="s">
        <v>673</v>
      </c>
      <c r="C151" s="400" t="s">
        <v>1086</v>
      </c>
      <c r="D151" s="401" t="s">
        <v>674</v>
      </c>
      <c r="E151" s="400" t="s">
        <v>1091</v>
      </c>
      <c r="F151" s="183">
        <v>40808</v>
      </c>
      <c r="G151" s="177" t="str">
        <f t="shared" si="5"/>
        <v>_x0005_168.95</v>
      </c>
      <c r="H151" s="185">
        <v>6</v>
      </c>
      <c r="I151" s="186" t="e">
        <f t="shared" si="4"/>
        <v>#VALUE!</v>
      </c>
    </row>
    <row r="152" spans="2:9">
      <c r="B152" s="399" t="s">
        <v>677</v>
      </c>
      <c r="C152" s="402" t="s">
        <v>1086</v>
      </c>
      <c r="D152" s="401" t="s">
        <v>675</v>
      </c>
      <c r="E152" s="402" t="s">
        <v>1093</v>
      </c>
      <c r="F152" s="183">
        <v>40812</v>
      </c>
      <c r="G152" s="177" t="str">
        <f t="shared" si="5"/>
        <v>_x0005_168.95</v>
      </c>
      <c r="H152" s="185">
        <v>10</v>
      </c>
      <c r="I152" s="189" t="e">
        <f t="shared" si="4"/>
        <v>#VALUE!</v>
      </c>
    </row>
    <row r="153" spans="2:9">
      <c r="B153" s="399" t="s">
        <v>682</v>
      </c>
      <c r="C153" s="400" t="s">
        <v>1086</v>
      </c>
      <c r="D153" s="401" t="s">
        <v>679</v>
      </c>
      <c r="E153" s="400" t="s">
        <v>1095</v>
      </c>
      <c r="F153" s="183">
        <v>40813</v>
      </c>
      <c r="G153" s="177" t="str">
        <f t="shared" si="5"/>
        <v>_x0005_168.95</v>
      </c>
      <c r="H153" s="185">
        <v>10</v>
      </c>
      <c r="I153" s="186" t="e">
        <f t="shared" si="4"/>
        <v>#VALUE!</v>
      </c>
    </row>
    <row r="154" spans="2:9">
      <c r="B154" s="399" t="s">
        <v>681</v>
      </c>
      <c r="C154" s="402" t="s">
        <v>1086</v>
      </c>
      <c r="D154" s="401" t="s">
        <v>679</v>
      </c>
      <c r="E154" s="402" t="s">
        <v>1091</v>
      </c>
      <c r="F154" s="183">
        <v>40820</v>
      </c>
      <c r="G154" s="177" t="str">
        <f t="shared" si="5"/>
        <v>_x0005_168.95</v>
      </c>
      <c r="H154" s="185">
        <v>1</v>
      </c>
      <c r="I154" s="189" t="e">
        <f t="shared" si="4"/>
        <v>#VALUE!</v>
      </c>
    </row>
    <row r="155" spans="2:9">
      <c r="B155" s="399" t="s">
        <v>678</v>
      </c>
      <c r="C155" s="400" t="s">
        <v>1086</v>
      </c>
      <c r="D155" s="401" t="s">
        <v>679</v>
      </c>
      <c r="E155" s="400" t="s">
        <v>1091</v>
      </c>
      <c r="F155" s="183">
        <v>40820</v>
      </c>
      <c r="G155" s="177" t="str">
        <f t="shared" si="5"/>
        <v>_x0005_168.95</v>
      </c>
      <c r="H155" s="185">
        <v>1</v>
      </c>
      <c r="I155" s="186" t="e">
        <f t="shared" si="4"/>
        <v>#VALUE!</v>
      </c>
    </row>
    <row r="156" spans="2:9">
      <c r="B156" s="399" t="s">
        <v>150</v>
      </c>
      <c r="C156" s="402" t="s">
        <v>1086</v>
      </c>
      <c r="D156" s="401" t="s">
        <v>676</v>
      </c>
      <c r="E156" s="402" t="s">
        <v>1094</v>
      </c>
      <c r="F156" s="183">
        <v>40821</v>
      </c>
      <c r="G156" s="177" t="str">
        <f t="shared" si="5"/>
        <v>_x0005_168.95</v>
      </c>
      <c r="H156" s="185">
        <v>6</v>
      </c>
      <c r="I156" s="189" t="e">
        <f t="shared" si="4"/>
        <v>#VALUE!</v>
      </c>
    </row>
    <row r="157" spans="2:9">
      <c r="B157" s="399" t="s">
        <v>677</v>
      </c>
      <c r="C157" s="400" t="s">
        <v>1086</v>
      </c>
      <c r="D157" s="401" t="s">
        <v>675</v>
      </c>
      <c r="E157" s="400" t="s">
        <v>1095</v>
      </c>
      <c r="F157" s="183">
        <v>40821</v>
      </c>
      <c r="G157" s="177" t="str">
        <f t="shared" si="5"/>
        <v>_x0005_168.95</v>
      </c>
      <c r="H157" s="185">
        <v>14</v>
      </c>
      <c r="I157" s="186" t="e">
        <f t="shared" si="4"/>
        <v>#VALUE!</v>
      </c>
    </row>
    <row r="158" spans="2:9">
      <c r="B158" s="399" t="s">
        <v>262</v>
      </c>
      <c r="C158" s="402" t="s">
        <v>1086</v>
      </c>
      <c r="D158" s="401" t="s">
        <v>676</v>
      </c>
      <c r="E158" s="402" t="s">
        <v>1095</v>
      </c>
      <c r="F158" s="183">
        <v>40822</v>
      </c>
      <c r="G158" s="177" t="str">
        <f t="shared" si="5"/>
        <v>_x0005_168.95</v>
      </c>
      <c r="H158" s="185">
        <v>12</v>
      </c>
      <c r="I158" s="189" t="e">
        <f t="shared" si="4"/>
        <v>#VALUE!</v>
      </c>
    </row>
    <row r="159" spans="2:9">
      <c r="B159" s="399" t="s">
        <v>673</v>
      </c>
      <c r="C159" s="400" t="s">
        <v>1086</v>
      </c>
      <c r="D159" s="401" t="s">
        <v>674</v>
      </c>
      <c r="E159" s="400" t="s">
        <v>1094</v>
      </c>
      <c r="F159" s="183">
        <v>40823</v>
      </c>
      <c r="G159" s="177" t="str">
        <f t="shared" si="5"/>
        <v>_x0005_168.95</v>
      </c>
      <c r="H159" s="185">
        <v>8</v>
      </c>
      <c r="I159" s="186" t="e">
        <f t="shared" si="4"/>
        <v>#VALUE!</v>
      </c>
    </row>
    <row r="160" spans="2:9">
      <c r="B160" s="399" t="s">
        <v>262</v>
      </c>
      <c r="C160" s="402" t="s">
        <v>1086</v>
      </c>
      <c r="D160" s="401" t="s">
        <v>676</v>
      </c>
      <c r="E160" s="402" t="s">
        <v>1091</v>
      </c>
      <c r="F160" s="183">
        <v>40824</v>
      </c>
      <c r="G160" s="177" t="str">
        <f t="shared" si="5"/>
        <v>_x0005_168.95</v>
      </c>
      <c r="H160" s="185">
        <v>10</v>
      </c>
      <c r="I160" s="189" t="e">
        <f t="shared" si="4"/>
        <v>#VALUE!</v>
      </c>
    </row>
    <row r="161" spans="2:9">
      <c r="B161" s="399" t="s">
        <v>262</v>
      </c>
      <c r="C161" s="400" t="s">
        <v>1086</v>
      </c>
      <c r="D161" s="401" t="s">
        <v>676</v>
      </c>
      <c r="E161" s="400" t="s">
        <v>1092</v>
      </c>
      <c r="F161" s="183">
        <v>40838</v>
      </c>
      <c r="G161" s="177" t="str">
        <f t="shared" si="5"/>
        <v>_x0005_168.95</v>
      </c>
      <c r="H161" s="185">
        <v>1</v>
      </c>
      <c r="I161" s="186" t="e">
        <f t="shared" si="4"/>
        <v>#VALUE!</v>
      </c>
    </row>
    <row r="162" spans="2:9">
      <c r="B162" s="399" t="s">
        <v>677</v>
      </c>
      <c r="C162" s="402" t="s">
        <v>1086</v>
      </c>
      <c r="D162" s="401" t="s">
        <v>675</v>
      </c>
      <c r="E162" s="402" t="s">
        <v>1094</v>
      </c>
      <c r="F162" s="183">
        <v>40841</v>
      </c>
      <c r="G162" s="177" t="str">
        <f t="shared" si="5"/>
        <v>_x0005_168.95</v>
      </c>
      <c r="H162" s="185">
        <v>18</v>
      </c>
      <c r="I162" s="189" t="e">
        <f t="shared" si="4"/>
        <v>#VALUE!</v>
      </c>
    </row>
    <row r="163" spans="2:9">
      <c r="B163" s="399" t="s">
        <v>678</v>
      </c>
      <c r="C163" s="400" t="s">
        <v>1086</v>
      </c>
      <c r="D163" s="401" t="s">
        <v>679</v>
      </c>
      <c r="E163" s="400" t="s">
        <v>1091</v>
      </c>
      <c r="F163" s="183">
        <v>40844</v>
      </c>
      <c r="G163" s="177" t="str">
        <f t="shared" si="5"/>
        <v>_x0005_168.95</v>
      </c>
      <c r="H163" s="185">
        <v>2</v>
      </c>
      <c r="I163" s="186" t="e">
        <f t="shared" si="4"/>
        <v>#VALUE!</v>
      </c>
    </row>
    <row r="164" spans="2:9">
      <c r="B164" s="399" t="s">
        <v>343</v>
      </c>
      <c r="C164" s="402" t="s">
        <v>1086</v>
      </c>
      <c r="D164" s="401" t="s">
        <v>674</v>
      </c>
      <c r="E164" s="402" t="s">
        <v>1092</v>
      </c>
      <c r="F164" s="183">
        <v>40845</v>
      </c>
      <c r="G164" s="177" t="str">
        <f t="shared" si="5"/>
        <v>_x0005_168.95</v>
      </c>
      <c r="H164" s="185">
        <v>13</v>
      </c>
      <c r="I164" s="189" t="e">
        <f t="shared" si="4"/>
        <v>#VALUE!</v>
      </c>
    </row>
    <row r="165" spans="2:9">
      <c r="B165" s="399" t="s">
        <v>673</v>
      </c>
      <c r="C165" s="400" t="s">
        <v>1086</v>
      </c>
      <c r="D165" s="401" t="s">
        <v>674</v>
      </c>
      <c r="E165" s="400" t="s">
        <v>1093</v>
      </c>
      <c r="F165" s="183">
        <v>40850</v>
      </c>
      <c r="G165" s="177" t="str">
        <f t="shared" si="5"/>
        <v>_x0005_168.95</v>
      </c>
      <c r="H165" s="185">
        <v>7</v>
      </c>
      <c r="I165" s="186" t="e">
        <f t="shared" si="4"/>
        <v>#VALUE!</v>
      </c>
    </row>
    <row r="166" spans="2:9">
      <c r="B166" s="399" t="s">
        <v>673</v>
      </c>
      <c r="C166" s="402" t="s">
        <v>1086</v>
      </c>
      <c r="D166" s="401" t="s">
        <v>674</v>
      </c>
      <c r="E166" s="402" t="s">
        <v>1094</v>
      </c>
      <c r="F166" s="183">
        <v>40852</v>
      </c>
      <c r="G166" s="177" t="str">
        <f t="shared" si="5"/>
        <v>_x0005_168.95</v>
      </c>
      <c r="H166" s="185">
        <v>9</v>
      </c>
      <c r="I166" s="189" t="e">
        <f t="shared" si="4"/>
        <v>#VALUE!</v>
      </c>
    </row>
    <row r="167" spans="2:9">
      <c r="B167" s="399" t="s">
        <v>680</v>
      </c>
      <c r="C167" s="400" t="s">
        <v>1086</v>
      </c>
      <c r="D167" s="401" t="s">
        <v>679</v>
      </c>
      <c r="E167" s="400" t="s">
        <v>1095</v>
      </c>
      <c r="F167" s="183">
        <v>40852</v>
      </c>
      <c r="G167" s="177" t="str">
        <f t="shared" si="5"/>
        <v>_x0005_168.95</v>
      </c>
      <c r="H167" s="185">
        <v>9</v>
      </c>
      <c r="I167" s="186" t="e">
        <f t="shared" si="4"/>
        <v>#VALUE!</v>
      </c>
    </row>
    <row r="168" spans="2:9">
      <c r="B168" s="399" t="s">
        <v>343</v>
      </c>
      <c r="C168" s="402" t="s">
        <v>1086</v>
      </c>
      <c r="D168" s="401" t="s">
        <v>674</v>
      </c>
      <c r="E168" s="402" t="s">
        <v>1092</v>
      </c>
      <c r="F168" s="183">
        <v>40855</v>
      </c>
      <c r="G168" s="177" t="str">
        <f t="shared" si="5"/>
        <v>_x0005_168.95</v>
      </c>
      <c r="H168" s="185">
        <v>13</v>
      </c>
      <c r="I168" s="189" t="e">
        <f t="shared" si="4"/>
        <v>#VALUE!</v>
      </c>
    </row>
    <row r="169" spans="2:9">
      <c r="B169" s="399" t="s">
        <v>673</v>
      </c>
      <c r="C169" s="400" t="s">
        <v>1086</v>
      </c>
      <c r="D169" s="401" t="s">
        <v>674</v>
      </c>
      <c r="E169" s="400" t="s">
        <v>1093</v>
      </c>
      <c r="F169" s="183">
        <v>40858</v>
      </c>
      <c r="G169" s="177" t="str">
        <f t="shared" si="5"/>
        <v>_x0005_168.95</v>
      </c>
      <c r="H169" s="185">
        <v>6</v>
      </c>
      <c r="I169" s="186" t="e">
        <f t="shared" si="4"/>
        <v>#VALUE!</v>
      </c>
    </row>
    <row r="170" spans="2:9">
      <c r="B170" s="399" t="s">
        <v>605</v>
      </c>
      <c r="C170" s="402" t="s">
        <v>1086</v>
      </c>
      <c r="D170" s="401" t="s">
        <v>675</v>
      </c>
      <c r="E170" s="402" t="s">
        <v>1095</v>
      </c>
      <c r="F170" s="183">
        <v>40862</v>
      </c>
      <c r="G170" s="177" t="str">
        <f t="shared" si="5"/>
        <v>_x0005_168.95</v>
      </c>
      <c r="H170" s="185">
        <v>8</v>
      </c>
      <c r="I170" s="189" t="e">
        <f t="shared" si="4"/>
        <v>#VALUE!</v>
      </c>
    </row>
    <row r="171" spans="2:9">
      <c r="B171" s="399" t="s">
        <v>680</v>
      </c>
      <c r="C171" s="400" t="s">
        <v>1086</v>
      </c>
      <c r="D171" s="401" t="s">
        <v>679</v>
      </c>
      <c r="E171" s="400" t="s">
        <v>1092</v>
      </c>
      <c r="F171" s="183">
        <v>40864</v>
      </c>
      <c r="G171" s="177" t="str">
        <f t="shared" si="5"/>
        <v>_x0005_168.95</v>
      </c>
      <c r="H171" s="185">
        <v>3</v>
      </c>
      <c r="I171" s="186" t="e">
        <f t="shared" si="4"/>
        <v>#VALUE!</v>
      </c>
    </row>
    <row r="172" spans="2:9">
      <c r="B172" s="399" t="s">
        <v>677</v>
      </c>
      <c r="C172" s="402" t="s">
        <v>1086</v>
      </c>
      <c r="D172" s="401" t="s">
        <v>675</v>
      </c>
      <c r="E172" s="402" t="s">
        <v>1095</v>
      </c>
      <c r="F172" s="183">
        <v>40865</v>
      </c>
      <c r="G172" s="177" t="str">
        <f t="shared" si="5"/>
        <v>_x0005_168.95</v>
      </c>
      <c r="H172" s="185">
        <v>3</v>
      </c>
      <c r="I172" s="189" t="e">
        <f t="shared" si="4"/>
        <v>#VALUE!</v>
      </c>
    </row>
    <row r="173" spans="2:9">
      <c r="B173" s="399" t="s">
        <v>673</v>
      </c>
      <c r="C173" s="400" t="s">
        <v>1086</v>
      </c>
      <c r="D173" s="401" t="s">
        <v>674</v>
      </c>
      <c r="E173" s="400" t="s">
        <v>1093</v>
      </c>
      <c r="F173" s="183">
        <v>40870</v>
      </c>
      <c r="G173" s="177" t="str">
        <f t="shared" si="5"/>
        <v>_x0005_168.95</v>
      </c>
      <c r="H173" s="185">
        <v>1</v>
      </c>
      <c r="I173" s="186" t="e">
        <f t="shared" si="4"/>
        <v>#VALUE!</v>
      </c>
    </row>
    <row r="174" spans="2:9">
      <c r="B174" s="399" t="s">
        <v>605</v>
      </c>
      <c r="C174" s="402" t="s">
        <v>1086</v>
      </c>
      <c r="D174" s="401" t="s">
        <v>675</v>
      </c>
      <c r="E174" s="402" t="s">
        <v>1092</v>
      </c>
      <c r="F174" s="183">
        <v>40880</v>
      </c>
      <c r="G174" s="177" t="str">
        <f t="shared" si="5"/>
        <v>_x0005_168.95</v>
      </c>
      <c r="H174" s="185">
        <v>15</v>
      </c>
      <c r="I174" s="189" t="e">
        <f t="shared" si="4"/>
        <v>#VALUE!</v>
      </c>
    </row>
    <row r="175" spans="2:9">
      <c r="B175" s="399" t="s">
        <v>677</v>
      </c>
      <c r="C175" s="400" t="s">
        <v>1086</v>
      </c>
      <c r="D175" s="401" t="s">
        <v>675</v>
      </c>
      <c r="E175" s="400" t="s">
        <v>1091</v>
      </c>
      <c r="F175" s="183">
        <v>40886</v>
      </c>
      <c r="G175" s="177" t="str">
        <f t="shared" si="5"/>
        <v>_x0005_168.95</v>
      </c>
      <c r="H175" s="185">
        <v>12</v>
      </c>
      <c r="I175" s="186" t="e">
        <f t="shared" si="4"/>
        <v>#VALUE!</v>
      </c>
    </row>
    <row r="176" spans="2:9">
      <c r="B176" s="399" t="s">
        <v>605</v>
      </c>
      <c r="C176" s="402" t="s">
        <v>1086</v>
      </c>
      <c r="D176" s="401" t="s">
        <v>675</v>
      </c>
      <c r="E176" s="402" t="s">
        <v>1094</v>
      </c>
      <c r="F176" s="183">
        <v>40887</v>
      </c>
      <c r="G176" s="177" t="str">
        <f t="shared" si="5"/>
        <v>_x0005_168.95</v>
      </c>
      <c r="H176" s="185">
        <v>6</v>
      </c>
      <c r="I176" s="189" t="e">
        <f t="shared" si="4"/>
        <v>#VALUE!</v>
      </c>
    </row>
    <row r="177" spans="2:9">
      <c r="B177" s="399" t="s">
        <v>605</v>
      </c>
      <c r="C177" s="400" t="s">
        <v>1086</v>
      </c>
      <c r="D177" s="401" t="s">
        <v>675</v>
      </c>
      <c r="E177" s="400" t="s">
        <v>1093</v>
      </c>
      <c r="F177" s="183">
        <v>40889</v>
      </c>
      <c r="G177" s="177" t="str">
        <f t="shared" si="5"/>
        <v>_x0005_168.95</v>
      </c>
      <c r="H177" s="185">
        <v>6</v>
      </c>
      <c r="I177" s="186" t="e">
        <f t="shared" si="4"/>
        <v>#VALUE!</v>
      </c>
    </row>
    <row r="178" spans="2:9">
      <c r="B178" s="399" t="s">
        <v>343</v>
      </c>
      <c r="C178" s="402" t="s">
        <v>1086</v>
      </c>
      <c r="D178" s="401" t="s">
        <v>674</v>
      </c>
      <c r="E178" s="402" t="s">
        <v>1091</v>
      </c>
      <c r="F178" s="183">
        <v>40890</v>
      </c>
      <c r="G178" s="177" t="str">
        <f t="shared" si="5"/>
        <v>_x0005_168.95</v>
      </c>
      <c r="H178" s="185">
        <v>4</v>
      </c>
      <c r="I178" s="189" t="e">
        <f t="shared" si="4"/>
        <v>#VALUE!</v>
      </c>
    </row>
    <row r="179" spans="2:9">
      <c r="B179" s="399" t="s">
        <v>673</v>
      </c>
      <c r="C179" s="400" t="s">
        <v>1086</v>
      </c>
      <c r="D179" s="401" t="s">
        <v>674</v>
      </c>
      <c r="E179" s="400" t="s">
        <v>1093</v>
      </c>
      <c r="F179" s="183">
        <v>40890</v>
      </c>
      <c r="G179" s="177" t="str">
        <f t="shared" si="5"/>
        <v>_x0005_168.95</v>
      </c>
      <c r="H179" s="185">
        <v>7</v>
      </c>
      <c r="I179" s="186" t="e">
        <f t="shared" si="4"/>
        <v>#VALUE!</v>
      </c>
    </row>
    <row r="180" spans="2:9">
      <c r="B180" s="399" t="s">
        <v>680</v>
      </c>
      <c r="C180" s="402" t="s">
        <v>1086</v>
      </c>
      <c r="D180" s="401" t="s">
        <v>679</v>
      </c>
      <c r="E180" s="402" t="s">
        <v>1095</v>
      </c>
      <c r="F180" s="183">
        <v>40890</v>
      </c>
      <c r="G180" s="177" t="str">
        <f t="shared" si="5"/>
        <v>_x0005_168.95</v>
      </c>
      <c r="H180" s="185">
        <v>5</v>
      </c>
      <c r="I180" s="189" t="e">
        <f t="shared" si="4"/>
        <v>#VALUE!</v>
      </c>
    </row>
    <row r="181" spans="2:9">
      <c r="B181" s="399" t="s">
        <v>682</v>
      </c>
      <c r="C181" s="400" t="s">
        <v>1086</v>
      </c>
      <c r="D181" s="401" t="s">
        <v>679</v>
      </c>
      <c r="E181" s="400" t="s">
        <v>1091</v>
      </c>
      <c r="F181" s="183">
        <v>40898</v>
      </c>
      <c r="G181" s="177" t="str">
        <f t="shared" si="5"/>
        <v>_x0005_168.95</v>
      </c>
      <c r="H181" s="185">
        <v>3</v>
      </c>
      <c r="I181" s="186" t="e">
        <f t="shared" si="4"/>
        <v>#VALUE!</v>
      </c>
    </row>
    <row r="182" spans="2:9">
      <c r="B182" s="399" t="s">
        <v>605</v>
      </c>
      <c r="C182" s="402" t="s">
        <v>1086</v>
      </c>
      <c r="D182" s="401" t="s">
        <v>675</v>
      </c>
      <c r="E182" s="402" t="s">
        <v>1092</v>
      </c>
      <c r="F182" s="183">
        <v>40904</v>
      </c>
      <c r="G182" s="177" t="str">
        <f t="shared" si="5"/>
        <v>_x0005_168.95</v>
      </c>
      <c r="H182" s="185">
        <v>8</v>
      </c>
      <c r="I182" s="189" t="e">
        <f t="shared" si="4"/>
        <v>#VALUE!</v>
      </c>
    </row>
    <row r="183" spans="2:9">
      <c r="B183" s="399" t="s">
        <v>262</v>
      </c>
      <c r="C183" s="400" t="s">
        <v>1087</v>
      </c>
      <c r="D183" s="401" t="s">
        <v>676</v>
      </c>
      <c r="E183" s="400" t="s">
        <v>1091</v>
      </c>
      <c r="F183" s="183">
        <v>40182</v>
      </c>
      <c r="G183" s="177" t="str">
        <f t="shared" si="5"/>
        <v>_x0005_168.95</v>
      </c>
      <c r="H183" s="185">
        <v>7</v>
      </c>
      <c r="I183" s="186" t="e">
        <f t="shared" si="4"/>
        <v>#VALUE!</v>
      </c>
    </row>
    <row r="184" spans="2:9">
      <c r="B184" s="399" t="s">
        <v>677</v>
      </c>
      <c r="C184" s="402" t="s">
        <v>1087</v>
      </c>
      <c r="D184" s="401" t="s">
        <v>675</v>
      </c>
      <c r="E184" s="402" t="s">
        <v>1094</v>
      </c>
      <c r="F184" s="183">
        <v>40183</v>
      </c>
      <c r="G184" s="177" t="str">
        <f t="shared" si="5"/>
        <v>_x0005_168.95</v>
      </c>
      <c r="H184" s="185">
        <v>12</v>
      </c>
      <c r="I184" s="189" t="e">
        <f t="shared" si="4"/>
        <v>#VALUE!</v>
      </c>
    </row>
    <row r="185" spans="2:9">
      <c r="B185" s="399" t="s">
        <v>171</v>
      </c>
      <c r="C185" s="400" t="s">
        <v>1087</v>
      </c>
      <c r="D185" s="401" t="s">
        <v>674</v>
      </c>
      <c r="E185" s="400" t="s">
        <v>1092</v>
      </c>
      <c r="F185" s="183">
        <v>40186</v>
      </c>
      <c r="G185" s="177" t="str">
        <f t="shared" si="5"/>
        <v>_x0005_168.95</v>
      </c>
      <c r="H185" s="185">
        <v>10</v>
      </c>
      <c r="I185" s="186" t="e">
        <f t="shared" si="4"/>
        <v>#VALUE!</v>
      </c>
    </row>
    <row r="186" spans="2:9">
      <c r="B186" s="399" t="s">
        <v>677</v>
      </c>
      <c r="C186" s="402" t="s">
        <v>1087</v>
      </c>
      <c r="D186" s="401" t="s">
        <v>675</v>
      </c>
      <c r="E186" s="402" t="s">
        <v>1091</v>
      </c>
      <c r="F186" s="183">
        <v>40191</v>
      </c>
      <c r="G186" s="177" t="str">
        <f t="shared" si="5"/>
        <v>_x0005_168.95</v>
      </c>
      <c r="H186" s="185">
        <v>11</v>
      </c>
      <c r="I186" s="189" t="e">
        <f t="shared" si="4"/>
        <v>#VALUE!</v>
      </c>
    </row>
    <row r="187" spans="2:9">
      <c r="B187" s="399" t="s">
        <v>680</v>
      </c>
      <c r="C187" s="400" t="s">
        <v>1087</v>
      </c>
      <c r="D187" s="401" t="s">
        <v>679</v>
      </c>
      <c r="E187" s="400" t="s">
        <v>1094</v>
      </c>
      <c r="F187" s="183">
        <v>40198</v>
      </c>
      <c r="G187" s="177" t="str">
        <f t="shared" si="5"/>
        <v>_x0005_168.95</v>
      </c>
      <c r="H187" s="185">
        <v>20</v>
      </c>
      <c r="I187" s="186" t="e">
        <f t="shared" si="4"/>
        <v>#VALUE!</v>
      </c>
    </row>
    <row r="188" spans="2:9">
      <c r="B188" s="399" t="s">
        <v>312</v>
      </c>
      <c r="C188" s="402" t="s">
        <v>1087</v>
      </c>
      <c r="D188" s="401" t="s">
        <v>674</v>
      </c>
      <c r="E188" s="402" t="s">
        <v>1092</v>
      </c>
      <c r="F188" s="183">
        <v>40201</v>
      </c>
      <c r="G188" s="177" t="str">
        <f t="shared" si="5"/>
        <v>_x0005_168.95</v>
      </c>
      <c r="H188" s="185">
        <v>11</v>
      </c>
      <c r="I188" s="189" t="e">
        <f t="shared" si="4"/>
        <v>#VALUE!</v>
      </c>
    </row>
    <row r="189" spans="2:9">
      <c r="B189" s="399" t="s">
        <v>262</v>
      </c>
      <c r="C189" s="400" t="s">
        <v>1087</v>
      </c>
      <c r="D189" s="401" t="s">
        <v>676</v>
      </c>
      <c r="E189" s="400" t="s">
        <v>1092</v>
      </c>
      <c r="F189" s="183">
        <v>40208</v>
      </c>
      <c r="G189" s="177" t="str">
        <f t="shared" si="5"/>
        <v>_x0005_168.95</v>
      </c>
      <c r="H189" s="185">
        <v>5</v>
      </c>
      <c r="I189" s="186" t="e">
        <f t="shared" si="4"/>
        <v>#VALUE!</v>
      </c>
    </row>
    <row r="190" spans="2:9">
      <c r="B190" s="399" t="s">
        <v>605</v>
      </c>
      <c r="C190" s="402" t="s">
        <v>1087</v>
      </c>
      <c r="D190" s="401" t="s">
        <v>675</v>
      </c>
      <c r="E190" s="402" t="s">
        <v>1092</v>
      </c>
      <c r="F190" s="183">
        <v>40211</v>
      </c>
      <c r="G190" s="177" t="str">
        <f t="shared" si="5"/>
        <v>_x0005_168.95</v>
      </c>
      <c r="H190" s="185">
        <v>10</v>
      </c>
      <c r="I190" s="189" t="e">
        <f t="shared" si="4"/>
        <v>#VALUE!</v>
      </c>
    </row>
    <row r="191" spans="2:9">
      <c r="B191" s="399" t="s">
        <v>605</v>
      </c>
      <c r="C191" s="400" t="s">
        <v>1087</v>
      </c>
      <c r="D191" s="401" t="s">
        <v>675</v>
      </c>
      <c r="E191" s="400" t="s">
        <v>1093</v>
      </c>
      <c r="F191" s="183">
        <v>40214</v>
      </c>
      <c r="G191" s="177" t="str">
        <f t="shared" si="5"/>
        <v>_x0005_168.95</v>
      </c>
      <c r="H191" s="185">
        <v>9</v>
      </c>
      <c r="I191" s="186" t="e">
        <f t="shared" si="4"/>
        <v>#VALUE!</v>
      </c>
    </row>
    <row r="192" spans="2:9">
      <c r="B192" s="399" t="s">
        <v>605</v>
      </c>
      <c r="C192" s="402" t="s">
        <v>1087</v>
      </c>
      <c r="D192" s="401" t="s">
        <v>675</v>
      </c>
      <c r="E192" s="402" t="s">
        <v>1093</v>
      </c>
      <c r="F192" s="183">
        <v>40214</v>
      </c>
      <c r="G192" s="177" t="str">
        <f t="shared" si="5"/>
        <v>_x0005_168.95</v>
      </c>
      <c r="H192" s="185">
        <v>14</v>
      </c>
      <c r="I192" s="189" t="e">
        <f t="shared" si="4"/>
        <v>#VALUE!</v>
      </c>
    </row>
    <row r="193" spans="2:9">
      <c r="B193" s="399" t="s">
        <v>673</v>
      </c>
      <c r="C193" s="400" t="s">
        <v>1087</v>
      </c>
      <c r="D193" s="401" t="s">
        <v>674</v>
      </c>
      <c r="E193" s="400" t="s">
        <v>1094</v>
      </c>
      <c r="F193" s="183">
        <v>40218</v>
      </c>
      <c r="G193" s="177" t="str">
        <f t="shared" si="5"/>
        <v>_x0005_168.95</v>
      </c>
      <c r="H193" s="185">
        <v>8</v>
      </c>
      <c r="I193" s="186" t="e">
        <f t="shared" si="4"/>
        <v>#VALUE!</v>
      </c>
    </row>
    <row r="194" spans="2:9">
      <c r="B194" s="399" t="s">
        <v>673</v>
      </c>
      <c r="C194" s="402" t="s">
        <v>1087</v>
      </c>
      <c r="D194" s="401" t="s">
        <v>674</v>
      </c>
      <c r="E194" s="402" t="s">
        <v>1094</v>
      </c>
      <c r="F194" s="183">
        <v>40218</v>
      </c>
      <c r="G194" s="177" t="str">
        <f t="shared" si="5"/>
        <v>_x0005_168.95</v>
      </c>
      <c r="H194" s="185">
        <v>14</v>
      </c>
      <c r="I194" s="189" t="e">
        <f t="shared" ref="I194:I257" si="6">G194*H194</f>
        <v>#VALUE!</v>
      </c>
    </row>
    <row r="195" spans="2:9">
      <c r="B195" s="399" t="s">
        <v>681</v>
      </c>
      <c r="C195" s="400" t="s">
        <v>1087</v>
      </c>
      <c r="D195" s="401" t="s">
        <v>679</v>
      </c>
      <c r="E195" s="400" t="s">
        <v>1094</v>
      </c>
      <c r="F195" s="183">
        <v>40221</v>
      </c>
      <c r="G195" s="177" t="str">
        <f t="shared" ref="G195:G258" si="7">CHAR(5)&amp;168.95</f>
        <v>_x0005_168.95</v>
      </c>
      <c r="H195" s="185">
        <v>17</v>
      </c>
      <c r="I195" s="186" t="e">
        <f t="shared" si="6"/>
        <v>#VALUE!</v>
      </c>
    </row>
    <row r="196" spans="2:9">
      <c r="B196" s="399" t="s">
        <v>171</v>
      </c>
      <c r="C196" s="402" t="s">
        <v>1087</v>
      </c>
      <c r="D196" s="401" t="s">
        <v>674</v>
      </c>
      <c r="E196" s="402" t="s">
        <v>1094</v>
      </c>
      <c r="F196" s="183">
        <v>40225</v>
      </c>
      <c r="G196" s="177" t="str">
        <f t="shared" si="7"/>
        <v>_x0005_168.95</v>
      </c>
      <c r="H196" s="185">
        <v>15</v>
      </c>
      <c r="I196" s="189" t="e">
        <f t="shared" si="6"/>
        <v>#VALUE!</v>
      </c>
    </row>
    <row r="197" spans="2:9">
      <c r="B197" s="399" t="s">
        <v>673</v>
      </c>
      <c r="C197" s="400" t="s">
        <v>1087</v>
      </c>
      <c r="D197" s="401" t="s">
        <v>674</v>
      </c>
      <c r="E197" s="400" t="s">
        <v>1094</v>
      </c>
      <c r="F197" s="183">
        <v>40225</v>
      </c>
      <c r="G197" s="177" t="str">
        <f t="shared" si="7"/>
        <v>_x0005_168.95</v>
      </c>
      <c r="H197" s="185">
        <v>20</v>
      </c>
      <c r="I197" s="186" t="e">
        <f t="shared" si="6"/>
        <v>#VALUE!</v>
      </c>
    </row>
    <row r="198" spans="2:9">
      <c r="B198" s="399" t="s">
        <v>605</v>
      </c>
      <c r="C198" s="402" t="s">
        <v>1087</v>
      </c>
      <c r="D198" s="401" t="s">
        <v>675</v>
      </c>
      <c r="E198" s="402" t="s">
        <v>1092</v>
      </c>
      <c r="F198" s="183">
        <v>40239</v>
      </c>
      <c r="G198" s="177" t="str">
        <f t="shared" si="7"/>
        <v>_x0005_168.95</v>
      </c>
      <c r="H198" s="185">
        <v>10</v>
      </c>
      <c r="I198" s="189" t="e">
        <f t="shared" si="6"/>
        <v>#VALUE!</v>
      </c>
    </row>
    <row r="199" spans="2:9">
      <c r="B199" s="399" t="s">
        <v>678</v>
      </c>
      <c r="C199" s="400" t="s">
        <v>1087</v>
      </c>
      <c r="D199" s="401" t="s">
        <v>679</v>
      </c>
      <c r="E199" s="400" t="s">
        <v>1091</v>
      </c>
      <c r="F199" s="183">
        <v>40241</v>
      </c>
      <c r="G199" s="177" t="str">
        <f t="shared" si="7"/>
        <v>_x0005_168.95</v>
      </c>
      <c r="H199" s="185">
        <v>12</v>
      </c>
      <c r="I199" s="186" t="e">
        <f t="shared" si="6"/>
        <v>#VALUE!</v>
      </c>
    </row>
    <row r="200" spans="2:9">
      <c r="B200" s="399" t="s">
        <v>673</v>
      </c>
      <c r="C200" s="402" t="s">
        <v>1087</v>
      </c>
      <c r="D200" s="401" t="s">
        <v>674</v>
      </c>
      <c r="E200" s="402" t="s">
        <v>1091</v>
      </c>
      <c r="F200" s="183">
        <v>40252</v>
      </c>
      <c r="G200" s="177" t="str">
        <f t="shared" si="7"/>
        <v>_x0005_168.95</v>
      </c>
      <c r="H200" s="185">
        <v>9</v>
      </c>
      <c r="I200" s="189" t="e">
        <f t="shared" si="6"/>
        <v>#VALUE!</v>
      </c>
    </row>
    <row r="201" spans="2:9">
      <c r="B201" s="399" t="s">
        <v>262</v>
      </c>
      <c r="C201" s="400" t="s">
        <v>1087</v>
      </c>
      <c r="D201" s="401" t="s">
        <v>676</v>
      </c>
      <c r="E201" s="400" t="s">
        <v>1095</v>
      </c>
      <c r="F201" s="183">
        <v>40252</v>
      </c>
      <c r="G201" s="177" t="str">
        <f t="shared" si="7"/>
        <v>_x0005_168.95</v>
      </c>
      <c r="H201" s="185">
        <v>1</v>
      </c>
      <c r="I201" s="186" t="e">
        <f t="shared" si="6"/>
        <v>#VALUE!</v>
      </c>
    </row>
    <row r="202" spans="2:9">
      <c r="B202" s="399" t="s">
        <v>677</v>
      </c>
      <c r="C202" s="402" t="s">
        <v>1087</v>
      </c>
      <c r="D202" s="401" t="s">
        <v>675</v>
      </c>
      <c r="E202" s="402" t="s">
        <v>1091</v>
      </c>
      <c r="F202" s="183">
        <v>40253</v>
      </c>
      <c r="G202" s="177" t="str">
        <f t="shared" si="7"/>
        <v>_x0005_168.95</v>
      </c>
      <c r="H202" s="185">
        <v>5</v>
      </c>
      <c r="I202" s="189" t="e">
        <f t="shared" si="6"/>
        <v>#VALUE!</v>
      </c>
    </row>
    <row r="203" spans="2:9">
      <c r="B203" s="399" t="s">
        <v>673</v>
      </c>
      <c r="C203" s="400" t="s">
        <v>1087</v>
      </c>
      <c r="D203" s="401" t="s">
        <v>674</v>
      </c>
      <c r="E203" s="400" t="s">
        <v>1094</v>
      </c>
      <c r="F203" s="183">
        <v>40261</v>
      </c>
      <c r="G203" s="177" t="str">
        <f t="shared" si="7"/>
        <v>_x0005_168.95</v>
      </c>
      <c r="H203" s="185">
        <v>20</v>
      </c>
      <c r="I203" s="186" t="e">
        <f t="shared" si="6"/>
        <v>#VALUE!</v>
      </c>
    </row>
    <row r="204" spans="2:9">
      <c r="B204" s="399" t="s">
        <v>681</v>
      </c>
      <c r="C204" s="402" t="s">
        <v>1087</v>
      </c>
      <c r="D204" s="401" t="s">
        <v>679</v>
      </c>
      <c r="E204" s="402" t="s">
        <v>1092</v>
      </c>
      <c r="F204" s="183">
        <v>40269</v>
      </c>
      <c r="G204" s="177" t="str">
        <f t="shared" si="7"/>
        <v>_x0005_168.95</v>
      </c>
      <c r="H204" s="185">
        <v>6</v>
      </c>
      <c r="I204" s="189" t="e">
        <f t="shared" si="6"/>
        <v>#VALUE!</v>
      </c>
    </row>
    <row r="205" spans="2:9">
      <c r="B205" s="399" t="s">
        <v>682</v>
      </c>
      <c r="C205" s="400" t="s">
        <v>1087</v>
      </c>
      <c r="D205" s="401" t="s">
        <v>679</v>
      </c>
      <c r="E205" s="400" t="s">
        <v>1092</v>
      </c>
      <c r="F205" s="183">
        <v>40274</v>
      </c>
      <c r="G205" s="177" t="str">
        <f t="shared" si="7"/>
        <v>_x0005_168.95</v>
      </c>
      <c r="H205" s="185">
        <v>13</v>
      </c>
      <c r="I205" s="186" t="e">
        <f t="shared" si="6"/>
        <v>#VALUE!</v>
      </c>
    </row>
    <row r="206" spans="2:9">
      <c r="B206" s="399" t="s">
        <v>312</v>
      </c>
      <c r="C206" s="402" t="s">
        <v>1087</v>
      </c>
      <c r="D206" s="401" t="s">
        <v>674</v>
      </c>
      <c r="E206" s="402" t="s">
        <v>1091</v>
      </c>
      <c r="F206" s="183">
        <v>40275</v>
      </c>
      <c r="G206" s="177" t="str">
        <f t="shared" si="7"/>
        <v>_x0005_168.95</v>
      </c>
      <c r="H206" s="185">
        <v>13</v>
      </c>
      <c r="I206" s="189" t="e">
        <f t="shared" si="6"/>
        <v>#VALUE!</v>
      </c>
    </row>
    <row r="207" spans="2:9">
      <c r="B207" s="399" t="s">
        <v>343</v>
      </c>
      <c r="C207" s="400" t="s">
        <v>1087</v>
      </c>
      <c r="D207" s="401" t="s">
        <v>674</v>
      </c>
      <c r="E207" s="400" t="s">
        <v>1094</v>
      </c>
      <c r="F207" s="183">
        <v>40283</v>
      </c>
      <c r="G207" s="177" t="str">
        <f t="shared" si="7"/>
        <v>_x0005_168.95</v>
      </c>
      <c r="H207" s="185">
        <v>12</v>
      </c>
      <c r="I207" s="186" t="e">
        <f t="shared" si="6"/>
        <v>#VALUE!</v>
      </c>
    </row>
    <row r="208" spans="2:9">
      <c r="B208" s="399" t="s">
        <v>343</v>
      </c>
      <c r="C208" s="402" t="s">
        <v>1087</v>
      </c>
      <c r="D208" s="401" t="s">
        <v>674</v>
      </c>
      <c r="E208" s="402" t="s">
        <v>1095</v>
      </c>
      <c r="F208" s="183">
        <v>40283</v>
      </c>
      <c r="G208" s="177" t="str">
        <f t="shared" si="7"/>
        <v>_x0005_168.95</v>
      </c>
      <c r="H208" s="185">
        <v>12</v>
      </c>
      <c r="I208" s="189" t="e">
        <f t="shared" si="6"/>
        <v>#VALUE!</v>
      </c>
    </row>
    <row r="209" spans="2:9">
      <c r="B209" s="399" t="s">
        <v>312</v>
      </c>
      <c r="C209" s="400" t="s">
        <v>1087</v>
      </c>
      <c r="D209" s="401" t="s">
        <v>674</v>
      </c>
      <c r="E209" s="400" t="s">
        <v>1093</v>
      </c>
      <c r="F209" s="183">
        <v>40284</v>
      </c>
      <c r="G209" s="177" t="str">
        <f t="shared" si="7"/>
        <v>_x0005_168.95</v>
      </c>
      <c r="H209" s="185">
        <v>8</v>
      </c>
      <c r="I209" s="186" t="e">
        <f t="shared" si="6"/>
        <v>#VALUE!</v>
      </c>
    </row>
    <row r="210" spans="2:9">
      <c r="B210" s="399" t="s">
        <v>681</v>
      </c>
      <c r="C210" s="402" t="s">
        <v>1087</v>
      </c>
      <c r="D210" s="401" t="s">
        <v>679</v>
      </c>
      <c r="E210" s="402" t="s">
        <v>1094</v>
      </c>
      <c r="F210" s="183">
        <v>40288</v>
      </c>
      <c r="G210" s="177" t="str">
        <f t="shared" si="7"/>
        <v>_x0005_168.95</v>
      </c>
      <c r="H210" s="185">
        <v>11</v>
      </c>
      <c r="I210" s="189" t="e">
        <f t="shared" si="6"/>
        <v>#VALUE!</v>
      </c>
    </row>
    <row r="211" spans="2:9">
      <c r="B211" s="399" t="s">
        <v>343</v>
      </c>
      <c r="C211" s="400" t="s">
        <v>1087</v>
      </c>
      <c r="D211" s="401" t="s">
        <v>674</v>
      </c>
      <c r="E211" s="400" t="s">
        <v>1094</v>
      </c>
      <c r="F211" s="183">
        <v>40290</v>
      </c>
      <c r="G211" s="177" t="str">
        <f t="shared" si="7"/>
        <v>_x0005_168.95</v>
      </c>
      <c r="H211" s="185">
        <v>10</v>
      </c>
      <c r="I211" s="186" t="e">
        <f t="shared" si="6"/>
        <v>#VALUE!</v>
      </c>
    </row>
    <row r="212" spans="2:9">
      <c r="B212" s="399" t="s">
        <v>681</v>
      </c>
      <c r="C212" s="402" t="s">
        <v>1087</v>
      </c>
      <c r="D212" s="401" t="s">
        <v>679</v>
      </c>
      <c r="E212" s="402" t="s">
        <v>1092</v>
      </c>
      <c r="F212" s="183">
        <v>40290</v>
      </c>
      <c r="G212" s="177" t="str">
        <f t="shared" si="7"/>
        <v>_x0005_168.95</v>
      </c>
      <c r="H212" s="185">
        <v>7</v>
      </c>
      <c r="I212" s="189" t="e">
        <f t="shared" si="6"/>
        <v>#VALUE!</v>
      </c>
    </row>
    <row r="213" spans="2:9">
      <c r="B213" s="399" t="s">
        <v>605</v>
      </c>
      <c r="C213" s="400" t="s">
        <v>1087</v>
      </c>
      <c r="D213" s="401" t="s">
        <v>675</v>
      </c>
      <c r="E213" s="400" t="s">
        <v>1093</v>
      </c>
      <c r="F213" s="183">
        <v>40297</v>
      </c>
      <c r="G213" s="177" t="str">
        <f t="shared" si="7"/>
        <v>_x0005_168.95</v>
      </c>
      <c r="H213" s="185">
        <v>1</v>
      </c>
      <c r="I213" s="186" t="e">
        <f t="shared" si="6"/>
        <v>#VALUE!</v>
      </c>
    </row>
    <row r="214" spans="2:9">
      <c r="B214" s="399" t="s">
        <v>262</v>
      </c>
      <c r="C214" s="402" t="s">
        <v>1087</v>
      </c>
      <c r="D214" s="401" t="s">
        <v>676</v>
      </c>
      <c r="E214" s="402" t="s">
        <v>1091</v>
      </c>
      <c r="F214" s="183">
        <v>40305</v>
      </c>
      <c r="G214" s="177" t="str">
        <f t="shared" si="7"/>
        <v>_x0005_168.95</v>
      </c>
      <c r="H214" s="185">
        <v>5</v>
      </c>
      <c r="I214" s="189" t="e">
        <f t="shared" si="6"/>
        <v>#VALUE!</v>
      </c>
    </row>
    <row r="215" spans="2:9">
      <c r="B215" s="399" t="s">
        <v>262</v>
      </c>
      <c r="C215" s="400" t="s">
        <v>1087</v>
      </c>
      <c r="D215" s="401" t="s">
        <v>676</v>
      </c>
      <c r="E215" s="400" t="s">
        <v>1092</v>
      </c>
      <c r="F215" s="183">
        <v>40310</v>
      </c>
      <c r="G215" s="177" t="str">
        <f t="shared" si="7"/>
        <v>_x0005_168.95</v>
      </c>
      <c r="H215" s="185">
        <v>3</v>
      </c>
      <c r="I215" s="186" t="e">
        <f t="shared" si="6"/>
        <v>#VALUE!</v>
      </c>
    </row>
    <row r="216" spans="2:9">
      <c r="B216" s="399" t="s">
        <v>312</v>
      </c>
      <c r="C216" s="402" t="s">
        <v>1087</v>
      </c>
      <c r="D216" s="401" t="s">
        <v>674</v>
      </c>
      <c r="E216" s="402" t="s">
        <v>1094</v>
      </c>
      <c r="F216" s="183">
        <v>40313</v>
      </c>
      <c r="G216" s="177" t="str">
        <f t="shared" si="7"/>
        <v>_x0005_168.95</v>
      </c>
      <c r="H216" s="185">
        <v>7</v>
      </c>
      <c r="I216" s="189" t="e">
        <f t="shared" si="6"/>
        <v>#VALUE!</v>
      </c>
    </row>
    <row r="217" spans="2:9">
      <c r="B217" s="399" t="s">
        <v>681</v>
      </c>
      <c r="C217" s="400" t="s">
        <v>1087</v>
      </c>
      <c r="D217" s="401" t="s">
        <v>679</v>
      </c>
      <c r="E217" s="400" t="s">
        <v>1091</v>
      </c>
      <c r="F217" s="183">
        <v>40323</v>
      </c>
      <c r="G217" s="177" t="str">
        <f t="shared" si="7"/>
        <v>_x0005_168.95</v>
      </c>
      <c r="H217" s="185">
        <v>1</v>
      </c>
      <c r="I217" s="186" t="e">
        <f t="shared" si="6"/>
        <v>#VALUE!</v>
      </c>
    </row>
    <row r="218" spans="2:9">
      <c r="B218" s="399" t="s">
        <v>312</v>
      </c>
      <c r="C218" s="402" t="s">
        <v>1087</v>
      </c>
      <c r="D218" s="401" t="s">
        <v>674</v>
      </c>
      <c r="E218" s="402" t="s">
        <v>1092</v>
      </c>
      <c r="F218" s="183">
        <v>40330</v>
      </c>
      <c r="G218" s="177" t="str">
        <f t="shared" si="7"/>
        <v>_x0005_168.95</v>
      </c>
      <c r="H218" s="185">
        <v>12</v>
      </c>
      <c r="I218" s="189" t="e">
        <f t="shared" si="6"/>
        <v>#VALUE!</v>
      </c>
    </row>
    <row r="219" spans="2:9">
      <c r="B219" s="399" t="s">
        <v>678</v>
      </c>
      <c r="C219" s="400" t="s">
        <v>1087</v>
      </c>
      <c r="D219" s="401" t="s">
        <v>679</v>
      </c>
      <c r="E219" s="400" t="s">
        <v>1093</v>
      </c>
      <c r="F219" s="183">
        <v>40333</v>
      </c>
      <c r="G219" s="177" t="str">
        <f t="shared" si="7"/>
        <v>_x0005_168.95</v>
      </c>
      <c r="H219" s="185">
        <v>6</v>
      </c>
      <c r="I219" s="186" t="e">
        <f t="shared" si="6"/>
        <v>#VALUE!</v>
      </c>
    </row>
    <row r="220" spans="2:9">
      <c r="B220" s="399" t="s">
        <v>677</v>
      </c>
      <c r="C220" s="402" t="s">
        <v>1087</v>
      </c>
      <c r="D220" s="401" t="s">
        <v>675</v>
      </c>
      <c r="E220" s="402" t="s">
        <v>1093</v>
      </c>
      <c r="F220" s="183">
        <v>40338</v>
      </c>
      <c r="G220" s="177" t="str">
        <f t="shared" si="7"/>
        <v>_x0005_168.95</v>
      </c>
      <c r="H220" s="185">
        <v>14</v>
      </c>
      <c r="I220" s="189" t="e">
        <f t="shared" si="6"/>
        <v>#VALUE!</v>
      </c>
    </row>
    <row r="221" spans="2:9">
      <c r="B221" s="399" t="s">
        <v>262</v>
      </c>
      <c r="C221" s="400" t="s">
        <v>1087</v>
      </c>
      <c r="D221" s="401" t="s">
        <v>676</v>
      </c>
      <c r="E221" s="400" t="s">
        <v>1095</v>
      </c>
      <c r="F221" s="183">
        <v>40339</v>
      </c>
      <c r="G221" s="177" t="str">
        <f t="shared" si="7"/>
        <v>_x0005_168.95</v>
      </c>
      <c r="H221" s="185">
        <v>9</v>
      </c>
      <c r="I221" s="186" t="e">
        <f t="shared" si="6"/>
        <v>#VALUE!</v>
      </c>
    </row>
    <row r="222" spans="2:9">
      <c r="B222" s="399" t="s">
        <v>673</v>
      </c>
      <c r="C222" s="402" t="s">
        <v>1087</v>
      </c>
      <c r="D222" s="401" t="s">
        <v>674</v>
      </c>
      <c r="E222" s="402" t="s">
        <v>1092</v>
      </c>
      <c r="F222" s="183">
        <v>40348</v>
      </c>
      <c r="G222" s="177" t="str">
        <f t="shared" si="7"/>
        <v>_x0005_168.95</v>
      </c>
      <c r="H222" s="185">
        <v>3</v>
      </c>
      <c r="I222" s="189" t="e">
        <f t="shared" si="6"/>
        <v>#VALUE!</v>
      </c>
    </row>
    <row r="223" spans="2:9">
      <c r="B223" s="399" t="s">
        <v>171</v>
      </c>
      <c r="C223" s="400" t="s">
        <v>1087</v>
      </c>
      <c r="D223" s="401" t="s">
        <v>674</v>
      </c>
      <c r="E223" s="400" t="s">
        <v>1093</v>
      </c>
      <c r="F223" s="183">
        <v>40351</v>
      </c>
      <c r="G223" s="177" t="str">
        <f t="shared" si="7"/>
        <v>_x0005_168.95</v>
      </c>
      <c r="H223" s="185">
        <v>10</v>
      </c>
      <c r="I223" s="186" t="e">
        <f t="shared" si="6"/>
        <v>#VALUE!</v>
      </c>
    </row>
    <row r="224" spans="2:9">
      <c r="B224" s="399" t="s">
        <v>678</v>
      </c>
      <c r="C224" s="402" t="s">
        <v>1087</v>
      </c>
      <c r="D224" s="401" t="s">
        <v>679</v>
      </c>
      <c r="E224" s="402" t="s">
        <v>1092</v>
      </c>
      <c r="F224" s="183">
        <v>40352</v>
      </c>
      <c r="G224" s="177" t="str">
        <f t="shared" si="7"/>
        <v>_x0005_168.95</v>
      </c>
      <c r="H224" s="185">
        <v>11</v>
      </c>
      <c r="I224" s="189" t="e">
        <f t="shared" si="6"/>
        <v>#VALUE!</v>
      </c>
    </row>
    <row r="225" spans="2:9">
      <c r="B225" s="399" t="s">
        <v>343</v>
      </c>
      <c r="C225" s="400" t="s">
        <v>1087</v>
      </c>
      <c r="D225" s="401" t="s">
        <v>674</v>
      </c>
      <c r="E225" s="400" t="s">
        <v>1094</v>
      </c>
      <c r="F225" s="183">
        <v>40354</v>
      </c>
      <c r="G225" s="177" t="str">
        <f t="shared" si="7"/>
        <v>_x0005_168.95</v>
      </c>
      <c r="H225" s="185">
        <v>12</v>
      </c>
      <c r="I225" s="186" t="e">
        <f t="shared" si="6"/>
        <v>#VALUE!</v>
      </c>
    </row>
    <row r="226" spans="2:9">
      <c r="B226" s="399" t="s">
        <v>262</v>
      </c>
      <c r="C226" s="402" t="s">
        <v>1087</v>
      </c>
      <c r="D226" s="401" t="s">
        <v>676</v>
      </c>
      <c r="E226" s="402" t="s">
        <v>1091</v>
      </c>
      <c r="F226" s="183">
        <v>40361</v>
      </c>
      <c r="G226" s="177" t="str">
        <f t="shared" si="7"/>
        <v>_x0005_168.95</v>
      </c>
      <c r="H226" s="185">
        <v>6</v>
      </c>
      <c r="I226" s="189" t="e">
        <f t="shared" si="6"/>
        <v>#VALUE!</v>
      </c>
    </row>
    <row r="227" spans="2:9">
      <c r="B227" s="399" t="s">
        <v>312</v>
      </c>
      <c r="C227" s="400" t="s">
        <v>1087</v>
      </c>
      <c r="D227" s="401" t="s">
        <v>674</v>
      </c>
      <c r="E227" s="400" t="s">
        <v>1092</v>
      </c>
      <c r="F227" s="183">
        <v>40365</v>
      </c>
      <c r="G227" s="177" t="str">
        <f t="shared" si="7"/>
        <v>_x0005_168.95</v>
      </c>
      <c r="H227" s="185">
        <v>12</v>
      </c>
      <c r="I227" s="186" t="e">
        <f t="shared" si="6"/>
        <v>#VALUE!</v>
      </c>
    </row>
    <row r="228" spans="2:9">
      <c r="B228" s="399" t="s">
        <v>171</v>
      </c>
      <c r="C228" s="402" t="s">
        <v>1087</v>
      </c>
      <c r="D228" s="401" t="s">
        <v>674</v>
      </c>
      <c r="E228" s="402" t="s">
        <v>1091</v>
      </c>
      <c r="F228" s="183">
        <v>40372</v>
      </c>
      <c r="G228" s="177" t="str">
        <f t="shared" si="7"/>
        <v>_x0005_168.95</v>
      </c>
      <c r="H228" s="185">
        <v>2</v>
      </c>
      <c r="I228" s="189" t="e">
        <f t="shared" si="6"/>
        <v>#VALUE!</v>
      </c>
    </row>
    <row r="229" spans="2:9">
      <c r="B229" s="399" t="s">
        <v>681</v>
      </c>
      <c r="C229" s="400" t="s">
        <v>1087</v>
      </c>
      <c r="D229" s="401" t="s">
        <v>679</v>
      </c>
      <c r="E229" s="400" t="s">
        <v>1094</v>
      </c>
      <c r="F229" s="183">
        <v>40374</v>
      </c>
      <c r="G229" s="177" t="str">
        <f t="shared" si="7"/>
        <v>_x0005_168.95</v>
      </c>
      <c r="H229" s="185">
        <v>8</v>
      </c>
      <c r="I229" s="186" t="e">
        <f t="shared" si="6"/>
        <v>#VALUE!</v>
      </c>
    </row>
    <row r="230" spans="2:9">
      <c r="B230" s="399" t="s">
        <v>605</v>
      </c>
      <c r="C230" s="402" t="s">
        <v>1087</v>
      </c>
      <c r="D230" s="401" t="s">
        <v>675</v>
      </c>
      <c r="E230" s="402" t="s">
        <v>1092</v>
      </c>
      <c r="F230" s="183">
        <v>40379</v>
      </c>
      <c r="G230" s="177" t="str">
        <f t="shared" si="7"/>
        <v>_x0005_168.95</v>
      </c>
      <c r="H230" s="185">
        <v>13</v>
      </c>
      <c r="I230" s="189" t="e">
        <f t="shared" si="6"/>
        <v>#VALUE!</v>
      </c>
    </row>
    <row r="231" spans="2:9">
      <c r="B231" s="399" t="s">
        <v>673</v>
      </c>
      <c r="C231" s="400" t="s">
        <v>1087</v>
      </c>
      <c r="D231" s="401" t="s">
        <v>674</v>
      </c>
      <c r="E231" s="400" t="s">
        <v>1091</v>
      </c>
      <c r="F231" s="183">
        <v>40382</v>
      </c>
      <c r="G231" s="177" t="str">
        <f t="shared" si="7"/>
        <v>_x0005_168.95</v>
      </c>
      <c r="H231" s="185">
        <v>9</v>
      </c>
      <c r="I231" s="186" t="e">
        <f t="shared" si="6"/>
        <v>#VALUE!</v>
      </c>
    </row>
    <row r="232" spans="2:9">
      <c r="B232" s="399" t="s">
        <v>673</v>
      </c>
      <c r="C232" s="402" t="s">
        <v>1087</v>
      </c>
      <c r="D232" s="401" t="s">
        <v>674</v>
      </c>
      <c r="E232" s="402" t="s">
        <v>1092</v>
      </c>
      <c r="F232" s="183">
        <v>40387</v>
      </c>
      <c r="G232" s="177" t="str">
        <f t="shared" si="7"/>
        <v>_x0005_168.95</v>
      </c>
      <c r="H232" s="185">
        <v>10</v>
      </c>
      <c r="I232" s="189" t="e">
        <f t="shared" si="6"/>
        <v>#VALUE!</v>
      </c>
    </row>
    <row r="233" spans="2:9">
      <c r="B233" s="399" t="s">
        <v>678</v>
      </c>
      <c r="C233" s="400" t="s">
        <v>1087</v>
      </c>
      <c r="D233" s="401" t="s">
        <v>679</v>
      </c>
      <c r="E233" s="400" t="s">
        <v>1093</v>
      </c>
      <c r="F233" s="183">
        <v>40400</v>
      </c>
      <c r="G233" s="177" t="str">
        <f t="shared" si="7"/>
        <v>_x0005_168.95</v>
      </c>
      <c r="H233" s="185">
        <v>3</v>
      </c>
      <c r="I233" s="186" t="e">
        <f t="shared" si="6"/>
        <v>#VALUE!</v>
      </c>
    </row>
    <row r="234" spans="2:9">
      <c r="B234" s="399" t="s">
        <v>343</v>
      </c>
      <c r="C234" s="402" t="s">
        <v>1087</v>
      </c>
      <c r="D234" s="401" t="s">
        <v>674</v>
      </c>
      <c r="E234" s="402" t="s">
        <v>1093</v>
      </c>
      <c r="F234" s="183">
        <v>40410</v>
      </c>
      <c r="G234" s="177" t="str">
        <f t="shared" si="7"/>
        <v>_x0005_168.95</v>
      </c>
      <c r="H234" s="185">
        <v>9</v>
      </c>
      <c r="I234" s="189" t="e">
        <f t="shared" si="6"/>
        <v>#VALUE!</v>
      </c>
    </row>
    <row r="235" spans="2:9">
      <c r="B235" s="399" t="s">
        <v>673</v>
      </c>
      <c r="C235" s="400" t="s">
        <v>1087</v>
      </c>
      <c r="D235" s="401" t="s">
        <v>674</v>
      </c>
      <c r="E235" s="400" t="s">
        <v>1094</v>
      </c>
      <c r="F235" s="183">
        <v>40413</v>
      </c>
      <c r="G235" s="177" t="str">
        <f t="shared" si="7"/>
        <v>_x0005_168.95</v>
      </c>
      <c r="H235" s="185">
        <v>12</v>
      </c>
      <c r="I235" s="186" t="e">
        <f t="shared" si="6"/>
        <v>#VALUE!</v>
      </c>
    </row>
    <row r="236" spans="2:9">
      <c r="B236" s="399" t="s">
        <v>262</v>
      </c>
      <c r="C236" s="402" t="s">
        <v>1087</v>
      </c>
      <c r="D236" s="401" t="s">
        <v>676</v>
      </c>
      <c r="E236" s="402" t="s">
        <v>1092</v>
      </c>
      <c r="F236" s="183">
        <v>40416</v>
      </c>
      <c r="G236" s="177" t="str">
        <f t="shared" si="7"/>
        <v>_x0005_168.95</v>
      </c>
      <c r="H236" s="185">
        <v>5</v>
      </c>
      <c r="I236" s="189" t="e">
        <f t="shared" si="6"/>
        <v>#VALUE!</v>
      </c>
    </row>
    <row r="237" spans="2:9">
      <c r="B237" s="399" t="s">
        <v>343</v>
      </c>
      <c r="C237" s="400" t="s">
        <v>1087</v>
      </c>
      <c r="D237" s="401" t="s">
        <v>674</v>
      </c>
      <c r="E237" s="400" t="s">
        <v>1093</v>
      </c>
      <c r="F237" s="183">
        <v>40417</v>
      </c>
      <c r="G237" s="177" t="str">
        <f t="shared" si="7"/>
        <v>_x0005_168.95</v>
      </c>
      <c r="H237" s="185">
        <v>12</v>
      </c>
      <c r="I237" s="186" t="e">
        <f t="shared" si="6"/>
        <v>#VALUE!</v>
      </c>
    </row>
    <row r="238" spans="2:9">
      <c r="B238" s="399" t="s">
        <v>262</v>
      </c>
      <c r="C238" s="402" t="s">
        <v>1087</v>
      </c>
      <c r="D238" s="401" t="s">
        <v>676</v>
      </c>
      <c r="E238" s="402" t="s">
        <v>1092</v>
      </c>
      <c r="F238" s="183">
        <v>40421</v>
      </c>
      <c r="G238" s="177" t="str">
        <f t="shared" si="7"/>
        <v>_x0005_168.95</v>
      </c>
      <c r="H238" s="185">
        <v>2</v>
      </c>
      <c r="I238" s="189" t="e">
        <f t="shared" si="6"/>
        <v>#VALUE!</v>
      </c>
    </row>
    <row r="239" spans="2:9">
      <c r="B239" s="399" t="s">
        <v>262</v>
      </c>
      <c r="C239" s="400" t="s">
        <v>1087</v>
      </c>
      <c r="D239" s="401" t="s">
        <v>676</v>
      </c>
      <c r="E239" s="400" t="s">
        <v>1095</v>
      </c>
      <c r="F239" s="183">
        <v>40421</v>
      </c>
      <c r="G239" s="177" t="str">
        <f t="shared" si="7"/>
        <v>_x0005_168.95</v>
      </c>
      <c r="H239" s="185">
        <v>3</v>
      </c>
      <c r="I239" s="186" t="e">
        <f t="shared" si="6"/>
        <v>#VALUE!</v>
      </c>
    </row>
    <row r="240" spans="2:9">
      <c r="B240" s="399" t="s">
        <v>605</v>
      </c>
      <c r="C240" s="402" t="s">
        <v>1087</v>
      </c>
      <c r="D240" s="401" t="s">
        <v>675</v>
      </c>
      <c r="E240" s="402" t="s">
        <v>1094</v>
      </c>
      <c r="F240" s="183">
        <v>40423</v>
      </c>
      <c r="G240" s="177" t="str">
        <f t="shared" si="7"/>
        <v>_x0005_168.95</v>
      </c>
      <c r="H240" s="185">
        <v>11</v>
      </c>
      <c r="I240" s="189" t="e">
        <f t="shared" si="6"/>
        <v>#VALUE!</v>
      </c>
    </row>
    <row r="241" spans="2:9">
      <c r="B241" s="399" t="s">
        <v>312</v>
      </c>
      <c r="C241" s="400" t="s">
        <v>1087</v>
      </c>
      <c r="D241" s="401" t="s">
        <v>674</v>
      </c>
      <c r="E241" s="400" t="s">
        <v>1091</v>
      </c>
      <c r="F241" s="183">
        <v>40427</v>
      </c>
      <c r="G241" s="177" t="str">
        <f t="shared" si="7"/>
        <v>_x0005_168.95</v>
      </c>
      <c r="H241" s="185">
        <v>13</v>
      </c>
      <c r="I241" s="186" t="e">
        <f t="shared" si="6"/>
        <v>#VALUE!</v>
      </c>
    </row>
    <row r="242" spans="2:9">
      <c r="B242" s="399" t="s">
        <v>171</v>
      </c>
      <c r="C242" s="402" t="s">
        <v>1087</v>
      </c>
      <c r="D242" s="401" t="s">
        <v>674</v>
      </c>
      <c r="E242" s="402" t="s">
        <v>1095</v>
      </c>
      <c r="F242" s="183">
        <v>40427</v>
      </c>
      <c r="G242" s="177" t="str">
        <f t="shared" si="7"/>
        <v>_x0005_168.95</v>
      </c>
      <c r="H242" s="185">
        <v>1</v>
      </c>
      <c r="I242" s="189" t="e">
        <f t="shared" si="6"/>
        <v>#VALUE!</v>
      </c>
    </row>
    <row r="243" spans="2:9">
      <c r="B243" s="399" t="s">
        <v>678</v>
      </c>
      <c r="C243" s="400" t="s">
        <v>1087</v>
      </c>
      <c r="D243" s="401" t="s">
        <v>679</v>
      </c>
      <c r="E243" s="400" t="s">
        <v>1094</v>
      </c>
      <c r="F243" s="183">
        <v>40432</v>
      </c>
      <c r="G243" s="177" t="str">
        <f t="shared" si="7"/>
        <v>_x0005_168.95</v>
      </c>
      <c r="H243" s="185">
        <v>13</v>
      </c>
      <c r="I243" s="186" t="e">
        <f t="shared" si="6"/>
        <v>#VALUE!</v>
      </c>
    </row>
    <row r="244" spans="2:9">
      <c r="B244" s="399" t="s">
        <v>678</v>
      </c>
      <c r="C244" s="402" t="s">
        <v>1087</v>
      </c>
      <c r="D244" s="401" t="s">
        <v>679</v>
      </c>
      <c r="E244" s="402" t="s">
        <v>1092</v>
      </c>
      <c r="F244" s="183">
        <v>40438</v>
      </c>
      <c r="G244" s="177" t="str">
        <f t="shared" si="7"/>
        <v>_x0005_168.95</v>
      </c>
      <c r="H244" s="185">
        <v>14</v>
      </c>
      <c r="I244" s="189" t="e">
        <f t="shared" si="6"/>
        <v>#VALUE!</v>
      </c>
    </row>
    <row r="245" spans="2:9">
      <c r="B245" s="399" t="s">
        <v>605</v>
      </c>
      <c r="C245" s="400" t="s">
        <v>1087</v>
      </c>
      <c r="D245" s="401" t="s">
        <v>675</v>
      </c>
      <c r="E245" s="400" t="s">
        <v>1092</v>
      </c>
      <c r="F245" s="183">
        <v>40442</v>
      </c>
      <c r="G245" s="177" t="str">
        <f t="shared" si="7"/>
        <v>_x0005_168.95</v>
      </c>
      <c r="H245" s="185">
        <v>12</v>
      </c>
      <c r="I245" s="186" t="e">
        <f t="shared" si="6"/>
        <v>#VALUE!</v>
      </c>
    </row>
    <row r="246" spans="2:9">
      <c r="B246" s="399" t="s">
        <v>262</v>
      </c>
      <c r="C246" s="402" t="s">
        <v>1087</v>
      </c>
      <c r="D246" s="401" t="s">
        <v>676</v>
      </c>
      <c r="E246" s="402" t="s">
        <v>1093</v>
      </c>
      <c r="F246" s="183">
        <v>40444</v>
      </c>
      <c r="G246" s="177" t="str">
        <f t="shared" si="7"/>
        <v>_x0005_168.95</v>
      </c>
      <c r="H246" s="185">
        <v>3</v>
      </c>
      <c r="I246" s="189" t="e">
        <f t="shared" si="6"/>
        <v>#VALUE!</v>
      </c>
    </row>
    <row r="247" spans="2:9">
      <c r="B247" s="399" t="s">
        <v>673</v>
      </c>
      <c r="C247" s="400" t="s">
        <v>1087</v>
      </c>
      <c r="D247" s="401" t="s">
        <v>674</v>
      </c>
      <c r="E247" s="400" t="s">
        <v>1094</v>
      </c>
      <c r="F247" s="183">
        <v>40451</v>
      </c>
      <c r="G247" s="177" t="str">
        <f t="shared" si="7"/>
        <v>_x0005_168.95</v>
      </c>
      <c r="H247" s="185">
        <v>20</v>
      </c>
      <c r="I247" s="186" t="e">
        <f t="shared" si="6"/>
        <v>#VALUE!</v>
      </c>
    </row>
    <row r="248" spans="2:9">
      <c r="B248" s="399" t="s">
        <v>171</v>
      </c>
      <c r="C248" s="402" t="s">
        <v>1087</v>
      </c>
      <c r="D248" s="401" t="s">
        <v>674</v>
      </c>
      <c r="E248" s="402" t="s">
        <v>1091</v>
      </c>
      <c r="F248" s="183">
        <v>40456</v>
      </c>
      <c r="G248" s="177" t="str">
        <f t="shared" si="7"/>
        <v>_x0005_168.95</v>
      </c>
      <c r="H248" s="185">
        <v>4</v>
      </c>
      <c r="I248" s="189" t="e">
        <f t="shared" si="6"/>
        <v>#VALUE!</v>
      </c>
    </row>
    <row r="249" spans="2:9">
      <c r="B249" s="399" t="s">
        <v>678</v>
      </c>
      <c r="C249" s="400" t="s">
        <v>1087</v>
      </c>
      <c r="D249" s="401" t="s">
        <v>679</v>
      </c>
      <c r="E249" s="400" t="s">
        <v>1091</v>
      </c>
      <c r="F249" s="183">
        <v>40462</v>
      </c>
      <c r="G249" s="177" t="str">
        <f t="shared" si="7"/>
        <v>_x0005_168.95</v>
      </c>
      <c r="H249" s="185">
        <v>1</v>
      </c>
      <c r="I249" s="186" t="e">
        <f t="shared" si="6"/>
        <v>#VALUE!</v>
      </c>
    </row>
    <row r="250" spans="2:9">
      <c r="B250" s="399" t="s">
        <v>171</v>
      </c>
      <c r="C250" s="402" t="s">
        <v>1087</v>
      </c>
      <c r="D250" s="401" t="s">
        <v>674</v>
      </c>
      <c r="E250" s="402" t="s">
        <v>1093</v>
      </c>
      <c r="F250" s="183">
        <v>40463</v>
      </c>
      <c r="G250" s="177" t="str">
        <f t="shared" si="7"/>
        <v>_x0005_168.95</v>
      </c>
      <c r="H250" s="185">
        <v>2</v>
      </c>
      <c r="I250" s="189" t="e">
        <f t="shared" si="6"/>
        <v>#VALUE!</v>
      </c>
    </row>
    <row r="251" spans="2:9">
      <c r="B251" s="399" t="s">
        <v>605</v>
      </c>
      <c r="C251" s="400" t="s">
        <v>1087</v>
      </c>
      <c r="D251" s="401" t="s">
        <v>675</v>
      </c>
      <c r="E251" s="400" t="s">
        <v>1091</v>
      </c>
      <c r="F251" s="183">
        <v>40464</v>
      </c>
      <c r="G251" s="177" t="str">
        <f t="shared" si="7"/>
        <v>_x0005_168.95</v>
      </c>
      <c r="H251" s="185">
        <v>4</v>
      </c>
      <c r="I251" s="186" t="e">
        <f t="shared" si="6"/>
        <v>#VALUE!</v>
      </c>
    </row>
    <row r="252" spans="2:9">
      <c r="B252" s="399" t="s">
        <v>343</v>
      </c>
      <c r="C252" s="402" t="s">
        <v>1087</v>
      </c>
      <c r="D252" s="401" t="s">
        <v>674</v>
      </c>
      <c r="E252" s="402" t="s">
        <v>1092</v>
      </c>
      <c r="F252" s="183">
        <v>40464</v>
      </c>
      <c r="G252" s="177" t="str">
        <f t="shared" si="7"/>
        <v>_x0005_168.95</v>
      </c>
      <c r="H252" s="185">
        <v>1</v>
      </c>
      <c r="I252" s="189" t="e">
        <f t="shared" si="6"/>
        <v>#VALUE!</v>
      </c>
    </row>
    <row r="253" spans="2:9">
      <c r="B253" s="399" t="s">
        <v>681</v>
      </c>
      <c r="C253" s="400" t="s">
        <v>1087</v>
      </c>
      <c r="D253" s="401" t="s">
        <v>679</v>
      </c>
      <c r="E253" s="400" t="s">
        <v>1095</v>
      </c>
      <c r="F253" s="183">
        <v>40471</v>
      </c>
      <c r="G253" s="177" t="str">
        <f t="shared" si="7"/>
        <v>_x0005_168.95</v>
      </c>
      <c r="H253" s="185">
        <v>12</v>
      </c>
      <c r="I253" s="186" t="e">
        <f t="shared" si="6"/>
        <v>#VALUE!</v>
      </c>
    </row>
    <row r="254" spans="2:9">
      <c r="B254" s="399" t="s">
        <v>682</v>
      </c>
      <c r="C254" s="402" t="s">
        <v>1087</v>
      </c>
      <c r="D254" s="401" t="s">
        <v>679</v>
      </c>
      <c r="E254" s="402" t="s">
        <v>1091</v>
      </c>
      <c r="F254" s="183">
        <v>40473</v>
      </c>
      <c r="G254" s="177" t="str">
        <f t="shared" si="7"/>
        <v>_x0005_168.95</v>
      </c>
      <c r="H254" s="185">
        <v>12</v>
      </c>
      <c r="I254" s="189" t="e">
        <f t="shared" si="6"/>
        <v>#VALUE!</v>
      </c>
    </row>
    <row r="255" spans="2:9">
      <c r="B255" s="399" t="s">
        <v>262</v>
      </c>
      <c r="C255" s="400" t="s">
        <v>1087</v>
      </c>
      <c r="D255" s="401" t="s">
        <v>676</v>
      </c>
      <c r="E255" s="400" t="s">
        <v>1094</v>
      </c>
      <c r="F255" s="183">
        <v>40487</v>
      </c>
      <c r="G255" s="177" t="str">
        <f t="shared" si="7"/>
        <v>_x0005_168.95</v>
      </c>
      <c r="H255" s="185">
        <v>9</v>
      </c>
      <c r="I255" s="186" t="e">
        <f t="shared" si="6"/>
        <v>#VALUE!</v>
      </c>
    </row>
    <row r="256" spans="2:9">
      <c r="B256" s="399" t="s">
        <v>681</v>
      </c>
      <c r="C256" s="402" t="s">
        <v>1087</v>
      </c>
      <c r="D256" s="401" t="s">
        <v>679</v>
      </c>
      <c r="E256" s="402" t="s">
        <v>1091</v>
      </c>
      <c r="F256" s="183">
        <v>40491</v>
      </c>
      <c r="G256" s="177" t="str">
        <f t="shared" si="7"/>
        <v>_x0005_168.95</v>
      </c>
      <c r="H256" s="185">
        <v>13</v>
      </c>
      <c r="I256" s="189" t="e">
        <f t="shared" si="6"/>
        <v>#VALUE!</v>
      </c>
    </row>
    <row r="257" spans="2:9">
      <c r="B257" s="399" t="s">
        <v>312</v>
      </c>
      <c r="C257" s="400" t="s">
        <v>1087</v>
      </c>
      <c r="D257" s="401" t="s">
        <v>674</v>
      </c>
      <c r="E257" s="400" t="s">
        <v>1094</v>
      </c>
      <c r="F257" s="183">
        <v>40491</v>
      </c>
      <c r="G257" s="177" t="str">
        <f t="shared" si="7"/>
        <v>_x0005_168.95</v>
      </c>
      <c r="H257" s="185">
        <v>10</v>
      </c>
      <c r="I257" s="186" t="e">
        <f t="shared" si="6"/>
        <v>#VALUE!</v>
      </c>
    </row>
    <row r="258" spans="2:9">
      <c r="B258" s="399" t="s">
        <v>343</v>
      </c>
      <c r="C258" s="402" t="s">
        <v>1087</v>
      </c>
      <c r="D258" s="401" t="s">
        <v>674</v>
      </c>
      <c r="E258" s="402" t="s">
        <v>1091</v>
      </c>
      <c r="F258" s="183">
        <v>40498</v>
      </c>
      <c r="G258" s="177" t="str">
        <f t="shared" si="7"/>
        <v>_x0005_168.95</v>
      </c>
      <c r="H258" s="185">
        <v>8</v>
      </c>
      <c r="I258" s="189" t="e">
        <f t="shared" ref="I258:I321" si="8">G258*H258</f>
        <v>#VALUE!</v>
      </c>
    </row>
    <row r="259" spans="2:9">
      <c r="B259" s="399" t="s">
        <v>680</v>
      </c>
      <c r="C259" s="400" t="s">
        <v>1087</v>
      </c>
      <c r="D259" s="401" t="s">
        <v>679</v>
      </c>
      <c r="E259" s="400" t="s">
        <v>1094</v>
      </c>
      <c r="F259" s="183">
        <v>40498</v>
      </c>
      <c r="G259" s="177" t="str">
        <f t="shared" ref="G259:G322" si="9">CHAR(5)&amp;168.95</f>
        <v>_x0005_168.95</v>
      </c>
      <c r="H259" s="185">
        <v>13</v>
      </c>
      <c r="I259" s="186" t="e">
        <f t="shared" si="8"/>
        <v>#VALUE!</v>
      </c>
    </row>
    <row r="260" spans="2:9">
      <c r="B260" s="399" t="s">
        <v>682</v>
      </c>
      <c r="C260" s="402" t="s">
        <v>1087</v>
      </c>
      <c r="D260" s="401" t="s">
        <v>679</v>
      </c>
      <c r="E260" s="402" t="s">
        <v>1095</v>
      </c>
      <c r="F260" s="183">
        <v>40498</v>
      </c>
      <c r="G260" s="177" t="str">
        <f t="shared" si="9"/>
        <v>_x0005_168.95</v>
      </c>
      <c r="H260" s="185">
        <v>10</v>
      </c>
      <c r="I260" s="189" t="e">
        <f t="shared" si="8"/>
        <v>#VALUE!</v>
      </c>
    </row>
    <row r="261" spans="2:9">
      <c r="B261" s="399" t="s">
        <v>312</v>
      </c>
      <c r="C261" s="400" t="s">
        <v>1087</v>
      </c>
      <c r="D261" s="401" t="s">
        <v>674</v>
      </c>
      <c r="E261" s="400" t="s">
        <v>1092</v>
      </c>
      <c r="F261" s="183">
        <v>40501</v>
      </c>
      <c r="G261" s="177" t="str">
        <f t="shared" si="9"/>
        <v>_x0005_168.95</v>
      </c>
      <c r="H261" s="185">
        <v>11</v>
      </c>
      <c r="I261" s="186" t="e">
        <f t="shared" si="8"/>
        <v>#VALUE!</v>
      </c>
    </row>
    <row r="262" spans="2:9">
      <c r="B262" s="399" t="s">
        <v>312</v>
      </c>
      <c r="C262" s="402" t="s">
        <v>1087</v>
      </c>
      <c r="D262" s="401" t="s">
        <v>674</v>
      </c>
      <c r="E262" s="402" t="s">
        <v>1093</v>
      </c>
      <c r="F262" s="183">
        <v>40502</v>
      </c>
      <c r="G262" s="177" t="str">
        <f t="shared" si="9"/>
        <v>_x0005_168.95</v>
      </c>
      <c r="H262" s="185">
        <v>4</v>
      </c>
      <c r="I262" s="189" t="e">
        <f t="shared" si="8"/>
        <v>#VALUE!</v>
      </c>
    </row>
    <row r="263" spans="2:9">
      <c r="B263" s="399" t="s">
        <v>150</v>
      </c>
      <c r="C263" s="400" t="s">
        <v>1087</v>
      </c>
      <c r="D263" s="401" t="s">
        <v>676</v>
      </c>
      <c r="E263" s="400" t="s">
        <v>1095</v>
      </c>
      <c r="F263" s="183">
        <v>40507</v>
      </c>
      <c r="G263" s="177" t="str">
        <f t="shared" si="9"/>
        <v>_x0005_168.95</v>
      </c>
      <c r="H263" s="185">
        <v>5</v>
      </c>
      <c r="I263" s="186" t="e">
        <f t="shared" si="8"/>
        <v>#VALUE!</v>
      </c>
    </row>
    <row r="264" spans="2:9">
      <c r="B264" s="399" t="s">
        <v>681</v>
      </c>
      <c r="C264" s="402" t="s">
        <v>1087</v>
      </c>
      <c r="D264" s="401" t="s">
        <v>679</v>
      </c>
      <c r="E264" s="402" t="s">
        <v>1091</v>
      </c>
      <c r="F264" s="183">
        <v>40515</v>
      </c>
      <c r="G264" s="177" t="str">
        <f t="shared" si="9"/>
        <v>_x0005_168.95</v>
      </c>
      <c r="H264" s="185">
        <v>3</v>
      </c>
      <c r="I264" s="189" t="e">
        <f t="shared" si="8"/>
        <v>#VALUE!</v>
      </c>
    </row>
    <row r="265" spans="2:9">
      <c r="B265" s="399" t="s">
        <v>171</v>
      </c>
      <c r="C265" s="400" t="s">
        <v>1087</v>
      </c>
      <c r="D265" s="401" t="s">
        <v>674</v>
      </c>
      <c r="E265" s="400" t="s">
        <v>1094</v>
      </c>
      <c r="F265" s="183">
        <v>40518</v>
      </c>
      <c r="G265" s="177" t="str">
        <f t="shared" si="9"/>
        <v>_x0005_168.95</v>
      </c>
      <c r="H265" s="185">
        <v>13</v>
      </c>
      <c r="I265" s="186" t="e">
        <f t="shared" si="8"/>
        <v>#VALUE!</v>
      </c>
    </row>
    <row r="266" spans="2:9">
      <c r="B266" s="399" t="s">
        <v>681</v>
      </c>
      <c r="C266" s="402" t="s">
        <v>1087</v>
      </c>
      <c r="D266" s="401" t="s">
        <v>679</v>
      </c>
      <c r="E266" s="402" t="s">
        <v>1095</v>
      </c>
      <c r="F266" s="183">
        <v>40519</v>
      </c>
      <c r="G266" s="177" t="str">
        <f t="shared" si="9"/>
        <v>_x0005_168.95</v>
      </c>
      <c r="H266" s="185">
        <v>10</v>
      </c>
      <c r="I266" s="189" t="e">
        <f t="shared" si="8"/>
        <v>#VALUE!</v>
      </c>
    </row>
    <row r="267" spans="2:9">
      <c r="B267" s="399" t="s">
        <v>678</v>
      </c>
      <c r="C267" s="400" t="s">
        <v>1087</v>
      </c>
      <c r="D267" s="401" t="s">
        <v>679</v>
      </c>
      <c r="E267" s="400" t="s">
        <v>1095</v>
      </c>
      <c r="F267" s="183">
        <v>40520</v>
      </c>
      <c r="G267" s="177" t="str">
        <f t="shared" si="9"/>
        <v>_x0005_168.95</v>
      </c>
      <c r="H267" s="185">
        <v>7</v>
      </c>
      <c r="I267" s="186" t="e">
        <f t="shared" si="8"/>
        <v>#VALUE!</v>
      </c>
    </row>
    <row r="268" spans="2:9">
      <c r="B268" s="399" t="s">
        <v>678</v>
      </c>
      <c r="C268" s="402" t="s">
        <v>1087</v>
      </c>
      <c r="D268" s="401" t="s">
        <v>679</v>
      </c>
      <c r="E268" s="402" t="s">
        <v>1091</v>
      </c>
      <c r="F268" s="183">
        <v>40522</v>
      </c>
      <c r="G268" s="177" t="str">
        <f t="shared" si="9"/>
        <v>_x0005_168.95</v>
      </c>
      <c r="H268" s="185">
        <v>6</v>
      </c>
      <c r="I268" s="189" t="e">
        <f t="shared" si="8"/>
        <v>#VALUE!</v>
      </c>
    </row>
    <row r="269" spans="2:9">
      <c r="B269" s="399" t="s">
        <v>150</v>
      </c>
      <c r="C269" s="400" t="s">
        <v>1087</v>
      </c>
      <c r="D269" s="401" t="s">
        <v>676</v>
      </c>
      <c r="E269" s="400" t="s">
        <v>1093</v>
      </c>
      <c r="F269" s="183">
        <v>40527</v>
      </c>
      <c r="G269" s="177" t="str">
        <f t="shared" si="9"/>
        <v>_x0005_168.95</v>
      </c>
      <c r="H269" s="185">
        <v>4</v>
      </c>
      <c r="I269" s="186" t="e">
        <f t="shared" si="8"/>
        <v>#VALUE!</v>
      </c>
    </row>
    <row r="270" spans="2:9">
      <c r="B270" s="399" t="s">
        <v>312</v>
      </c>
      <c r="C270" s="402" t="s">
        <v>1087</v>
      </c>
      <c r="D270" s="401" t="s">
        <v>674</v>
      </c>
      <c r="E270" s="402" t="s">
        <v>1094</v>
      </c>
      <c r="F270" s="183">
        <v>40530</v>
      </c>
      <c r="G270" s="177" t="str">
        <f t="shared" si="9"/>
        <v>_x0005_168.95</v>
      </c>
      <c r="H270" s="185">
        <v>19</v>
      </c>
      <c r="I270" s="189" t="e">
        <f t="shared" si="8"/>
        <v>#VALUE!</v>
      </c>
    </row>
    <row r="271" spans="2:9">
      <c r="B271" s="399" t="s">
        <v>343</v>
      </c>
      <c r="C271" s="400" t="s">
        <v>1087</v>
      </c>
      <c r="D271" s="401" t="s">
        <v>674</v>
      </c>
      <c r="E271" s="400" t="s">
        <v>1093</v>
      </c>
      <c r="F271" s="183">
        <v>40533</v>
      </c>
      <c r="G271" s="177" t="str">
        <f t="shared" si="9"/>
        <v>_x0005_168.95</v>
      </c>
      <c r="H271" s="185">
        <v>3</v>
      </c>
      <c r="I271" s="186" t="e">
        <f t="shared" si="8"/>
        <v>#VALUE!</v>
      </c>
    </row>
    <row r="272" spans="2:9">
      <c r="B272" s="399" t="s">
        <v>605</v>
      </c>
      <c r="C272" s="402" t="s">
        <v>1087</v>
      </c>
      <c r="D272" s="401" t="s">
        <v>675</v>
      </c>
      <c r="E272" s="402" t="s">
        <v>1093</v>
      </c>
      <c r="F272" s="183">
        <v>40534</v>
      </c>
      <c r="G272" s="177" t="str">
        <f t="shared" si="9"/>
        <v>_x0005_168.95</v>
      </c>
      <c r="H272" s="185">
        <v>1</v>
      </c>
      <c r="I272" s="189" t="e">
        <f t="shared" si="8"/>
        <v>#VALUE!</v>
      </c>
    </row>
    <row r="273" spans="2:9">
      <c r="B273" s="399" t="s">
        <v>673</v>
      </c>
      <c r="C273" s="400" t="s">
        <v>1087</v>
      </c>
      <c r="D273" s="401" t="s">
        <v>674</v>
      </c>
      <c r="E273" s="400" t="s">
        <v>1094</v>
      </c>
      <c r="F273" s="183">
        <v>40539</v>
      </c>
      <c r="G273" s="177" t="str">
        <f t="shared" si="9"/>
        <v>_x0005_168.95</v>
      </c>
      <c r="H273" s="185">
        <v>20</v>
      </c>
      <c r="I273" s="186" t="e">
        <f t="shared" si="8"/>
        <v>#VALUE!</v>
      </c>
    </row>
    <row r="274" spans="2:9">
      <c r="B274" s="399" t="s">
        <v>681</v>
      </c>
      <c r="C274" s="402" t="s">
        <v>1087</v>
      </c>
      <c r="D274" s="401" t="s">
        <v>679</v>
      </c>
      <c r="E274" s="402" t="s">
        <v>1092</v>
      </c>
      <c r="F274" s="183">
        <v>40539</v>
      </c>
      <c r="G274" s="177" t="str">
        <f t="shared" si="9"/>
        <v>_x0005_168.95</v>
      </c>
      <c r="H274" s="185">
        <v>1</v>
      </c>
      <c r="I274" s="189" t="e">
        <f t="shared" si="8"/>
        <v>#VALUE!</v>
      </c>
    </row>
    <row r="275" spans="2:9">
      <c r="B275" s="399" t="s">
        <v>682</v>
      </c>
      <c r="C275" s="400" t="s">
        <v>1087</v>
      </c>
      <c r="D275" s="401" t="s">
        <v>679</v>
      </c>
      <c r="E275" s="400" t="s">
        <v>1095</v>
      </c>
      <c r="F275" s="183">
        <v>40539</v>
      </c>
      <c r="G275" s="177" t="str">
        <f t="shared" si="9"/>
        <v>_x0005_168.95</v>
      </c>
      <c r="H275" s="185">
        <v>5</v>
      </c>
      <c r="I275" s="186" t="e">
        <f t="shared" si="8"/>
        <v>#VALUE!</v>
      </c>
    </row>
    <row r="276" spans="2:9">
      <c r="B276" s="399" t="s">
        <v>673</v>
      </c>
      <c r="C276" s="402" t="s">
        <v>1087</v>
      </c>
      <c r="D276" s="401" t="s">
        <v>674</v>
      </c>
      <c r="E276" s="402" t="s">
        <v>1094</v>
      </c>
      <c r="F276" s="183">
        <v>40541</v>
      </c>
      <c r="G276" s="177" t="str">
        <f t="shared" si="9"/>
        <v>_x0005_168.95</v>
      </c>
      <c r="H276" s="185">
        <v>9</v>
      </c>
      <c r="I276" s="189" t="e">
        <f t="shared" si="8"/>
        <v>#VALUE!</v>
      </c>
    </row>
    <row r="277" spans="2:9">
      <c r="B277" s="399" t="s">
        <v>605</v>
      </c>
      <c r="C277" s="400" t="s">
        <v>1087</v>
      </c>
      <c r="D277" s="401" t="s">
        <v>675</v>
      </c>
      <c r="E277" s="400" t="s">
        <v>1092</v>
      </c>
      <c r="F277" s="183">
        <v>40541</v>
      </c>
      <c r="G277" s="177" t="str">
        <f t="shared" si="9"/>
        <v>_x0005_168.95</v>
      </c>
      <c r="H277" s="185">
        <v>11</v>
      </c>
      <c r="I277" s="186" t="e">
        <f t="shared" si="8"/>
        <v>#VALUE!</v>
      </c>
    </row>
    <row r="278" spans="2:9">
      <c r="B278" s="399" t="s">
        <v>605</v>
      </c>
      <c r="C278" s="402" t="s">
        <v>1087</v>
      </c>
      <c r="D278" s="401" t="s">
        <v>675</v>
      </c>
      <c r="E278" s="402" t="s">
        <v>1095</v>
      </c>
      <c r="F278" s="183">
        <v>40547</v>
      </c>
      <c r="G278" s="177" t="str">
        <f t="shared" si="9"/>
        <v>_x0005_168.95</v>
      </c>
      <c r="H278" s="185">
        <v>1</v>
      </c>
      <c r="I278" s="189" t="e">
        <f t="shared" si="8"/>
        <v>#VALUE!</v>
      </c>
    </row>
    <row r="279" spans="2:9">
      <c r="B279" s="399" t="s">
        <v>682</v>
      </c>
      <c r="C279" s="400" t="s">
        <v>1087</v>
      </c>
      <c r="D279" s="401" t="s">
        <v>679</v>
      </c>
      <c r="E279" s="400" t="s">
        <v>1094</v>
      </c>
      <c r="F279" s="183">
        <v>40550</v>
      </c>
      <c r="G279" s="177" t="str">
        <f t="shared" si="9"/>
        <v>_x0005_168.95</v>
      </c>
      <c r="H279" s="185">
        <v>16</v>
      </c>
      <c r="I279" s="186" t="e">
        <f t="shared" si="8"/>
        <v>#VALUE!</v>
      </c>
    </row>
    <row r="280" spans="2:9">
      <c r="B280" s="399" t="s">
        <v>262</v>
      </c>
      <c r="C280" s="402" t="s">
        <v>1087</v>
      </c>
      <c r="D280" s="401" t="s">
        <v>676</v>
      </c>
      <c r="E280" s="402" t="s">
        <v>1091</v>
      </c>
      <c r="F280" s="183">
        <v>40554</v>
      </c>
      <c r="G280" s="177" t="str">
        <f t="shared" si="9"/>
        <v>_x0005_168.95</v>
      </c>
      <c r="H280" s="185">
        <v>12</v>
      </c>
      <c r="I280" s="189" t="e">
        <f t="shared" si="8"/>
        <v>#VALUE!</v>
      </c>
    </row>
    <row r="281" spans="2:9">
      <c r="B281" s="399" t="s">
        <v>312</v>
      </c>
      <c r="C281" s="400" t="s">
        <v>1087</v>
      </c>
      <c r="D281" s="401" t="s">
        <v>674</v>
      </c>
      <c r="E281" s="400" t="s">
        <v>1091</v>
      </c>
      <c r="F281" s="183">
        <v>40558</v>
      </c>
      <c r="G281" s="177" t="str">
        <f t="shared" si="9"/>
        <v>_x0005_168.95</v>
      </c>
      <c r="H281" s="185">
        <v>2</v>
      </c>
      <c r="I281" s="186" t="e">
        <f t="shared" si="8"/>
        <v>#VALUE!</v>
      </c>
    </row>
    <row r="282" spans="2:9">
      <c r="B282" s="399" t="s">
        <v>680</v>
      </c>
      <c r="C282" s="402" t="s">
        <v>1087</v>
      </c>
      <c r="D282" s="401" t="s">
        <v>679</v>
      </c>
      <c r="E282" s="402" t="s">
        <v>1094</v>
      </c>
      <c r="F282" s="183">
        <v>40558</v>
      </c>
      <c r="G282" s="177" t="str">
        <f t="shared" si="9"/>
        <v>_x0005_168.95</v>
      </c>
      <c r="H282" s="185">
        <v>8</v>
      </c>
      <c r="I282" s="189" t="e">
        <f t="shared" si="8"/>
        <v>#VALUE!</v>
      </c>
    </row>
    <row r="283" spans="2:9">
      <c r="B283" s="399" t="s">
        <v>171</v>
      </c>
      <c r="C283" s="400" t="s">
        <v>1087</v>
      </c>
      <c r="D283" s="401" t="s">
        <v>674</v>
      </c>
      <c r="E283" s="400" t="s">
        <v>1092</v>
      </c>
      <c r="F283" s="183">
        <v>40561</v>
      </c>
      <c r="G283" s="177" t="str">
        <f t="shared" si="9"/>
        <v>_x0005_168.95</v>
      </c>
      <c r="H283" s="185">
        <v>14</v>
      </c>
      <c r="I283" s="186" t="e">
        <f t="shared" si="8"/>
        <v>#VALUE!</v>
      </c>
    </row>
    <row r="284" spans="2:9">
      <c r="B284" s="399" t="s">
        <v>150</v>
      </c>
      <c r="C284" s="402" t="s">
        <v>1087</v>
      </c>
      <c r="D284" s="401" t="s">
        <v>676</v>
      </c>
      <c r="E284" s="402" t="s">
        <v>1095</v>
      </c>
      <c r="F284" s="183">
        <v>40565</v>
      </c>
      <c r="G284" s="177" t="str">
        <f t="shared" si="9"/>
        <v>_x0005_168.95</v>
      </c>
      <c r="H284" s="185">
        <v>10</v>
      </c>
      <c r="I284" s="189" t="e">
        <f t="shared" si="8"/>
        <v>#VALUE!</v>
      </c>
    </row>
    <row r="285" spans="2:9">
      <c r="B285" s="399" t="s">
        <v>150</v>
      </c>
      <c r="C285" s="400" t="s">
        <v>1087</v>
      </c>
      <c r="D285" s="401" t="s">
        <v>676</v>
      </c>
      <c r="E285" s="400" t="s">
        <v>1092</v>
      </c>
      <c r="F285" s="183">
        <v>40570</v>
      </c>
      <c r="G285" s="177" t="str">
        <f t="shared" si="9"/>
        <v>_x0005_168.95</v>
      </c>
      <c r="H285" s="185">
        <v>2</v>
      </c>
      <c r="I285" s="186" t="e">
        <f t="shared" si="8"/>
        <v>#VALUE!</v>
      </c>
    </row>
    <row r="286" spans="2:9">
      <c r="B286" s="399" t="s">
        <v>681</v>
      </c>
      <c r="C286" s="402" t="s">
        <v>1087</v>
      </c>
      <c r="D286" s="401" t="s">
        <v>679</v>
      </c>
      <c r="E286" s="402" t="s">
        <v>1093</v>
      </c>
      <c r="F286" s="183">
        <v>40574</v>
      </c>
      <c r="G286" s="177" t="str">
        <f t="shared" si="9"/>
        <v>_x0005_168.95</v>
      </c>
      <c r="H286" s="185">
        <v>8</v>
      </c>
      <c r="I286" s="189" t="e">
        <f t="shared" si="8"/>
        <v>#VALUE!</v>
      </c>
    </row>
    <row r="287" spans="2:9">
      <c r="B287" s="399" t="s">
        <v>150</v>
      </c>
      <c r="C287" s="400" t="s">
        <v>1087</v>
      </c>
      <c r="D287" s="401" t="s">
        <v>676</v>
      </c>
      <c r="E287" s="400" t="s">
        <v>1093</v>
      </c>
      <c r="F287" s="183">
        <v>40574</v>
      </c>
      <c r="G287" s="177" t="str">
        <f t="shared" si="9"/>
        <v>_x0005_168.95</v>
      </c>
      <c r="H287" s="185">
        <v>1</v>
      </c>
      <c r="I287" s="186" t="e">
        <f t="shared" si="8"/>
        <v>#VALUE!</v>
      </c>
    </row>
    <row r="288" spans="2:9">
      <c r="B288" s="399" t="s">
        <v>150</v>
      </c>
      <c r="C288" s="402" t="s">
        <v>1087</v>
      </c>
      <c r="D288" s="401" t="s">
        <v>676</v>
      </c>
      <c r="E288" s="402" t="s">
        <v>1092</v>
      </c>
      <c r="F288" s="183">
        <v>40577</v>
      </c>
      <c r="G288" s="177" t="str">
        <f t="shared" si="9"/>
        <v>_x0005_168.95</v>
      </c>
      <c r="H288" s="185">
        <v>3</v>
      </c>
      <c r="I288" s="189" t="e">
        <f t="shared" si="8"/>
        <v>#VALUE!</v>
      </c>
    </row>
    <row r="289" spans="2:9">
      <c r="B289" s="399" t="s">
        <v>171</v>
      </c>
      <c r="C289" s="400" t="s">
        <v>1087</v>
      </c>
      <c r="D289" s="401" t="s">
        <v>674</v>
      </c>
      <c r="E289" s="400" t="s">
        <v>1093</v>
      </c>
      <c r="F289" s="183">
        <v>40578</v>
      </c>
      <c r="G289" s="177" t="str">
        <f t="shared" si="9"/>
        <v>_x0005_168.95</v>
      </c>
      <c r="H289" s="185">
        <v>1</v>
      </c>
      <c r="I289" s="186" t="e">
        <f t="shared" si="8"/>
        <v>#VALUE!</v>
      </c>
    </row>
    <row r="290" spans="2:9">
      <c r="B290" s="399" t="s">
        <v>150</v>
      </c>
      <c r="C290" s="402" t="s">
        <v>1087</v>
      </c>
      <c r="D290" s="401" t="s">
        <v>676</v>
      </c>
      <c r="E290" s="402" t="s">
        <v>1091</v>
      </c>
      <c r="F290" s="183">
        <v>40593</v>
      </c>
      <c r="G290" s="177" t="str">
        <f t="shared" si="9"/>
        <v>_x0005_168.95</v>
      </c>
      <c r="H290" s="185">
        <v>3</v>
      </c>
      <c r="I290" s="189" t="e">
        <f t="shared" si="8"/>
        <v>#VALUE!</v>
      </c>
    </row>
    <row r="291" spans="2:9">
      <c r="B291" s="399" t="s">
        <v>171</v>
      </c>
      <c r="C291" s="400" t="s">
        <v>1087</v>
      </c>
      <c r="D291" s="401" t="s">
        <v>674</v>
      </c>
      <c r="E291" s="400" t="s">
        <v>1093</v>
      </c>
      <c r="F291" s="183">
        <v>40598</v>
      </c>
      <c r="G291" s="177" t="str">
        <f t="shared" si="9"/>
        <v>_x0005_168.95</v>
      </c>
      <c r="H291" s="185">
        <v>6</v>
      </c>
      <c r="I291" s="186" t="e">
        <f t="shared" si="8"/>
        <v>#VALUE!</v>
      </c>
    </row>
    <row r="292" spans="2:9">
      <c r="B292" s="399" t="s">
        <v>150</v>
      </c>
      <c r="C292" s="402" t="s">
        <v>1087</v>
      </c>
      <c r="D292" s="401" t="s">
        <v>676</v>
      </c>
      <c r="E292" s="402" t="s">
        <v>1093</v>
      </c>
      <c r="F292" s="183">
        <v>40610</v>
      </c>
      <c r="G292" s="177" t="str">
        <f t="shared" si="9"/>
        <v>_x0005_168.95</v>
      </c>
      <c r="H292" s="185">
        <v>2</v>
      </c>
      <c r="I292" s="189" t="e">
        <f t="shared" si="8"/>
        <v>#VALUE!</v>
      </c>
    </row>
    <row r="293" spans="2:9">
      <c r="B293" s="399" t="s">
        <v>680</v>
      </c>
      <c r="C293" s="400" t="s">
        <v>1087</v>
      </c>
      <c r="D293" s="401" t="s">
        <v>679</v>
      </c>
      <c r="E293" s="400" t="s">
        <v>1094</v>
      </c>
      <c r="F293" s="183">
        <v>40618</v>
      </c>
      <c r="G293" s="177" t="str">
        <f t="shared" si="9"/>
        <v>_x0005_168.95</v>
      </c>
      <c r="H293" s="185">
        <v>18</v>
      </c>
      <c r="I293" s="186" t="e">
        <f t="shared" si="8"/>
        <v>#VALUE!</v>
      </c>
    </row>
    <row r="294" spans="2:9">
      <c r="B294" s="399" t="s">
        <v>678</v>
      </c>
      <c r="C294" s="402" t="s">
        <v>1087</v>
      </c>
      <c r="D294" s="401" t="s">
        <v>679</v>
      </c>
      <c r="E294" s="402" t="s">
        <v>1092</v>
      </c>
      <c r="F294" s="183">
        <v>40618</v>
      </c>
      <c r="G294" s="177" t="str">
        <f t="shared" si="9"/>
        <v>_x0005_168.95</v>
      </c>
      <c r="H294" s="185">
        <v>9</v>
      </c>
      <c r="I294" s="189" t="e">
        <f t="shared" si="8"/>
        <v>#VALUE!</v>
      </c>
    </row>
    <row r="295" spans="2:9">
      <c r="B295" s="399" t="s">
        <v>681</v>
      </c>
      <c r="C295" s="400" t="s">
        <v>1087</v>
      </c>
      <c r="D295" s="401" t="s">
        <v>679</v>
      </c>
      <c r="E295" s="400" t="s">
        <v>1091</v>
      </c>
      <c r="F295" s="183">
        <v>40621</v>
      </c>
      <c r="G295" s="177" t="str">
        <f t="shared" si="9"/>
        <v>_x0005_168.95</v>
      </c>
      <c r="H295" s="185">
        <v>1</v>
      </c>
      <c r="I295" s="186" t="e">
        <f t="shared" si="8"/>
        <v>#VALUE!</v>
      </c>
    </row>
    <row r="296" spans="2:9">
      <c r="B296" s="399" t="s">
        <v>681</v>
      </c>
      <c r="C296" s="402" t="s">
        <v>1087</v>
      </c>
      <c r="D296" s="401" t="s">
        <v>679</v>
      </c>
      <c r="E296" s="402" t="s">
        <v>1094</v>
      </c>
      <c r="F296" s="183">
        <v>40631</v>
      </c>
      <c r="G296" s="177" t="str">
        <f t="shared" si="9"/>
        <v>_x0005_168.95</v>
      </c>
      <c r="H296" s="185">
        <v>9</v>
      </c>
      <c r="I296" s="189" t="e">
        <f t="shared" si="8"/>
        <v>#VALUE!</v>
      </c>
    </row>
    <row r="297" spans="2:9">
      <c r="B297" s="399" t="s">
        <v>262</v>
      </c>
      <c r="C297" s="400" t="s">
        <v>1087</v>
      </c>
      <c r="D297" s="401" t="s">
        <v>676</v>
      </c>
      <c r="E297" s="400" t="s">
        <v>1093</v>
      </c>
      <c r="F297" s="183">
        <v>40634</v>
      </c>
      <c r="G297" s="177" t="str">
        <f t="shared" si="9"/>
        <v>_x0005_168.95</v>
      </c>
      <c r="H297" s="185">
        <v>2</v>
      </c>
      <c r="I297" s="186" t="e">
        <f t="shared" si="8"/>
        <v>#VALUE!</v>
      </c>
    </row>
    <row r="298" spans="2:9">
      <c r="B298" s="399" t="s">
        <v>682</v>
      </c>
      <c r="C298" s="402" t="s">
        <v>1087</v>
      </c>
      <c r="D298" s="401" t="s">
        <v>679</v>
      </c>
      <c r="E298" s="402" t="s">
        <v>1092</v>
      </c>
      <c r="F298" s="183">
        <v>40648</v>
      </c>
      <c r="G298" s="177" t="str">
        <f t="shared" si="9"/>
        <v>_x0005_168.95</v>
      </c>
      <c r="H298" s="185">
        <v>7</v>
      </c>
      <c r="I298" s="189" t="e">
        <f t="shared" si="8"/>
        <v>#VALUE!</v>
      </c>
    </row>
    <row r="299" spans="2:9">
      <c r="B299" s="399" t="s">
        <v>171</v>
      </c>
      <c r="C299" s="400" t="s">
        <v>1087</v>
      </c>
      <c r="D299" s="401" t="s">
        <v>674</v>
      </c>
      <c r="E299" s="400" t="s">
        <v>1094</v>
      </c>
      <c r="F299" s="183">
        <v>40652</v>
      </c>
      <c r="G299" s="177" t="str">
        <f t="shared" si="9"/>
        <v>_x0005_168.95</v>
      </c>
      <c r="H299" s="185">
        <v>7</v>
      </c>
      <c r="I299" s="186" t="e">
        <f t="shared" si="8"/>
        <v>#VALUE!</v>
      </c>
    </row>
    <row r="300" spans="2:9">
      <c r="B300" s="399" t="s">
        <v>605</v>
      </c>
      <c r="C300" s="402" t="s">
        <v>1087</v>
      </c>
      <c r="D300" s="401" t="s">
        <v>675</v>
      </c>
      <c r="E300" s="402" t="s">
        <v>1092</v>
      </c>
      <c r="F300" s="183">
        <v>40656</v>
      </c>
      <c r="G300" s="177" t="str">
        <f t="shared" si="9"/>
        <v>_x0005_168.95</v>
      </c>
      <c r="H300" s="185">
        <v>9</v>
      </c>
      <c r="I300" s="189" t="e">
        <f t="shared" si="8"/>
        <v>#VALUE!</v>
      </c>
    </row>
    <row r="301" spans="2:9">
      <c r="B301" s="399" t="s">
        <v>681</v>
      </c>
      <c r="C301" s="400" t="s">
        <v>1087</v>
      </c>
      <c r="D301" s="401" t="s">
        <v>679</v>
      </c>
      <c r="E301" s="400" t="s">
        <v>1092</v>
      </c>
      <c r="F301" s="183">
        <v>40660</v>
      </c>
      <c r="G301" s="177" t="str">
        <f t="shared" si="9"/>
        <v>_x0005_168.95</v>
      </c>
      <c r="H301" s="185">
        <v>6</v>
      </c>
      <c r="I301" s="186" t="e">
        <f t="shared" si="8"/>
        <v>#VALUE!</v>
      </c>
    </row>
    <row r="302" spans="2:9">
      <c r="B302" s="399" t="s">
        <v>681</v>
      </c>
      <c r="C302" s="402" t="s">
        <v>1087</v>
      </c>
      <c r="D302" s="401" t="s">
        <v>679</v>
      </c>
      <c r="E302" s="402" t="s">
        <v>1093</v>
      </c>
      <c r="F302" s="183">
        <v>40666</v>
      </c>
      <c r="G302" s="177" t="str">
        <f t="shared" si="9"/>
        <v>_x0005_168.95</v>
      </c>
      <c r="H302" s="185">
        <v>11</v>
      </c>
      <c r="I302" s="189" t="e">
        <f t="shared" si="8"/>
        <v>#VALUE!</v>
      </c>
    </row>
    <row r="303" spans="2:9">
      <c r="B303" s="399" t="s">
        <v>605</v>
      </c>
      <c r="C303" s="400" t="s">
        <v>1087</v>
      </c>
      <c r="D303" s="401" t="s">
        <v>675</v>
      </c>
      <c r="E303" s="400" t="s">
        <v>1095</v>
      </c>
      <c r="F303" s="183">
        <v>40666</v>
      </c>
      <c r="G303" s="177" t="str">
        <f t="shared" si="9"/>
        <v>_x0005_168.95</v>
      </c>
      <c r="H303" s="185">
        <v>7</v>
      </c>
      <c r="I303" s="186" t="e">
        <f t="shared" si="8"/>
        <v>#VALUE!</v>
      </c>
    </row>
    <row r="304" spans="2:9">
      <c r="B304" s="399" t="s">
        <v>150</v>
      </c>
      <c r="C304" s="402" t="s">
        <v>1087</v>
      </c>
      <c r="D304" s="401" t="s">
        <v>676</v>
      </c>
      <c r="E304" s="402" t="s">
        <v>1094</v>
      </c>
      <c r="F304" s="183">
        <v>40670</v>
      </c>
      <c r="G304" s="177" t="str">
        <f t="shared" si="9"/>
        <v>_x0005_168.95</v>
      </c>
      <c r="H304" s="185">
        <v>8</v>
      </c>
      <c r="I304" s="189" t="e">
        <f t="shared" si="8"/>
        <v>#VALUE!</v>
      </c>
    </row>
    <row r="305" spans="2:9">
      <c r="B305" s="399" t="s">
        <v>673</v>
      </c>
      <c r="C305" s="400" t="s">
        <v>1087</v>
      </c>
      <c r="D305" s="401" t="s">
        <v>674</v>
      </c>
      <c r="E305" s="400" t="s">
        <v>1093</v>
      </c>
      <c r="F305" s="183">
        <v>40672</v>
      </c>
      <c r="G305" s="177" t="str">
        <f t="shared" si="9"/>
        <v>_x0005_168.95</v>
      </c>
      <c r="H305" s="185">
        <v>10</v>
      </c>
      <c r="I305" s="186" t="e">
        <f t="shared" si="8"/>
        <v>#VALUE!</v>
      </c>
    </row>
    <row r="306" spans="2:9">
      <c r="B306" s="399" t="s">
        <v>171</v>
      </c>
      <c r="C306" s="402" t="s">
        <v>1087</v>
      </c>
      <c r="D306" s="401" t="s">
        <v>674</v>
      </c>
      <c r="E306" s="402" t="s">
        <v>1093</v>
      </c>
      <c r="F306" s="183">
        <v>40673</v>
      </c>
      <c r="G306" s="177" t="str">
        <f t="shared" si="9"/>
        <v>_x0005_168.95</v>
      </c>
      <c r="H306" s="185">
        <v>15</v>
      </c>
      <c r="I306" s="189" t="e">
        <f t="shared" si="8"/>
        <v>#VALUE!</v>
      </c>
    </row>
    <row r="307" spans="2:9">
      <c r="B307" s="399" t="s">
        <v>673</v>
      </c>
      <c r="C307" s="400" t="s">
        <v>1087</v>
      </c>
      <c r="D307" s="401" t="s">
        <v>674</v>
      </c>
      <c r="E307" s="400" t="s">
        <v>1094</v>
      </c>
      <c r="F307" s="183">
        <v>40679</v>
      </c>
      <c r="G307" s="177" t="str">
        <f t="shared" si="9"/>
        <v>_x0005_168.95</v>
      </c>
      <c r="H307" s="185">
        <v>17</v>
      </c>
      <c r="I307" s="186" t="e">
        <f t="shared" si="8"/>
        <v>#VALUE!</v>
      </c>
    </row>
    <row r="308" spans="2:9">
      <c r="B308" s="399" t="s">
        <v>343</v>
      </c>
      <c r="C308" s="402" t="s">
        <v>1087</v>
      </c>
      <c r="D308" s="401" t="s">
        <v>674</v>
      </c>
      <c r="E308" s="402" t="s">
        <v>1093</v>
      </c>
      <c r="F308" s="183">
        <v>40683</v>
      </c>
      <c r="G308" s="177" t="str">
        <f t="shared" si="9"/>
        <v>_x0005_168.95</v>
      </c>
      <c r="H308" s="185">
        <v>2</v>
      </c>
      <c r="I308" s="189" t="e">
        <f t="shared" si="8"/>
        <v>#VALUE!</v>
      </c>
    </row>
    <row r="309" spans="2:9">
      <c r="B309" s="399" t="s">
        <v>678</v>
      </c>
      <c r="C309" s="400" t="s">
        <v>1087</v>
      </c>
      <c r="D309" s="401" t="s">
        <v>679</v>
      </c>
      <c r="E309" s="400" t="s">
        <v>1095</v>
      </c>
      <c r="F309" s="183">
        <v>40687</v>
      </c>
      <c r="G309" s="177" t="str">
        <f t="shared" si="9"/>
        <v>_x0005_168.95</v>
      </c>
      <c r="H309" s="185">
        <v>2</v>
      </c>
      <c r="I309" s="186" t="e">
        <f t="shared" si="8"/>
        <v>#VALUE!</v>
      </c>
    </row>
    <row r="310" spans="2:9">
      <c r="B310" s="399" t="s">
        <v>681</v>
      </c>
      <c r="C310" s="402" t="s">
        <v>1087</v>
      </c>
      <c r="D310" s="401" t="s">
        <v>679</v>
      </c>
      <c r="E310" s="402" t="s">
        <v>1095</v>
      </c>
      <c r="F310" s="183">
        <v>40693</v>
      </c>
      <c r="G310" s="177" t="str">
        <f t="shared" si="9"/>
        <v>_x0005_168.95</v>
      </c>
      <c r="H310" s="185">
        <v>3</v>
      </c>
      <c r="I310" s="189" t="e">
        <f t="shared" si="8"/>
        <v>#VALUE!</v>
      </c>
    </row>
    <row r="311" spans="2:9">
      <c r="B311" s="399" t="s">
        <v>677</v>
      </c>
      <c r="C311" s="400" t="s">
        <v>1087</v>
      </c>
      <c r="D311" s="401" t="s">
        <v>675</v>
      </c>
      <c r="E311" s="400" t="s">
        <v>1095</v>
      </c>
      <c r="F311" s="183">
        <v>40708</v>
      </c>
      <c r="G311" s="177" t="str">
        <f t="shared" si="9"/>
        <v>_x0005_168.95</v>
      </c>
      <c r="H311" s="185">
        <v>11</v>
      </c>
      <c r="I311" s="186" t="e">
        <f t="shared" si="8"/>
        <v>#VALUE!</v>
      </c>
    </row>
    <row r="312" spans="2:9">
      <c r="B312" s="399" t="s">
        <v>262</v>
      </c>
      <c r="C312" s="402" t="s">
        <v>1087</v>
      </c>
      <c r="D312" s="401" t="s">
        <v>676</v>
      </c>
      <c r="E312" s="402" t="s">
        <v>1095</v>
      </c>
      <c r="F312" s="183">
        <v>40708</v>
      </c>
      <c r="G312" s="177" t="str">
        <f t="shared" si="9"/>
        <v>_x0005_168.95</v>
      </c>
      <c r="H312" s="185">
        <v>11</v>
      </c>
      <c r="I312" s="189" t="e">
        <f t="shared" si="8"/>
        <v>#VALUE!</v>
      </c>
    </row>
    <row r="313" spans="2:9">
      <c r="B313" s="399" t="s">
        <v>673</v>
      </c>
      <c r="C313" s="400" t="s">
        <v>1087</v>
      </c>
      <c r="D313" s="401" t="s">
        <v>674</v>
      </c>
      <c r="E313" s="400" t="s">
        <v>1095</v>
      </c>
      <c r="F313" s="183">
        <v>40716</v>
      </c>
      <c r="G313" s="177" t="str">
        <f t="shared" si="9"/>
        <v>_x0005_168.95</v>
      </c>
      <c r="H313" s="185">
        <v>3</v>
      </c>
      <c r="I313" s="186" t="e">
        <f t="shared" si="8"/>
        <v>#VALUE!</v>
      </c>
    </row>
    <row r="314" spans="2:9">
      <c r="B314" s="399" t="s">
        <v>680</v>
      </c>
      <c r="C314" s="402" t="s">
        <v>1087</v>
      </c>
      <c r="D314" s="401" t="s">
        <v>679</v>
      </c>
      <c r="E314" s="402" t="s">
        <v>1093</v>
      </c>
      <c r="F314" s="183">
        <v>40717</v>
      </c>
      <c r="G314" s="177" t="str">
        <f t="shared" si="9"/>
        <v>_x0005_168.95</v>
      </c>
      <c r="H314" s="185">
        <v>15</v>
      </c>
      <c r="I314" s="189" t="e">
        <f t="shared" si="8"/>
        <v>#VALUE!</v>
      </c>
    </row>
    <row r="315" spans="2:9">
      <c r="B315" s="399" t="s">
        <v>171</v>
      </c>
      <c r="C315" s="400" t="s">
        <v>1087</v>
      </c>
      <c r="D315" s="401" t="s">
        <v>674</v>
      </c>
      <c r="E315" s="400" t="s">
        <v>1091</v>
      </c>
      <c r="F315" s="183">
        <v>40719</v>
      </c>
      <c r="G315" s="177" t="str">
        <f t="shared" si="9"/>
        <v>_x0005_168.95</v>
      </c>
      <c r="H315" s="185">
        <v>6</v>
      </c>
      <c r="I315" s="186" t="e">
        <f t="shared" si="8"/>
        <v>#VALUE!</v>
      </c>
    </row>
    <row r="316" spans="2:9">
      <c r="B316" s="399" t="s">
        <v>681</v>
      </c>
      <c r="C316" s="402" t="s">
        <v>1087</v>
      </c>
      <c r="D316" s="401" t="s">
        <v>679</v>
      </c>
      <c r="E316" s="402" t="s">
        <v>1091</v>
      </c>
      <c r="F316" s="183">
        <v>40722</v>
      </c>
      <c r="G316" s="177" t="str">
        <f t="shared" si="9"/>
        <v>_x0005_168.95</v>
      </c>
      <c r="H316" s="185">
        <v>4</v>
      </c>
      <c r="I316" s="189" t="e">
        <f t="shared" si="8"/>
        <v>#VALUE!</v>
      </c>
    </row>
    <row r="317" spans="2:9">
      <c r="B317" s="399" t="s">
        <v>678</v>
      </c>
      <c r="C317" s="400" t="s">
        <v>1087</v>
      </c>
      <c r="D317" s="401" t="s">
        <v>679</v>
      </c>
      <c r="E317" s="400" t="s">
        <v>1092</v>
      </c>
      <c r="F317" s="183">
        <v>40722</v>
      </c>
      <c r="G317" s="177" t="str">
        <f t="shared" si="9"/>
        <v>_x0005_168.95</v>
      </c>
      <c r="H317" s="185">
        <v>8</v>
      </c>
      <c r="I317" s="186" t="e">
        <f t="shared" si="8"/>
        <v>#VALUE!</v>
      </c>
    </row>
    <row r="318" spans="2:9">
      <c r="B318" s="399" t="s">
        <v>673</v>
      </c>
      <c r="C318" s="402" t="s">
        <v>1087</v>
      </c>
      <c r="D318" s="401" t="s">
        <v>674</v>
      </c>
      <c r="E318" s="402" t="s">
        <v>1091</v>
      </c>
      <c r="F318" s="183">
        <v>40724</v>
      </c>
      <c r="G318" s="177" t="str">
        <f t="shared" si="9"/>
        <v>_x0005_168.95</v>
      </c>
      <c r="H318" s="185">
        <v>4</v>
      </c>
      <c r="I318" s="189" t="e">
        <f t="shared" si="8"/>
        <v>#VALUE!</v>
      </c>
    </row>
    <row r="319" spans="2:9">
      <c r="B319" s="399" t="s">
        <v>343</v>
      </c>
      <c r="C319" s="400" t="s">
        <v>1087</v>
      </c>
      <c r="D319" s="401" t="s">
        <v>674</v>
      </c>
      <c r="E319" s="400" t="s">
        <v>1092</v>
      </c>
      <c r="F319" s="183">
        <v>40728</v>
      </c>
      <c r="G319" s="177" t="str">
        <f t="shared" si="9"/>
        <v>_x0005_168.95</v>
      </c>
      <c r="H319" s="185">
        <v>10</v>
      </c>
      <c r="I319" s="186" t="e">
        <f t="shared" si="8"/>
        <v>#VALUE!</v>
      </c>
    </row>
    <row r="320" spans="2:9">
      <c r="B320" s="399" t="s">
        <v>171</v>
      </c>
      <c r="C320" s="402" t="s">
        <v>1087</v>
      </c>
      <c r="D320" s="401" t="s">
        <v>674</v>
      </c>
      <c r="E320" s="402" t="s">
        <v>1095</v>
      </c>
      <c r="F320" s="183">
        <v>40728</v>
      </c>
      <c r="G320" s="177" t="str">
        <f t="shared" si="9"/>
        <v>_x0005_168.95</v>
      </c>
      <c r="H320" s="185">
        <v>15</v>
      </c>
      <c r="I320" s="189" t="e">
        <f t="shared" si="8"/>
        <v>#VALUE!</v>
      </c>
    </row>
    <row r="321" spans="2:9">
      <c r="B321" s="399" t="s">
        <v>678</v>
      </c>
      <c r="C321" s="400" t="s">
        <v>1087</v>
      </c>
      <c r="D321" s="401" t="s">
        <v>679</v>
      </c>
      <c r="E321" s="400" t="s">
        <v>1091</v>
      </c>
      <c r="F321" s="183">
        <v>40729</v>
      </c>
      <c r="G321" s="177" t="str">
        <f t="shared" si="9"/>
        <v>_x0005_168.95</v>
      </c>
      <c r="H321" s="185">
        <v>3</v>
      </c>
      <c r="I321" s="186" t="e">
        <f t="shared" si="8"/>
        <v>#VALUE!</v>
      </c>
    </row>
    <row r="322" spans="2:9">
      <c r="B322" s="399" t="s">
        <v>681</v>
      </c>
      <c r="C322" s="402" t="s">
        <v>1087</v>
      </c>
      <c r="D322" s="401" t="s">
        <v>679</v>
      </c>
      <c r="E322" s="402" t="s">
        <v>1093</v>
      </c>
      <c r="F322" s="183">
        <v>40729</v>
      </c>
      <c r="G322" s="177" t="str">
        <f t="shared" si="9"/>
        <v>_x0005_168.95</v>
      </c>
      <c r="H322" s="185">
        <v>14</v>
      </c>
      <c r="I322" s="189" t="e">
        <f t="shared" ref="I322:I385" si="10">G322*H322</f>
        <v>#VALUE!</v>
      </c>
    </row>
    <row r="323" spans="2:9">
      <c r="B323" s="399" t="s">
        <v>680</v>
      </c>
      <c r="C323" s="400" t="s">
        <v>1087</v>
      </c>
      <c r="D323" s="401" t="s">
        <v>679</v>
      </c>
      <c r="E323" s="400" t="s">
        <v>1092</v>
      </c>
      <c r="F323" s="183">
        <v>40736</v>
      </c>
      <c r="G323" s="177" t="str">
        <f t="shared" ref="G323:G386" si="11">CHAR(5)&amp;168.95</f>
        <v>_x0005_168.95</v>
      </c>
      <c r="H323" s="185">
        <v>8</v>
      </c>
      <c r="I323" s="186" t="e">
        <f t="shared" si="10"/>
        <v>#VALUE!</v>
      </c>
    </row>
    <row r="324" spans="2:9">
      <c r="B324" s="399" t="s">
        <v>680</v>
      </c>
      <c r="C324" s="402" t="s">
        <v>1087</v>
      </c>
      <c r="D324" s="401" t="s">
        <v>679</v>
      </c>
      <c r="E324" s="402" t="s">
        <v>1092</v>
      </c>
      <c r="F324" s="183">
        <v>40736</v>
      </c>
      <c r="G324" s="177" t="str">
        <f t="shared" si="11"/>
        <v>_x0005_168.95</v>
      </c>
      <c r="H324" s="185">
        <v>12</v>
      </c>
      <c r="I324" s="189" t="e">
        <f t="shared" si="10"/>
        <v>#VALUE!</v>
      </c>
    </row>
    <row r="325" spans="2:9">
      <c r="B325" s="399" t="s">
        <v>262</v>
      </c>
      <c r="C325" s="400" t="s">
        <v>1087</v>
      </c>
      <c r="D325" s="401" t="s">
        <v>676</v>
      </c>
      <c r="E325" s="400" t="s">
        <v>1095</v>
      </c>
      <c r="F325" s="183">
        <v>40736</v>
      </c>
      <c r="G325" s="177" t="str">
        <f t="shared" si="11"/>
        <v>_x0005_168.95</v>
      </c>
      <c r="H325" s="185">
        <v>3</v>
      </c>
      <c r="I325" s="186" t="e">
        <f t="shared" si="10"/>
        <v>#VALUE!</v>
      </c>
    </row>
    <row r="326" spans="2:9">
      <c r="B326" s="399" t="s">
        <v>682</v>
      </c>
      <c r="C326" s="402" t="s">
        <v>1087</v>
      </c>
      <c r="D326" s="401" t="s">
        <v>679</v>
      </c>
      <c r="E326" s="402" t="s">
        <v>1091</v>
      </c>
      <c r="F326" s="183">
        <v>40737</v>
      </c>
      <c r="G326" s="177" t="str">
        <f t="shared" si="11"/>
        <v>_x0005_168.95</v>
      </c>
      <c r="H326" s="185">
        <v>15</v>
      </c>
      <c r="I326" s="189" t="e">
        <f t="shared" si="10"/>
        <v>#VALUE!</v>
      </c>
    </row>
    <row r="327" spans="2:9">
      <c r="B327" s="399" t="s">
        <v>171</v>
      </c>
      <c r="C327" s="400" t="s">
        <v>1087</v>
      </c>
      <c r="D327" s="401" t="s">
        <v>674</v>
      </c>
      <c r="E327" s="400" t="s">
        <v>1093</v>
      </c>
      <c r="F327" s="183">
        <v>40738</v>
      </c>
      <c r="G327" s="177" t="str">
        <f t="shared" si="11"/>
        <v>_x0005_168.95</v>
      </c>
      <c r="H327" s="185">
        <v>12</v>
      </c>
      <c r="I327" s="186" t="e">
        <f t="shared" si="10"/>
        <v>#VALUE!</v>
      </c>
    </row>
    <row r="328" spans="2:9">
      <c r="B328" s="399" t="s">
        <v>673</v>
      </c>
      <c r="C328" s="402" t="s">
        <v>1087</v>
      </c>
      <c r="D328" s="401" t="s">
        <v>674</v>
      </c>
      <c r="E328" s="402" t="s">
        <v>1093</v>
      </c>
      <c r="F328" s="183">
        <v>40740</v>
      </c>
      <c r="G328" s="177" t="str">
        <f t="shared" si="11"/>
        <v>_x0005_168.95</v>
      </c>
      <c r="H328" s="185">
        <v>3</v>
      </c>
      <c r="I328" s="189" t="e">
        <f t="shared" si="10"/>
        <v>#VALUE!</v>
      </c>
    </row>
    <row r="329" spans="2:9">
      <c r="B329" s="399" t="s">
        <v>681</v>
      </c>
      <c r="C329" s="400" t="s">
        <v>1087</v>
      </c>
      <c r="D329" s="401" t="s">
        <v>679</v>
      </c>
      <c r="E329" s="400" t="s">
        <v>1095</v>
      </c>
      <c r="F329" s="183">
        <v>40745</v>
      </c>
      <c r="G329" s="177" t="str">
        <f t="shared" si="11"/>
        <v>_x0005_168.95</v>
      </c>
      <c r="H329" s="185">
        <v>2</v>
      </c>
      <c r="I329" s="186" t="e">
        <f t="shared" si="10"/>
        <v>#VALUE!</v>
      </c>
    </row>
    <row r="330" spans="2:9">
      <c r="B330" s="399" t="s">
        <v>171</v>
      </c>
      <c r="C330" s="402" t="s">
        <v>1087</v>
      </c>
      <c r="D330" s="401" t="s">
        <v>674</v>
      </c>
      <c r="E330" s="402" t="s">
        <v>1093</v>
      </c>
      <c r="F330" s="183">
        <v>40750</v>
      </c>
      <c r="G330" s="177" t="str">
        <f t="shared" si="11"/>
        <v>_x0005_168.95</v>
      </c>
      <c r="H330" s="185">
        <v>10</v>
      </c>
      <c r="I330" s="189" t="e">
        <f t="shared" si="10"/>
        <v>#VALUE!</v>
      </c>
    </row>
    <row r="331" spans="2:9">
      <c r="B331" s="399" t="s">
        <v>680</v>
      </c>
      <c r="C331" s="400" t="s">
        <v>1087</v>
      </c>
      <c r="D331" s="401" t="s">
        <v>679</v>
      </c>
      <c r="E331" s="400" t="s">
        <v>1094</v>
      </c>
      <c r="F331" s="183">
        <v>40752</v>
      </c>
      <c r="G331" s="177" t="str">
        <f t="shared" si="11"/>
        <v>_x0005_168.95</v>
      </c>
      <c r="H331" s="185">
        <v>8</v>
      </c>
      <c r="I331" s="186" t="e">
        <f t="shared" si="10"/>
        <v>#VALUE!</v>
      </c>
    </row>
    <row r="332" spans="2:9">
      <c r="B332" s="399" t="s">
        <v>150</v>
      </c>
      <c r="C332" s="402" t="s">
        <v>1087</v>
      </c>
      <c r="D332" s="401" t="s">
        <v>676</v>
      </c>
      <c r="E332" s="402" t="s">
        <v>1095</v>
      </c>
      <c r="F332" s="183">
        <v>40753</v>
      </c>
      <c r="G332" s="177" t="str">
        <f t="shared" si="11"/>
        <v>_x0005_168.95</v>
      </c>
      <c r="H332" s="185">
        <v>9</v>
      </c>
      <c r="I332" s="189" t="e">
        <f t="shared" si="10"/>
        <v>#VALUE!</v>
      </c>
    </row>
    <row r="333" spans="2:9">
      <c r="B333" s="399" t="s">
        <v>681</v>
      </c>
      <c r="C333" s="400" t="s">
        <v>1087</v>
      </c>
      <c r="D333" s="401" t="s">
        <v>679</v>
      </c>
      <c r="E333" s="400" t="s">
        <v>1092</v>
      </c>
      <c r="F333" s="183">
        <v>40759</v>
      </c>
      <c r="G333" s="177" t="str">
        <f t="shared" si="11"/>
        <v>_x0005_168.95</v>
      </c>
      <c r="H333" s="185">
        <v>3</v>
      </c>
      <c r="I333" s="186" t="e">
        <f t="shared" si="10"/>
        <v>#VALUE!</v>
      </c>
    </row>
    <row r="334" spans="2:9">
      <c r="B334" s="399" t="s">
        <v>677</v>
      </c>
      <c r="C334" s="402" t="s">
        <v>1087</v>
      </c>
      <c r="D334" s="401" t="s">
        <v>675</v>
      </c>
      <c r="E334" s="402" t="s">
        <v>1091</v>
      </c>
      <c r="F334" s="183">
        <v>40761</v>
      </c>
      <c r="G334" s="177" t="str">
        <f t="shared" si="11"/>
        <v>_x0005_168.95</v>
      </c>
      <c r="H334" s="185">
        <v>8</v>
      </c>
      <c r="I334" s="189" t="e">
        <f t="shared" si="10"/>
        <v>#VALUE!</v>
      </c>
    </row>
    <row r="335" spans="2:9">
      <c r="B335" s="399" t="s">
        <v>680</v>
      </c>
      <c r="C335" s="400" t="s">
        <v>1087</v>
      </c>
      <c r="D335" s="401" t="s">
        <v>679</v>
      </c>
      <c r="E335" s="400" t="s">
        <v>1091</v>
      </c>
      <c r="F335" s="183">
        <v>40764</v>
      </c>
      <c r="G335" s="177" t="str">
        <f t="shared" si="11"/>
        <v>_x0005_168.95</v>
      </c>
      <c r="H335" s="185">
        <v>13</v>
      </c>
      <c r="I335" s="186" t="e">
        <f t="shared" si="10"/>
        <v>#VALUE!</v>
      </c>
    </row>
    <row r="336" spans="2:9">
      <c r="B336" s="399" t="s">
        <v>682</v>
      </c>
      <c r="C336" s="402" t="s">
        <v>1087</v>
      </c>
      <c r="D336" s="401" t="s">
        <v>679</v>
      </c>
      <c r="E336" s="402" t="s">
        <v>1095</v>
      </c>
      <c r="F336" s="183">
        <v>40764</v>
      </c>
      <c r="G336" s="177" t="str">
        <f t="shared" si="11"/>
        <v>_x0005_168.95</v>
      </c>
      <c r="H336" s="185">
        <v>1</v>
      </c>
      <c r="I336" s="189" t="e">
        <f t="shared" si="10"/>
        <v>#VALUE!</v>
      </c>
    </row>
    <row r="337" spans="2:9">
      <c r="B337" s="399" t="s">
        <v>673</v>
      </c>
      <c r="C337" s="400" t="s">
        <v>1087</v>
      </c>
      <c r="D337" s="401" t="s">
        <v>674</v>
      </c>
      <c r="E337" s="400" t="s">
        <v>1095</v>
      </c>
      <c r="F337" s="183">
        <v>40767</v>
      </c>
      <c r="G337" s="177" t="str">
        <f t="shared" si="11"/>
        <v>_x0005_168.95</v>
      </c>
      <c r="H337" s="185">
        <v>8</v>
      </c>
      <c r="I337" s="186" t="e">
        <f t="shared" si="10"/>
        <v>#VALUE!</v>
      </c>
    </row>
    <row r="338" spans="2:9">
      <c r="B338" s="399" t="s">
        <v>150</v>
      </c>
      <c r="C338" s="402" t="s">
        <v>1087</v>
      </c>
      <c r="D338" s="401" t="s">
        <v>676</v>
      </c>
      <c r="E338" s="402" t="s">
        <v>1092</v>
      </c>
      <c r="F338" s="183">
        <v>40771</v>
      </c>
      <c r="G338" s="177" t="str">
        <f t="shared" si="11"/>
        <v>_x0005_168.95</v>
      </c>
      <c r="H338" s="185">
        <v>7</v>
      </c>
      <c r="I338" s="189" t="e">
        <f t="shared" si="10"/>
        <v>#VALUE!</v>
      </c>
    </row>
    <row r="339" spans="2:9">
      <c r="B339" s="399" t="s">
        <v>343</v>
      </c>
      <c r="C339" s="400" t="s">
        <v>1087</v>
      </c>
      <c r="D339" s="401" t="s">
        <v>674</v>
      </c>
      <c r="E339" s="400" t="s">
        <v>1091</v>
      </c>
      <c r="F339" s="183">
        <v>40772</v>
      </c>
      <c r="G339" s="177" t="str">
        <f t="shared" si="11"/>
        <v>_x0005_168.95</v>
      </c>
      <c r="H339" s="185">
        <v>13</v>
      </c>
      <c r="I339" s="186" t="e">
        <f t="shared" si="10"/>
        <v>#VALUE!</v>
      </c>
    </row>
    <row r="340" spans="2:9">
      <c r="B340" s="399" t="s">
        <v>677</v>
      </c>
      <c r="C340" s="402" t="s">
        <v>1087</v>
      </c>
      <c r="D340" s="401" t="s">
        <v>675</v>
      </c>
      <c r="E340" s="402" t="s">
        <v>1095</v>
      </c>
      <c r="F340" s="183">
        <v>40777</v>
      </c>
      <c r="G340" s="177" t="str">
        <f t="shared" si="11"/>
        <v>_x0005_168.95</v>
      </c>
      <c r="H340" s="185">
        <v>8</v>
      </c>
      <c r="I340" s="189" t="e">
        <f t="shared" si="10"/>
        <v>#VALUE!</v>
      </c>
    </row>
    <row r="341" spans="2:9">
      <c r="B341" s="399" t="s">
        <v>605</v>
      </c>
      <c r="C341" s="400" t="s">
        <v>1087</v>
      </c>
      <c r="D341" s="401" t="s">
        <v>675</v>
      </c>
      <c r="E341" s="400" t="s">
        <v>1095</v>
      </c>
      <c r="F341" s="183">
        <v>40779</v>
      </c>
      <c r="G341" s="177" t="str">
        <f t="shared" si="11"/>
        <v>_x0005_168.95</v>
      </c>
      <c r="H341" s="185">
        <v>15</v>
      </c>
      <c r="I341" s="186" t="e">
        <f t="shared" si="10"/>
        <v>#VALUE!</v>
      </c>
    </row>
    <row r="342" spans="2:9">
      <c r="B342" s="399" t="s">
        <v>262</v>
      </c>
      <c r="C342" s="402" t="s">
        <v>1087</v>
      </c>
      <c r="D342" s="401" t="s">
        <v>676</v>
      </c>
      <c r="E342" s="402" t="s">
        <v>1092</v>
      </c>
      <c r="F342" s="183">
        <v>40787</v>
      </c>
      <c r="G342" s="177" t="str">
        <f t="shared" si="11"/>
        <v>_x0005_168.95</v>
      </c>
      <c r="H342" s="185">
        <v>7</v>
      </c>
      <c r="I342" s="189" t="e">
        <f t="shared" si="10"/>
        <v>#VALUE!</v>
      </c>
    </row>
    <row r="343" spans="2:9">
      <c r="B343" s="399" t="s">
        <v>171</v>
      </c>
      <c r="C343" s="400" t="s">
        <v>1087</v>
      </c>
      <c r="D343" s="401" t="s">
        <v>674</v>
      </c>
      <c r="E343" s="400" t="s">
        <v>1091</v>
      </c>
      <c r="F343" s="183">
        <v>40792</v>
      </c>
      <c r="G343" s="177" t="str">
        <f t="shared" si="11"/>
        <v>_x0005_168.95</v>
      </c>
      <c r="H343" s="185">
        <v>2</v>
      </c>
      <c r="I343" s="186" t="e">
        <f t="shared" si="10"/>
        <v>#VALUE!</v>
      </c>
    </row>
    <row r="344" spans="2:9">
      <c r="B344" s="399" t="s">
        <v>262</v>
      </c>
      <c r="C344" s="402" t="s">
        <v>1087</v>
      </c>
      <c r="D344" s="401" t="s">
        <v>676</v>
      </c>
      <c r="E344" s="402" t="s">
        <v>1091</v>
      </c>
      <c r="F344" s="183">
        <v>40798</v>
      </c>
      <c r="G344" s="177" t="str">
        <f t="shared" si="11"/>
        <v>_x0005_168.95</v>
      </c>
      <c r="H344" s="185">
        <v>7</v>
      </c>
      <c r="I344" s="189" t="e">
        <f t="shared" si="10"/>
        <v>#VALUE!</v>
      </c>
    </row>
    <row r="345" spans="2:9">
      <c r="B345" s="399" t="s">
        <v>680</v>
      </c>
      <c r="C345" s="400" t="s">
        <v>1087</v>
      </c>
      <c r="D345" s="401" t="s">
        <v>679</v>
      </c>
      <c r="E345" s="400" t="s">
        <v>1095</v>
      </c>
      <c r="F345" s="183">
        <v>40798</v>
      </c>
      <c r="G345" s="177" t="str">
        <f t="shared" si="11"/>
        <v>_x0005_168.95</v>
      </c>
      <c r="H345" s="185">
        <v>15</v>
      </c>
      <c r="I345" s="186" t="e">
        <f t="shared" si="10"/>
        <v>#VALUE!</v>
      </c>
    </row>
    <row r="346" spans="2:9">
      <c r="B346" s="399" t="s">
        <v>605</v>
      </c>
      <c r="C346" s="402" t="s">
        <v>1087</v>
      </c>
      <c r="D346" s="401" t="s">
        <v>675</v>
      </c>
      <c r="E346" s="402" t="s">
        <v>1092</v>
      </c>
      <c r="F346" s="183">
        <v>40800</v>
      </c>
      <c r="G346" s="177" t="str">
        <f t="shared" si="11"/>
        <v>_x0005_168.95</v>
      </c>
      <c r="H346" s="185">
        <v>1</v>
      </c>
      <c r="I346" s="189" t="e">
        <f t="shared" si="10"/>
        <v>#VALUE!</v>
      </c>
    </row>
    <row r="347" spans="2:9">
      <c r="B347" s="399" t="s">
        <v>262</v>
      </c>
      <c r="C347" s="400" t="s">
        <v>1087</v>
      </c>
      <c r="D347" s="401" t="s">
        <v>676</v>
      </c>
      <c r="E347" s="400" t="s">
        <v>1095</v>
      </c>
      <c r="F347" s="183">
        <v>40809</v>
      </c>
      <c r="G347" s="177" t="str">
        <f t="shared" si="11"/>
        <v>_x0005_168.95</v>
      </c>
      <c r="H347" s="185">
        <v>7</v>
      </c>
      <c r="I347" s="186" t="e">
        <f t="shared" si="10"/>
        <v>#VALUE!</v>
      </c>
    </row>
    <row r="348" spans="2:9">
      <c r="B348" s="399" t="s">
        <v>682</v>
      </c>
      <c r="C348" s="402" t="s">
        <v>1087</v>
      </c>
      <c r="D348" s="401" t="s">
        <v>679</v>
      </c>
      <c r="E348" s="402" t="s">
        <v>1095</v>
      </c>
      <c r="F348" s="183">
        <v>40814</v>
      </c>
      <c r="G348" s="177" t="str">
        <f t="shared" si="11"/>
        <v>_x0005_168.95</v>
      </c>
      <c r="H348" s="185">
        <v>11</v>
      </c>
      <c r="I348" s="189" t="e">
        <f t="shared" si="10"/>
        <v>#VALUE!</v>
      </c>
    </row>
    <row r="349" spans="2:9">
      <c r="B349" s="399" t="s">
        <v>682</v>
      </c>
      <c r="C349" s="400" t="s">
        <v>1087</v>
      </c>
      <c r="D349" s="401" t="s">
        <v>679</v>
      </c>
      <c r="E349" s="400" t="s">
        <v>1094</v>
      </c>
      <c r="F349" s="183">
        <v>40816</v>
      </c>
      <c r="G349" s="177" t="str">
        <f t="shared" si="11"/>
        <v>_x0005_168.95</v>
      </c>
      <c r="H349" s="185">
        <v>19</v>
      </c>
      <c r="I349" s="186" t="e">
        <f t="shared" si="10"/>
        <v>#VALUE!</v>
      </c>
    </row>
    <row r="350" spans="2:9">
      <c r="B350" s="399" t="s">
        <v>682</v>
      </c>
      <c r="C350" s="402" t="s">
        <v>1087</v>
      </c>
      <c r="D350" s="401" t="s">
        <v>679</v>
      </c>
      <c r="E350" s="402" t="s">
        <v>1093</v>
      </c>
      <c r="F350" s="183">
        <v>40820</v>
      </c>
      <c r="G350" s="177" t="str">
        <f t="shared" si="11"/>
        <v>_x0005_168.95</v>
      </c>
      <c r="H350" s="185">
        <v>15</v>
      </c>
      <c r="I350" s="189" t="e">
        <f t="shared" si="10"/>
        <v>#VALUE!</v>
      </c>
    </row>
    <row r="351" spans="2:9">
      <c r="B351" s="399" t="s">
        <v>150</v>
      </c>
      <c r="C351" s="400" t="s">
        <v>1087</v>
      </c>
      <c r="D351" s="401" t="s">
        <v>676</v>
      </c>
      <c r="E351" s="400" t="s">
        <v>1093</v>
      </c>
      <c r="F351" s="183">
        <v>40841</v>
      </c>
      <c r="G351" s="177" t="str">
        <f t="shared" si="11"/>
        <v>_x0005_168.95</v>
      </c>
      <c r="H351" s="185">
        <v>8</v>
      </c>
      <c r="I351" s="186" t="e">
        <f t="shared" si="10"/>
        <v>#VALUE!</v>
      </c>
    </row>
    <row r="352" spans="2:9">
      <c r="B352" s="399" t="s">
        <v>678</v>
      </c>
      <c r="C352" s="402" t="s">
        <v>1087</v>
      </c>
      <c r="D352" s="401" t="s">
        <v>679</v>
      </c>
      <c r="E352" s="402" t="s">
        <v>1091</v>
      </c>
      <c r="F352" s="183">
        <v>40849</v>
      </c>
      <c r="G352" s="177" t="str">
        <f t="shared" si="11"/>
        <v>_x0005_168.95</v>
      </c>
      <c r="H352" s="185">
        <v>1</v>
      </c>
      <c r="I352" s="189" t="e">
        <f t="shared" si="10"/>
        <v>#VALUE!</v>
      </c>
    </row>
    <row r="353" spans="2:9">
      <c r="B353" s="399" t="s">
        <v>605</v>
      </c>
      <c r="C353" s="400" t="s">
        <v>1087</v>
      </c>
      <c r="D353" s="401" t="s">
        <v>675</v>
      </c>
      <c r="E353" s="400" t="s">
        <v>1093</v>
      </c>
      <c r="F353" s="183">
        <v>40855</v>
      </c>
      <c r="G353" s="177" t="str">
        <f t="shared" si="11"/>
        <v>_x0005_168.95</v>
      </c>
      <c r="H353" s="185">
        <v>1</v>
      </c>
      <c r="I353" s="186" t="e">
        <f t="shared" si="10"/>
        <v>#VALUE!</v>
      </c>
    </row>
    <row r="354" spans="2:9">
      <c r="B354" s="399" t="s">
        <v>678</v>
      </c>
      <c r="C354" s="402" t="s">
        <v>1087</v>
      </c>
      <c r="D354" s="401" t="s">
        <v>679</v>
      </c>
      <c r="E354" s="402" t="s">
        <v>1093</v>
      </c>
      <c r="F354" s="183">
        <v>40863</v>
      </c>
      <c r="G354" s="177" t="str">
        <f t="shared" si="11"/>
        <v>_x0005_168.95</v>
      </c>
      <c r="H354" s="185">
        <v>12</v>
      </c>
      <c r="I354" s="189" t="e">
        <f t="shared" si="10"/>
        <v>#VALUE!</v>
      </c>
    </row>
    <row r="355" spans="2:9">
      <c r="B355" s="399" t="s">
        <v>678</v>
      </c>
      <c r="C355" s="400" t="s">
        <v>1087</v>
      </c>
      <c r="D355" s="401" t="s">
        <v>679</v>
      </c>
      <c r="E355" s="400" t="s">
        <v>1095</v>
      </c>
      <c r="F355" s="183">
        <v>40878</v>
      </c>
      <c r="G355" s="177" t="str">
        <f t="shared" si="11"/>
        <v>_x0005_168.95</v>
      </c>
      <c r="H355" s="185">
        <v>5</v>
      </c>
      <c r="I355" s="186" t="e">
        <f t="shared" si="10"/>
        <v>#VALUE!</v>
      </c>
    </row>
    <row r="356" spans="2:9">
      <c r="B356" s="399" t="s">
        <v>605</v>
      </c>
      <c r="C356" s="402" t="s">
        <v>1087</v>
      </c>
      <c r="D356" s="401" t="s">
        <v>675</v>
      </c>
      <c r="E356" s="402" t="s">
        <v>1091</v>
      </c>
      <c r="F356" s="183">
        <v>40885</v>
      </c>
      <c r="G356" s="177" t="str">
        <f t="shared" si="11"/>
        <v>_x0005_168.95</v>
      </c>
      <c r="H356" s="185">
        <v>15</v>
      </c>
      <c r="I356" s="189" t="e">
        <f t="shared" si="10"/>
        <v>#VALUE!</v>
      </c>
    </row>
    <row r="357" spans="2:9">
      <c r="B357" s="399" t="s">
        <v>678</v>
      </c>
      <c r="C357" s="400" t="s">
        <v>1087</v>
      </c>
      <c r="D357" s="401" t="s">
        <v>679</v>
      </c>
      <c r="E357" s="400" t="s">
        <v>1091</v>
      </c>
      <c r="F357" s="183">
        <v>40897</v>
      </c>
      <c r="G357" s="177" t="str">
        <f t="shared" si="11"/>
        <v>_x0005_168.95</v>
      </c>
      <c r="H357" s="185">
        <v>7</v>
      </c>
      <c r="I357" s="186" t="e">
        <f t="shared" si="10"/>
        <v>#VALUE!</v>
      </c>
    </row>
    <row r="358" spans="2:9">
      <c r="B358" s="399" t="s">
        <v>262</v>
      </c>
      <c r="C358" s="402" t="s">
        <v>1087</v>
      </c>
      <c r="D358" s="401" t="s">
        <v>676</v>
      </c>
      <c r="E358" s="402" t="s">
        <v>1091</v>
      </c>
      <c r="F358" s="183">
        <v>40899</v>
      </c>
      <c r="G358" s="177" t="str">
        <f t="shared" si="11"/>
        <v>_x0005_168.95</v>
      </c>
      <c r="H358" s="185">
        <v>11</v>
      </c>
      <c r="I358" s="189" t="e">
        <f t="shared" si="10"/>
        <v>#VALUE!</v>
      </c>
    </row>
    <row r="359" spans="2:9">
      <c r="B359" s="399" t="s">
        <v>673</v>
      </c>
      <c r="C359" s="400" t="s">
        <v>1088</v>
      </c>
      <c r="D359" s="401" t="s">
        <v>674</v>
      </c>
      <c r="E359" s="400" t="s">
        <v>1094</v>
      </c>
      <c r="F359" s="183">
        <v>40181</v>
      </c>
      <c r="G359" s="177" t="str">
        <f t="shared" si="11"/>
        <v>_x0005_168.95</v>
      </c>
      <c r="H359" s="185">
        <v>9</v>
      </c>
      <c r="I359" s="186" t="e">
        <f t="shared" si="10"/>
        <v>#VALUE!</v>
      </c>
    </row>
    <row r="360" spans="2:9">
      <c r="B360" s="399" t="s">
        <v>262</v>
      </c>
      <c r="C360" s="402" t="s">
        <v>1088</v>
      </c>
      <c r="D360" s="401" t="s">
        <v>676</v>
      </c>
      <c r="E360" s="402" t="s">
        <v>1094</v>
      </c>
      <c r="F360" s="183">
        <v>40190</v>
      </c>
      <c r="G360" s="177" t="str">
        <f t="shared" si="11"/>
        <v>_x0005_168.95</v>
      </c>
      <c r="H360" s="185">
        <v>7</v>
      </c>
      <c r="I360" s="189" t="e">
        <f t="shared" si="10"/>
        <v>#VALUE!</v>
      </c>
    </row>
    <row r="361" spans="2:9">
      <c r="B361" s="399" t="s">
        <v>680</v>
      </c>
      <c r="C361" s="400" t="s">
        <v>1088</v>
      </c>
      <c r="D361" s="401" t="s">
        <v>679</v>
      </c>
      <c r="E361" s="400" t="s">
        <v>1094</v>
      </c>
      <c r="F361" s="183">
        <v>40192</v>
      </c>
      <c r="G361" s="177" t="str">
        <f t="shared" si="11"/>
        <v>_x0005_168.95</v>
      </c>
      <c r="H361" s="185">
        <v>14</v>
      </c>
      <c r="I361" s="186" t="e">
        <f t="shared" si="10"/>
        <v>#VALUE!</v>
      </c>
    </row>
    <row r="362" spans="2:9">
      <c r="B362" s="399" t="s">
        <v>262</v>
      </c>
      <c r="C362" s="402" t="s">
        <v>1088</v>
      </c>
      <c r="D362" s="401" t="s">
        <v>676</v>
      </c>
      <c r="E362" s="402" t="s">
        <v>1091</v>
      </c>
      <c r="F362" s="183">
        <v>40203</v>
      </c>
      <c r="G362" s="177" t="str">
        <f t="shared" si="11"/>
        <v>_x0005_168.95</v>
      </c>
      <c r="H362" s="185">
        <v>13</v>
      </c>
      <c r="I362" s="189" t="e">
        <f t="shared" si="10"/>
        <v>#VALUE!</v>
      </c>
    </row>
    <row r="363" spans="2:9">
      <c r="B363" s="399" t="s">
        <v>262</v>
      </c>
      <c r="C363" s="400" t="s">
        <v>1088</v>
      </c>
      <c r="D363" s="401" t="s">
        <v>676</v>
      </c>
      <c r="E363" s="400" t="s">
        <v>1092</v>
      </c>
      <c r="F363" s="183">
        <v>40206</v>
      </c>
      <c r="G363" s="177" t="str">
        <f t="shared" si="11"/>
        <v>_x0005_168.95</v>
      </c>
      <c r="H363" s="185">
        <v>8</v>
      </c>
      <c r="I363" s="186" t="e">
        <f t="shared" si="10"/>
        <v>#VALUE!</v>
      </c>
    </row>
    <row r="364" spans="2:9">
      <c r="B364" s="399" t="s">
        <v>673</v>
      </c>
      <c r="C364" s="402" t="s">
        <v>1088</v>
      </c>
      <c r="D364" s="401" t="s">
        <v>674</v>
      </c>
      <c r="E364" s="402" t="s">
        <v>1092</v>
      </c>
      <c r="F364" s="183">
        <v>40207</v>
      </c>
      <c r="G364" s="177" t="str">
        <f t="shared" si="11"/>
        <v>_x0005_168.95</v>
      </c>
      <c r="H364" s="185">
        <v>6</v>
      </c>
      <c r="I364" s="189" t="e">
        <f t="shared" si="10"/>
        <v>#VALUE!</v>
      </c>
    </row>
    <row r="365" spans="2:9">
      <c r="B365" s="399" t="s">
        <v>681</v>
      </c>
      <c r="C365" s="400" t="s">
        <v>1088</v>
      </c>
      <c r="D365" s="401" t="s">
        <v>679</v>
      </c>
      <c r="E365" s="400" t="s">
        <v>1094</v>
      </c>
      <c r="F365" s="183">
        <v>40212</v>
      </c>
      <c r="G365" s="177" t="str">
        <f t="shared" si="11"/>
        <v>_x0005_168.95</v>
      </c>
      <c r="H365" s="185">
        <v>7</v>
      </c>
      <c r="I365" s="186" t="e">
        <f t="shared" si="10"/>
        <v>#VALUE!</v>
      </c>
    </row>
    <row r="366" spans="2:9">
      <c r="B366" s="399" t="s">
        <v>681</v>
      </c>
      <c r="C366" s="402" t="s">
        <v>1088</v>
      </c>
      <c r="D366" s="401" t="s">
        <v>679</v>
      </c>
      <c r="E366" s="402" t="s">
        <v>1094</v>
      </c>
      <c r="F366" s="183">
        <v>40212</v>
      </c>
      <c r="G366" s="177" t="str">
        <f t="shared" si="11"/>
        <v>_x0005_168.95</v>
      </c>
      <c r="H366" s="185">
        <v>11</v>
      </c>
      <c r="I366" s="189" t="e">
        <f t="shared" si="10"/>
        <v>#VALUE!</v>
      </c>
    </row>
    <row r="367" spans="2:9">
      <c r="B367" s="399" t="s">
        <v>171</v>
      </c>
      <c r="C367" s="400" t="s">
        <v>1088</v>
      </c>
      <c r="D367" s="401" t="s">
        <v>674</v>
      </c>
      <c r="E367" s="400" t="s">
        <v>1094</v>
      </c>
      <c r="F367" s="183">
        <v>40212</v>
      </c>
      <c r="G367" s="177" t="str">
        <f t="shared" si="11"/>
        <v>_x0005_168.95</v>
      </c>
      <c r="H367" s="185">
        <v>9</v>
      </c>
      <c r="I367" s="186" t="e">
        <f t="shared" si="10"/>
        <v>#VALUE!</v>
      </c>
    </row>
    <row r="368" spans="2:9">
      <c r="B368" s="399" t="s">
        <v>171</v>
      </c>
      <c r="C368" s="402" t="s">
        <v>1088</v>
      </c>
      <c r="D368" s="401" t="s">
        <v>674</v>
      </c>
      <c r="E368" s="402" t="s">
        <v>1094</v>
      </c>
      <c r="F368" s="183">
        <v>40212</v>
      </c>
      <c r="G368" s="177" t="str">
        <f t="shared" si="11"/>
        <v>_x0005_168.95</v>
      </c>
      <c r="H368" s="185">
        <v>12</v>
      </c>
      <c r="I368" s="189" t="e">
        <f t="shared" si="10"/>
        <v>#VALUE!</v>
      </c>
    </row>
    <row r="369" spans="2:9">
      <c r="B369" s="399" t="s">
        <v>673</v>
      </c>
      <c r="C369" s="400" t="s">
        <v>1088</v>
      </c>
      <c r="D369" s="401" t="s">
        <v>674</v>
      </c>
      <c r="E369" s="400" t="s">
        <v>1094</v>
      </c>
      <c r="F369" s="183">
        <v>40212</v>
      </c>
      <c r="G369" s="177" t="str">
        <f t="shared" si="11"/>
        <v>_x0005_168.95</v>
      </c>
      <c r="H369" s="185">
        <v>15</v>
      </c>
      <c r="I369" s="186" t="e">
        <f t="shared" si="10"/>
        <v>#VALUE!</v>
      </c>
    </row>
    <row r="370" spans="2:9">
      <c r="B370" s="399" t="s">
        <v>673</v>
      </c>
      <c r="C370" s="402" t="s">
        <v>1088</v>
      </c>
      <c r="D370" s="401" t="s">
        <v>674</v>
      </c>
      <c r="E370" s="402" t="s">
        <v>1094</v>
      </c>
      <c r="F370" s="183">
        <v>40212</v>
      </c>
      <c r="G370" s="177" t="str">
        <f t="shared" si="11"/>
        <v>_x0005_168.95</v>
      </c>
      <c r="H370" s="185">
        <v>17</v>
      </c>
      <c r="I370" s="189" t="e">
        <f t="shared" si="10"/>
        <v>#VALUE!</v>
      </c>
    </row>
    <row r="371" spans="2:9">
      <c r="B371" s="399" t="s">
        <v>678</v>
      </c>
      <c r="C371" s="400" t="s">
        <v>1088</v>
      </c>
      <c r="D371" s="401" t="s">
        <v>679</v>
      </c>
      <c r="E371" s="400" t="s">
        <v>1092</v>
      </c>
      <c r="F371" s="183">
        <v>40215</v>
      </c>
      <c r="G371" s="177" t="str">
        <f t="shared" si="11"/>
        <v>_x0005_168.95</v>
      </c>
      <c r="H371" s="185">
        <v>1</v>
      </c>
      <c r="I371" s="186" t="e">
        <f t="shared" si="10"/>
        <v>#VALUE!</v>
      </c>
    </row>
    <row r="372" spans="2:9">
      <c r="B372" s="399" t="s">
        <v>678</v>
      </c>
      <c r="C372" s="402" t="s">
        <v>1088</v>
      </c>
      <c r="D372" s="401" t="s">
        <v>679</v>
      </c>
      <c r="E372" s="402" t="s">
        <v>1092</v>
      </c>
      <c r="F372" s="183">
        <v>40215</v>
      </c>
      <c r="G372" s="177" t="str">
        <f t="shared" si="11"/>
        <v>_x0005_168.95</v>
      </c>
      <c r="H372" s="185">
        <v>3</v>
      </c>
      <c r="I372" s="189" t="e">
        <f t="shared" si="10"/>
        <v>#VALUE!</v>
      </c>
    </row>
    <row r="373" spans="2:9">
      <c r="B373" s="399" t="s">
        <v>678</v>
      </c>
      <c r="C373" s="400" t="s">
        <v>1088</v>
      </c>
      <c r="D373" s="401" t="s">
        <v>679</v>
      </c>
      <c r="E373" s="400" t="s">
        <v>1094</v>
      </c>
      <c r="F373" s="183">
        <v>40228</v>
      </c>
      <c r="G373" s="177" t="str">
        <f t="shared" si="11"/>
        <v>_x0005_168.95</v>
      </c>
      <c r="H373" s="185">
        <v>18</v>
      </c>
      <c r="I373" s="186" t="e">
        <f t="shared" si="10"/>
        <v>#VALUE!</v>
      </c>
    </row>
    <row r="374" spans="2:9">
      <c r="B374" s="399" t="s">
        <v>677</v>
      </c>
      <c r="C374" s="402" t="s">
        <v>1088</v>
      </c>
      <c r="D374" s="401" t="s">
        <v>675</v>
      </c>
      <c r="E374" s="402" t="s">
        <v>1092</v>
      </c>
      <c r="F374" s="183">
        <v>40228</v>
      </c>
      <c r="G374" s="177" t="str">
        <f t="shared" si="11"/>
        <v>_x0005_168.95</v>
      </c>
      <c r="H374" s="185">
        <v>2</v>
      </c>
      <c r="I374" s="189" t="e">
        <f t="shared" si="10"/>
        <v>#VALUE!</v>
      </c>
    </row>
    <row r="375" spans="2:9">
      <c r="B375" s="399" t="s">
        <v>681</v>
      </c>
      <c r="C375" s="400" t="s">
        <v>1088</v>
      </c>
      <c r="D375" s="401" t="s">
        <v>679</v>
      </c>
      <c r="E375" s="400" t="s">
        <v>1093</v>
      </c>
      <c r="F375" s="183">
        <v>40229</v>
      </c>
      <c r="G375" s="177" t="str">
        <f t="shared" si="11"/>
        <v>_x0005_168.95</v>
      </c>
      <c r="H375" s="185">
        <v>12</v>
      </c>
      <c r="I375" s="186" t="e">
        <f t="shared" si="10"/>
        <v>#VALUE!</v>
      </c>
    </row>
    <row r="376" spans="2:9">
      <c r="B376" s="399" t="s">
        <v>673</v>
      </c>
      <c r="C376" s="402" t="s">
        <v>1088</v>
      </c>
      <c r="D376" s="401" t="s">
        <v>674</v>
      </c>
      <c r="E376" s="402" t="s">
        <v>1095</v>
      </c>
      <c r="F376" s="183">
        <v>40246</v>
      </c>
      <c r="G376" s="177" t="str">
        <f t="shared" si="11"/>
        <v>_x0005_168.95</v>
      </c>
      <c r="H376" s="185">
        <v>6</v>
      </c>
      <c r="I376" s="189" t="e">
        <f t="shared" si="10"/>
        <v>#VALUE!</v>
      </c>
    </row>
    <row r="377" spans="2:9">
      <c r="B377" s="399" t="s">
        <v>682</v>
      </c>
      <c r="C377" s="400" t="s">
        <v>1088</v>
      </c>
      <c r="D377" s="401" t="s">
        <v>679</v>
      </c>
      <c r="E377" s="400" t="s">
        <v>1094</v>
      </c>
      <c r="F377" s="183">
        <v>40247</v>
      </c>
      <c r="G377" s="177" t="str">
        <f t="shared" si="11"/>
        <v>_x0005_168.95</v>
      </c>
      <c r="H377" s="185">
        <v>17</v>
      </c>
      <c r="I377" s="186" t="e">
        <f t="shared" si="10"/>
        <v>#VALUE!</v>
      </c>
    </row>
    <row r="378" spans="2:9">
      <c r="B378" s="399" t="s">
        <v>262</v>
      </c>
      <c r="C378" s="402" t="s">
        <v>1088</v>
      </c>
      <c r="D378" s="401" t="s">
        <v>676</v>
      </c>
      <c r="E378" s="402" t="s">
        <v>1093</v>
      </c>
      <c r="F378" s="183">
        <v>40247</v>
      </c>
      <c r="G378" s="177" t="str">
        <f t="shared" si="11"/>
        <v>_x0005_168.95</v>
      </c>
      <c r="H378" s="185">
        <v>2</v>
      </c>
      <c r="I378" s="189" t="e">
        <f t="shared" si="10"/>
        <v>#VALUE!</v>
      </c>
    </row>
    <row r="379" spans="2:9">
      <c r="B379" s="399" t="s">
        <v>682</v>
      </c>
      <c r="C379" s="400" t="s">
        <v>1088</v>
      </c>
      <c r="D379" s="401" t="s">
        <v>679</v>
      </c>
      <c r="E379" s="400" t="s">
        <v>1093</v>
      </c>
      <c r="F379" s="183">
        <v>40247</v>
      </c>
      <c r="G379" s="177" t="str">
        <f t="shared" si="11"/>
        <v>_x0005_168.95</v>
      </c>
      <c r="H379" s="185">
        <v>9</v>
      </c>
      <c r="I379" s="186" t="e">
        <f t="shared" si="10"/>
        <v>#VALUE!</v>
      </c>
    </row>
    <row r="380" spans="2:9">
      <c r="B380" s="399" t="s">
        <v>312</v>
      </c>
      <c r="C380" s="402" t="s">
        <v>1088</v>
      </c>
      <c r="D380" s="401" t="s">
        <v>674</v>
      </c>
      <c r="E380" s="402" t="s">
        <v>1095</v>
      </c>
      <c r="F380" s="183">
        <v>40252</v>
      </c>
      <c r="G380" s="177" t="str">
        <f t="shared" si="11"/>
        <v>_x0005_168.95</v>
      </c>
      <c r="H380" s="185">
        <v>11</v>
      </c>
      <c r="I380" s="189" t="e">
        <f t="shared" si="10"/>
        <v>#VALUE!</v>
      </c>
    </row>
    <row r="381" spans="2:9">
      <c r="B381" s="399" t="s">
        <v>343</v>
      </c>
      <c r="C381" s="400" t="s">
        <v>1088</v>
      </c>
      <c r="D381" s="401" t="s">
        <v>676</v>
      </c>
      <c r="E381" s="400" t="s">
        <v>1095</v>
      </c>
      <c r="F381" s="183">
        <v>40267</v>
      </c>
      <c r="G381" s="177" t="str">
        <f t="shared" si="11"/>
        <v>_x0005_168.95</v>
      </c>
      <c r="H381" s="185">
        <v>9</v>
      </c>
      <c r="I381" s="186" t="e">
        <f t="shared" si="10"/>
        <v>#VALUE!</v>
      </c>
    </row>
    <row r="382" spans="2:9">
      <c r="B382" s="399" t="s">
        <v>673</v>
      </c>
      <c r="C382" s="402" t="s">
        <v>1088</v>
      </c>
      <c r="D382" s="401" t="s">
        <v>674</v>
      </c>
      <c r="E382" s="402" t="s">
        <v>1095</v>
      </c>
      <c r="F382" s="183">
        <v>40271</v>
      </c>
      <c r="G382" s="177" t="str">
        <f t="shared" si="11"/>
        <v>_x0005_168.95</v>
      </c>
      <c r="H382" s="185">
        <v>5</v>
      </c>
      <c r="I382" s="189" t="e">
        <f t="shared" si="10"/>
        <v>#VALUE!</v>
      </c>
    </row>
    <row r="383" spans="2:9">
      <c r="B383" s="399" t="s">
        <v>312</v>
      </c>
      <c r="C383" s="400" t="s">
        <v>1088</v>
      </c>
      <c r="D383" s="401" t="s">
        <v>674</v>
      </c>
      <c r="E383" s="400" t="s">
        <v>1092</v>
      </c>
      <c r="F383" s="183">
        <v>40273</v>
      </c>
      <c r="G383" s="177" t="str">
        <f t="shared" si="11"/>
        <v>_x0005_168.95</v>
      </c>
      <c r="H383" s="185">
        <v>3</v>
      </c>
      <c r="I383" s="186" t="e">
        <f t="shared" si="10"/>
        <v>#VALUE!</v>
      </c>
    </row>
    <row r="384" spans="2:9">
      <c r="B384" s="399" t="s">
        <v>343</v>
      </c>
      <c r="C384" s="402" t="s">
        <v>1088</v>
      </c>
      <c r="D384" s="401" t="s">
        <v>676</v>
      </c>
      <c r="E384" s="402" t="s">
        <v>1095</v>
      </c>
      <c r="F384" s="183">
        <v>40278</v>
      </c>
      <c r="G384" s="177" t="str">
        <f t="shared" si="11"/>
        <v>_x0005_168.95</v>
      </c>
      <c r="H384" s="185">
        <v>8</v>
      </c>
      <c r="I384" s="189" t="e">
        <f t="shared" si="10"/>
        <v>#VALUE!</v>
      </c>
    </row>
    <row r="385" spans="2:9">
      <c r="B385" s="399" t="s">
        <v>681</v>
      </c>
      <c r="C385" s="400" t="s">
        <v>1088</v>
      </c>
      <c r="D385" s="401" t="s">
        <v>679</v>
      </c>
      <c r="E385" s="400" t="s">
        <v>1091</v>
      </c>
      <c r="F385" s="183">
        <v>40290</v>
      </c>
      <c r="G385" s="177" t="str">
        <f t="shared" si="11"/>
        <v>_x0005_168.95</v>
      </c>
      <c r="H385" s="185">
        <v>8</v>
      </c>
      <c r="I385" s="186" t="e">
        <f t="shared" si="10"/>
        <v>#VALUE!</v>
      </c>
    </row>
    <row r="386" spans="2:9">
      <c r="B386" s="399" t="s">
        <v>673</v>
      </c>
      <c r="C386" s="402" t="s">
        <v>1088</v>
      </c>
      <c r="D386" s="401" t="s">
        <v>674</v>
      </c>
      <c r="E386" s="402" t="s">
        <v>1091</v>
      </c>
      <c r="F386" s="183">
        <v>40296</v>
      </c>
      <c r="G386" s="177" t="str">
        <f t="shared" si="11"/>
        <v>_x0005_168.95</v>
      </c>
      <c r="H386" s="185">
        <v>8</v>
      </c>
      <c r="I386" s="189" t="e">
        <f t="shared" ref="I386:I449" si="12">G386*H386</f>
        <v>#VALUE!</v>
      </c>
    </row>
    <row r="387" spans="2:9">
      <c r="B387" s="399" t="s">
        <v>312</v>
      </c>
      <c r="C387" s="400" t="s">
        <v>1088</v>
      </c>
      <c r="D387" s="401" t="s">
        <v>674</v>
      </c>
      <c r="E387" s="400" t="s">
        <v>1095</v>
      </c>
      <c r="F387" s="183">
        <v>40309</v>
      </c>
      <c r="G387" s="177" t="str">
        <f t="shared" ref="G387:G450" si="13">CHAR(5)&amp;168.95</f>
        <v>_x0005_168.95</v>
      </c>
      <c r="H387" s="185">
        <v>11</v>
      </c>
      <c r="I387" s="186" t="e">
        <f t="shared" si="12"/>
        <v>#VALUE!</v>
      </c>
    </row>
    <row r="388" spans="2:9">
      <c r="B388" s="399" t="s">
        <v>682</v>
      </c>
      <c r="C388" s="402" t="s">
        <v>1088</v>
      </c>
      <c r="D388" s="401" t="s">
        <v>679</v>
      </c>
      <c r="E388" s="402" t="s">
        <v>1094</v>
      </c>
      <c r="F388" s="183">
        <v>40312</v>
      </c>
      <c r="G388" s="177" t="str">
        <f t="shared" si="13"/>
        <v>_x0005_168.95</v>
      </c>
      <c r="H388" s="185">
        <v>6</v>
      </c>
      <c r="I388" s="189" t="e">
        <f t="shared" si="12"/>
        <v>#VALUE!</v>
      </c>
    </row>
    <row r="389" spans="2:9">
      <c r="B389" s="399" t="s">
        <v>171</v>
      </c>
      <c r="C389" s="400" t="s">
        <v>1088</v>
      </c>
      <c r="D389" s="401" t="s">
        <v>674</v>
      </c>
      <c r="E389" s="400" t="s">
        <v>1093</v>
      </c>
      <c r="F389" s="183">
        <v>40313</v>
      </c>
      <c r="G389" s="177" t="str">
        <f t="shared" si="13"/>
        <v>_x0005_168.95</v>
      </c>
      <c r="H389" s="185">
        <v>12</v>
      </c>
      <c r="I389" s="186" t="e">
        <f t="shared" si="12"/>
        <v>#VALUE!</v>
      </c>
    </row>
    <row r="390" spans="2:9">
      <c r="B390" s="399" t="s">
        <v>171</v>
      </c>
      <c r="C390" s="402" t="s">
        <v>1088</v>
      </c>
      <c r="D390" s="401" t="s">
        <v>674</v>
      </c>
      <c r="E390" s="402" t="s">
        <v>1092</v>
      </c>
      <c r="F390" s="183">
        <v>40313</v>
      </c>
      <c r="G390" s="177" t="str">
        <f t="shared" si="13"/>
        <v>_x0005_168.95</v>
      </c>
      <c r="H390" s="185">
        <v>5</v>
      </c>
      <c r="I390" s="189" t="e">
        <f t="shared" si="12"/>
        <v>#VALUE!</v>
      </c>
    </row>
    <row r="391" spans="2:9">
      <c r="B391" s="399" t="s">
        <v>678</v>
      </c>
      <c r="C391" s="400" t="s">
        <v>1088</v>
      </c>
      <c r="D391" s="401" t="s">
        <v>679</v>
      </c>
      <c r="E391" s="400" t="s">
        <v>1094</v>
      </c>
      <c r="F391" s="183">
        <v>40316</v>
      </c>
      <c r="G391" s="177" t="str">
        <f t="shared" si="13"/>
        <v>_x0005_168.95</v>
      </c>
      <c r="H391" s="185">
        <v>18</v>
      </c>
      <c r="I391" s="186" t="e">
        <f t="shared" si="12"/>
        <v>#VALUE!</v>
      </c>
    </row>
    <row r="392" spans="2:9">
      <c r="B392" s="399" t="s">
        <v>171</v>
      </c>
      <c r="C392" s="402" t="s">
        <v>1088</v>
      </c>
      <c r="D392" s="401" t="s">
        <v>674</v>
      </c>
      <c r="E392" s="402" t="s">
        <v>1094</v>
      </c>
      <c r="F392" s="183">
        <v>40323</v>
      </c>
      <c r="G392" s="177" t="str">
        <f t="shared" si="13"/>
        <v>_x0005_168.95</v>
      </c>
      <c r="H392" s="185">
        <v>14</v>
      </c>
      <c r="I392" s="189" t="e">
        <f t="shared" si="12"/>
        <v>#VALUE!</v>
      </c>
    </row>
    <row r="393" spans="2:9">
      <c r="B393" s="399" t="s">
        <v>678</v>
      </c>
      <c r="C393" s="400" t="s">
        <v>1088</v>
      </c>
      <c r="D393" s="401" t="s">
        <v>679</v>
      </c>
      <c r="E393" s="400" t="s">
        <v>1095</v>
      </c>
      <c r="F393" s="183">
        <v>40323</v>
      </c>
      <c r="G393" s="177" t="str">
        <f t="shared" si="13"/>
        <v>_x0005_168.95</v>
      </c>
      <c r="H393" s="185">
        <v>1</v>
      </c>
      <c r="I393" s="186" t="e">
        <f t="shared" si="12"/>
        <v>#VALUE!</v>
      </c>
    </row>
    <row r="394" spans="2:9">
      <c r="B394" s="399" t="s">
        <v>343</v>
      </c>
      <c r="C394" s="402" t="s">
        <v>1088</v>
      </c>
      <c r="D394" s="401" t="s">
        <v>676</v>
      </c>
      <c r="E394" s="402" t="s">
        <v>1092</v>
      </c>
      <c r="F394" s="183">
        <v>40330</v>
      </c>
      <c r="G394" s="177" t="str">
        <f t="shared" si="13"/>
        <v>_x0005_168.95</v>
      </c>
      <c r="H394" s="185">
        <v>2</v>
      </c>
      <c r="I394" s="189" t="e">
        <f t="shared" si="12"/>
        <v>#VALUE!</v>
      </c>
    </row>
    <row r="395" spans="2:9">
      <c r="B395" s="399" t="s">
        <v>681</v>
      </c>
      <c r="C395" s="400" t="s">
        <v>1088</v>
      </c>
      <c r="D395" s="401" t="s">
        <v>679</v>
      </c>
      <c r="E395" s="400" t="s">
        <v>1091</v>
      </c>
      <c r="F395" s="183">
        <v>40332</v>
      </c>
      <c r="G395" s="177" t="str">
        <f t="shared" si="13"/>
        <v>_x0005_168.95</v>
      </c>
      <c r="H395" s="185">
        <v>9</v>
      </c>
      <c r="I395" s="186" t="e">
        <f t="shared" si="12"/>
        <v>#VALUE!</v>
      </c>
    </row>
    <row r="396" spans="2:9">
      <c r="B396" s="399" t="s">
        <v>171</v>
      </c>
      <c r="C396" s="402" t="s">
        <v>1088</v>
      </c>
      <c r="D396" s="401" t="s">
        <v>674</v>
      </c>
      <c r="E396" s="402" t="s">
        <v>1094</v>
      </c>
      <c r="F396" s="183">
        <v>40337</v>
      </c>
      <c r="G396" s="177" t="str">
        <f t="shared" si="13"/>
        <v>_x0005_168.95</v>
      </c>
      <c r="H396" s="185">
        <v>13</v>
      </c>
      <c r="I396" s="189" t="e">
        <f t="shared" si="12"/>
        <v>#VALUE!</v>
      </c>
    </row>
    <row r="397" spans="2:9">
      <c r="B397" s="399" t="s">
        <v>150</v>
      </c>
      <c r="C397" s="400" t="s">
        <v>1088</v>
      </c>
      <c r="D397" s="401" t="s">
        <v>676</v>
      </c>
      <c r="E397" s="400" t="s">
        <v>1091</v>
      </c>
      <c r="F397" s="183">
        <v>40341</v>
      </c>
      <c r="G397" s="177" t="str">
        <f t="shared" si="13"/>
        <v>_x0005_168.95</v>
      </c>
      <c r="H397" s="185">
        <v>6</v>
      </c>
      <c r="I397" s="186" t="e">
        <f t="shared" si="12"/>
        <v>#VALUE!</v>
      </c>
    </row>
    <row r="398" spans="2:9">
      <c r="B398" s="399" t="s">
        <v>150</v>
      </c>
      <c r="C398" s="402" t="s">
        <v>1088</v>
      </c>
      <c r="D398" s="401" t="s">
        <v>676</v>
      </c>
      <c r="E398" s="402" t="s">
        <v>1091</v>
      </c>
      <c r="F398" s="183">
        <v>40344</v>
      </c>
      <c r="G398" s="177" t="str">
        <f t="shared" si="13"/>
        <v>_x0005_168.95</v>
      </c>
      <c r="H398" s="185">
        <v>10</v>
      </c>
      <c r="I398" s="189" t="e">
        <f t="shared" si="12"/>
        <v>#VALUE!</v>
      </c>
    </row>
    <row r="399" spans="2:9">
      <c r="B399" s="399" t="s">
        <v>312</v>
      </c>
      <c r="C399" s="400" t="s">
        <v>1088</v>
      </c>
      <c r="D399" s="401" t="s">
        <v>674</v>
      </c>
      <c r="E399" s="400" t="s">
        <v>1095</v>
      </c>
      <c r="F399" s="183">
        <v>40351</v>
      </c>
      <c r="G399" s="177" t="str">
        <f t="shared" si="13"/>
        <v>_x0005_168.95</v>
      </c>
      <c r="H399" s="185">
        <v>8</v>
      </c>
      <c r="I399" s="186" t="e">
        <f t="shared" si="12"/>
        <v>#VALUE!</v>
      </c>
    </row>
    <row r="400" spans="2:9">
      <c r="B400" s="399" t="s">
        <v>682</v>
      </c>
      <c r="C400" s="402" t="s">
        <v>1088</v>
      </c>
      <c r="D400" s="401" t="s">
        <v>679</v>
      </c>
      <c r="E400" s="402" t="s">
        <v>1095</v>
      </c>
      <c r="F400" s="183">
        <v>40354</v>
      </c>
      <c r="G400" s="177" t="str">
        <f t="shared" si="13"/>
        <v>_x0005_168.95</v>
      </c>
      <c r="H400" s="185">
        <v>4</v>
      </c>
      <c r="I400" s="189" t="e">
        <f t="shared" si="12"/>
        <v>#VALUE!</v>
      </c>
    </row>
    <row r="401" spans="2:9">
      <c r="B401" s="399" t="s">
        <v>678</v>
      </c>
      <c r="C401" s="400" t="s">
        <v>1088</v>
      </c>
      <c r="D401" s="401" t="s">
        <v>679</v>
      </c>
      <c r="E401" s="400" t="s">
        <v>1093</v>
      </c>
      <c r="F401" s="183">
        <v>40360</v>
      </c>
      <c r="G401" s="177" t="str">
        <f t="shared" si="13"/>
        <v>_x0005_168.95</v>
      </c>
      <c r="H401" s="185">
        <v>14</v>
      </c>
      <c r="I401" s="186" t="e">
        <f t="shared" si="12"/>
        <v>#VALUE!</v>
      </c>
    </row>
    <row r="402" spans="2:9">
      <c r="B402" s="399" t="s">
        <v>678</v>
      </c>
      <c r="C402" s="402" t="s">
        <v>1088</v>
      </c>
      <c r="D402" s="401" t="s">
        <v>679</v>
      </c>
      <c r="E402" s="402" t="s">
        <v>1092</v>
      </c>
      <c r="F402" s="183">
        <v>40361</v>
      </c>
      <c r="G402" s="177" t="str">
        <f t="shared" si="13"/>
        <v>_x0005_168.95</v>
      </c>
      <c r="H402" s="185">
        <v>13</v>
      </c>
      <c r="I402" s="189" t="e">
        <f t="shared" si="12"/>
        <v>#VALUE!</v>
      </c>
    </row>
    <row r="403" spans="2:9">
      <c r="B403" s="399" t="s">
        <v>171</v>
      </c>
      <c r="C403" s="400" t="s">
        <v>1088</v>
      </c>
      <c r="D403" s="401" t="s">
        <v>674</v>
      </c>
      <c r="E403" s="400" t="s">
        <v>1094</v>
      </c>
      <c r="F403" s="183">
        <v>40368</v>
      </c>
      <c r="G403" s="177" t="str">
        <f t="shared" si="13"/>
        <v>_x0005_168.95</v>
      </c>
      <c r="H403" s="185">
        <v>9</v>
      </c>
      <c r="I403" s="186" t="e">
        <f t="shared" si="12"/>
        <v>#VALUE!</v>
      </c>
    </row>
    <row r="404" spans="2:9">
      <c r="B404" s="399" t="s">
        <v>343</v>
      </c>
      <c r="C404" s="402" t="s">
        <v>1088</v>
      </c>
      <c r="D404" s="401" t="s">
        <v>676</v>
      </c>
      <c r="E404" s="402" t="s">
        <v>1091</v>
      </c>
      <c r="F404" s="183">
        <v>40372</v>
      </c>
      <c r="G404" s="177" t="str">
        <f t="shared" si="13"/>
        <v>_x0005_168.95</v>
      </c>
      <c r="H404" s="185">
        <v>6</v>
      </c>
      <c r="I404" s="189" t="e">
        <f t="shared" si="12"/>
        <v>#VALUE!</v>
      </c>
    </row>
    <row r="405" spans="2:9">
      <c r="B405" s="399" t="s">
        <v>673</v>
      </c>
      <c r="C405" s="400" t="s">
        <v>1088</v>
      </c>
      <c r="D405" s="401" t="s">
        <v>674</v>
      </c>
      <c r="E405" s="400" t="s">
        <v>1095</v>
      </c>
      <c r="F405" s="183">
        <v>40373</v>
      </c>
      <c r="G405" s="177" t="str">
        <f t="shared" si="13"/>
        <v>_x0005_168.95</v>
      </c>
      <c r="H405" s="185">
        <v>2</v>
      </c>
      <c r="I405" s="186" t="e">
        <f t="shared" si="12"/>
        <v>#VALUE!</v>
      </c>
    </row>
    <row r="406" spans="2:9">
      <c r="B406" s="399" t="s">
        <v>605</v>
      </c>
      <c r="C406" s="402" t="s">
        <v>1088</v>
      </c>
      <c r="D406" s="401" t="s">
        <v>675</v>
      </c>
      <c r="E406" s="402" t="s">
        <v>1093</v>
      </c>
      <c r="F406" s="183">
        <v>40375</v>
      </c>
      <c r="G406" s="177" t="str">
        <f t="shared" si="13"/>
        <v>_x0005_168.95</v>
      </c>
      <c r="H406" s="185">
        <v>2</v>
      </c>
      <c r="I406" s="189" t="e">
        <f t="shared" si="12"/>
        <v>#VALUE!</v>
      </c>
    </row>
    <row r="407" spans="2:9">
      <c r="B407" s="399" t="s">
        <v>678</v>
      </c>
      <c r="C407" s="400" t="s">
        <v>1088</v>
      </c>
      <c r="D407" s="401" t="s">
        <v>679</v>
      </c>
      <c r="E407" s="400" t="s">
        <v>1092</v>
      </c>
      <c r="F407" s="183">
        <v>40376</v>
      </c>
      <c r="G407" s="177" t="str">
        <f t="shared" si="13"/>
        <v>_x0005_168.95</v>
      </c>
      <c r="H407" s="185">
        <v>13</v>
      </c>
      <c r="I407" s="186" t="e">
        <f t="shared" si="12"/>
        <v>#VALUE!</v>
      </c>
    </row>
    <row r="408" spans="2:9">
      <c r="B408" s="399" t="s">
        <v>673</v>
      </c>
      <c r="C408" s="402" t="s">
        <v>1088</v>
      </c>
      <c r="D408" s="401" t="s">
        <v>674</v>
      </c>
      <c r="E408" s="402" t="s">
        <v>1093</v>
      </c>
      <c r="F408" s="183">
        <v>40379</v>
      </c>
      <c r="G408" s="177" t="str">
        <f t="shared" si="13"/>
        <v>_x0005_168.95</v>
      </c>
      <c r="H408" s="185">
        <v>13</v>
      </c>
      <c r="I408" s="189" t="e">
        <f t="shared" si="12"/>
        <v>#VALUE!</v>
      </c>
    </row>
    <row r="409" spans="2:9">
      <c r="B409" s="399" t="s">
        <v>605</v>
      </c>
      <c r="C409" s="400" t="s">
        <v>1088</v>
      </c>
      <c r="D409" s="401" t="s">
        <v>675</v>
      </c>
      <c r="E409" s="400" t="s">
        <v>1093</v>
      </c>
      <c r="F409" s="183">
        <v>40380</v>
      </c>
      <c r="G409" s="177" t="str">
        <f t="shared" si="13"/>
        <v>_x0005_168.95</v>
      </c>
      <c r="H409" s="185">
        <v>9</v>
      </c>
      <c r="I409" s="186" t="e">
        <f t="shared" si="12"/>
        <v>#VALUE!</v>
      </c>
    </row>
    <row r="410" spans="2:9">
      <c r="B410" s="399" t="s">
        <v>677</v>
      </c>
      <c r="C410" s="402" t="s">
        <v>1088</v>
      </c>
      <c r="D410" s="401" t="s">
        <v>675</v>
      </c>
      <c r="E410" s="402" t="s">
        <v>1094</v>
      </c>
      <c r="F410" s="183">
        <v>40382</v>
      </c>
      <c r="G410" s="177" t="str">
        <f t="shared" si="13"/>
        <v>_x0005_168.95</v>
      </c>
      <c r="H410" s="185">
        <v>12</v>
      </c>
      <c r="I410" s="189" t="e">
        <f t="shared" si="12"/>
        <v>#VALUE!</v>
      </c>
    </row>
    <row r="411" spans="2:9">
      <c r="B411" s="399" t="s">
        <v>673</v>
      </c>
      <c r="C411" s="400" t="s">
        <v>1088</v>
      </c>
      <c r="D411" s="401" t="s">
        <v>674</v>
      </c>
      <c r="E411" s="400" t="s">
        <v>1091</v>
      </c>
      <c r="F411" s="183">
        <v>40389</v>
      </c>
      <c r="G411" s="177" t="str">
        <f t="shared" si="13"/>
        <v>_x0005_168.95</v>
      </c>
      <c r="H411" s="185">
        <v>10</v>
      </c>
      <c r="I411" s="186" t="e">
        <f t="shared" si="12"/>
        <v>#VALUE!</v>
      </c>
    </row>
    <row r="412" spans="2:9">
      <c r="B412" s="399" t="s">
        <v>343</v>
      </c>
      <c r="C412" s="402" t="s">
        <v>1088</v>
      </c>
      <c r="D412" s="401" t="s">
        <v>676</v>
      </c>
      <c r="E412" s="402" t="s">
        <v>1094</v>
      </c>
      <c r="F412" s="183">
        <v>40392</v>
      </c>
      <c r="G412" s="177" t="str">
        <f t="shared" si="13"/>
        <v>_x0005_168.95</v>
      </c>
      <c r="H412" s="185">
        <v>15</v>
      </c>
      <c r="I412" s="189" t="e">
        <f t="shared" si="12"/>
        <v>#VALUE!</v>
      </c>
    </row>
    <row r="413" spans="2:9">
      <c r="B413" s="399" t="s">
        <v>343</v>
      </c>
      <c r="C413" s="400" t="s">
        <v>1088</v>
      </c>
      <c r="D413" s="401" t="s">
        <v>676</v>
      </c>
      <c r="E413" s="400" t="s">
        <v>1093</v>
      </c>
      <c r="F413" s="183">
        <v>40404</v>
      </c>
      <c r="G413" s="177" t="str">
        <f t="shared" si="13"/>
        <v>_x0005_168.95</v>
      </c>
      <c r="H413" s="185">
        <v>15</v>
      </c>
      <c r="I413" s="186" t="e">
        <f t="shared" si="12"/>
        <v>#VALUE!</v>
      </c>
    </row>
    <row r="414" spans="2:9">
      <c r="B414" s="399" t="s">
        <v>312</v>
      </c>
      <c r="C414" s="402" t="s">
        <v>1088</v>
      </c>
      <c r="D414" s="401" t="s">
        <v>674</v>
      </c>
      <c r="E414" s="402" t="s">
        <v>1095</v>
      </c>
      <c r="F414" s="183">
        <v>40422</v>
      </c>
      <c r="G414" s="177" t="str">
        <f t="shared" si="13"/>
        <v>_x0005_168.95</v>
      </c>
      <c r="H414" s="185">
        <v>9</v>
      </c>
      <c r="I414" s="189" t="e">
        <f t="shared" si="12"/>
        <v>#VALUE!</v>
      </c>
    </row>
    <row r="415" spans="2:9">
      <c r="B415" s="399" t="s">
        <v>312</v>
      </c>
      <c r="C415" s="400" t="s">
        <v>1088</v>
      </c>
      <c r="D415" s="401" t="s">
        <v>674</v>
      </c>
      <c r="E415" s="400" t="s">
        <v>1092</v>
      </c>
      <c r="F415" s="183">
        <v>40424</v>
      </c>
      <c r="G415" s="177" t="str">
        <f t="shared" si="13"/>
        <v>_x0005_168.95</v>
      </c>
      <c r="H415" s="185">
        <v>1</v>
      </c>
      <c r="I415" s="186" t="e">
        <f t="shared" si="12"/>
        <v>#VALUE!</v>
      </c>
    </row>
    <row r="416" spans="2:9">
      <c r="B416" s="399" t="s">
        <v>171</v>
      </c>
      <c r="C416" s="402" t="s">
        <v>1088</v>
      </c>
      <c r="D416" s="401" t="s">
        <v>674</v>
      </c>
      <c r="E416" s="402" t="s">
        <v>1091</v>
      </c>
      <c r="F416" s="183">
        <v>40430</v>
      </c>
      <c r="G416" s="177" t="str">
        <f t="shared" si="13"/>
        <v>_x0005_168.95</v>
      </c>
      <c r="H416" s="185">
        <v>3</v>
      </c>
      <c r="I416" s="189" t="e">
        <f t="shared" si="12"/>
        <v>#VALUE!</v>
      </c>
    </row>
    <row r="417" spans="2:9">
      <c r="B417" s="399" t="s">
        <v>171</v>
      </c>
      <c r="C417" s="400" t="s">
        <v>1088</v>
      </c>
      <c r="D417" s="401" t="s">
        <v>674</v>
      </c>
      <c r="E417" s="400" t="s">
        <v>1091</v>
      </c>
      <c r="F417" s="183">
        <v>40435</v>
      </c>
      <c r="G417" s="177" t="str">
        <f t="shared" si="13"/>
        <v>_x0005_168.95</v>
      </c>
      <c r="H417" s="185">
        <v>8</v>
      </c>
      <c r="I417" s="186" t="e">
        <f t="shared" si="12"/>
        <v>#VALUE!</v>
      </c>
    </row>
    <row r="418" spans="2:9">
      <c r="B418" s="399" t="s">
        <v>605</v>
      </c>
      <c r="C418" s="402" t="s">
        <v>1088</v>
      </c>
      <c r="D418" s="401" t="s">
        <v>675</v>
      </c>
      <c r="E418" s="402" t="s">
        <v>1095</v>
      </c>
      <c r="F418" s="183">
        <v>40439</v>
      </c>
      <c r="G418" s="177" t="str">
        <f t="shared" si="13"/>
        <v>_x0005_168.95</v>
      </c>
      <c r="H418" s="185">
        <v>12</v>
      </c>
      <c r="I418" s="189" t="e">
        <f t="shared" si="12"/>
        <v>#VALUE!</v>
      </c>
    </row>
    <row r="419" spans="2:9">
      <c r="B419" s="399" t="s">
        <v>262</v>
      </c>
      <c r="C419" s="400" t="s">
        <v>1088</v>
      </c>
      <c r="D419" s="401" t="s">
        <v>676</v>
      </c>
      <c r="E419" s="400" t="s">
        <v>1095</v>
      </c>
      <c r="F419" s="183">
        <v>40449</v>
      </c>
      <c r="G419" s="177" t="str">
        <f t="shared" si="13"/>
        <v>_x0005_168.95</v>
      </c>
      <c r="H419" s="185">
        <v>12</v>
      </c>
      <c r="I419" s="186" t="e">
        <f t="shared" si="12"/>
        <v>#VALUE!</v>
      </c>
    </row>
    <row r="420" spans="2:9">
      <c r="B420" s="399" t="s">
        <v>312</v>
      </c>
      <c r="C420" s="402" t="s">
        <v>1088</v>
      </c>
      <c r="D420" s="401" t="s">
        <v>674</v>
      </c>
      <c r="E420" s="402" t="s">
        <v>1092</v>
      </c>
      <c r="F420" s="183">
        <v>40456</v>
      </c>
      <c r="G420" s="177" t="str">
        <f t="shared" si="13"/>
        <v>_x0005_168.95</v>
      </c>
      <c r="H420" s="185">
        <v>15</v>
      </c>
      <c r="I420" s="189" t="e">
        <f t="shared" si="12"/>
        <v>#VALUE!</v>
      </c>
    </row>
    <row r="421" spans="2:9">
      <c r="B421" s="399" t="s">
        <v>605</v>
      </c>
      <c r="C421" s="400" t="s">
        <v>1088</v>
      </c>
      <c r="D421" s="401" t="s">
        <v>675</v>
      </c>
      <c r="E421" s="400" t="s">
        <v>1095</v>
      </c>
      <c r="F421" s="183">
        <v>40456</v>
      </c>
      <c r="G421" s="177" t="str">
        <f t="shared" si="13"/>
        <v>_x0005_168.95</v>
      </c>
      <c r="H421" s="185">
        <v>7</v>
      </c>
      <c r="I421" s="186" t="e">
        <f t="shared" si="12"/>
        <v>#VALUE!</v>
      </c>
    </row>
    <row r="422" spans="2:9">
      <c r="B422" s="399" t="s">
        <v>678</v>
      </c>
      <c r="C422" s="402" t="s">
        <v>1088</v>
      </c>
      <c r="D422" s="401" t="s">
        <v>679</v>
      </c>
      <c r="E422" s="402" t="s">
        <v>1095</v>
      </c>
      <c r="F422" s="183">
        <v>40459</v>
      </c>
      <c r="G422" s="177" t="str">
        <f t="shared" si="13"/>
        <v>_x0005_168.95</v>
      </c>
      <c r="H422" s="185">
        <v>12</v>
      </c>
      <c r="I422" s="189" t="e">
        <f t="shared" si="12"/>
        <v>#VALUE!</v>
      </c>
    </row>
    <row r="423" spans="2:9">
      <c r="B423" s="399" t="s">
        <v>171</v>
      </c>
      <c r="C423" s="400" t="s">
        <v>1088</v>
      </c>
      <c r="D423" s="401" t="s">
        <v>674</v>
      </c>
      <c r="E423" s="400" t="s">
        <v>1091</v>
      </c>
      <c r="F423" s="183">
        <v>40470</v>
      </c>
      <c r="G423" s="177" t="str">
        <f t="shared" si="13"/>
        <v>_x0005_168.95</v>
      </c>
      <c r="H423" s="185">
        <v>6</v>
      </c>
      <c r="I423" s="186" t="e">
        <f t="shared" si="12"/>
        <v>#VALUE!</v>
      </c>
    </row>
    <row r="424" spans="2:9">
      <c r="B424" s="399" t="s">
        <v>677</v>
      </c>
      <c r="C424" s="402" t="s">
        <v>1088</v>
      </c>
      <c r="D424" s="401" t="s">
        <v>675</v>
      </c>
      <c r="E424" s="402" t="s">
        <v>1093</v>
      </c>
      <c r="F424" s="183">
        <v>40473</v>
      </c>
      <c r="G424" s="177" t="str">
        <f t="shared" si="13"/>
        <v>_x0005_168.95</v>
      </c>
      <c r="H424" s="185">
        <v>5</v>
      </c>
      <c r="I424" s="189" t="e">
        <f t="shared" si="12"/>
        <v>#VALUE!</v>
      </c>
    </row>
    <row r="425" spans="2:9">
      <c r="B425" s="399" t="s">
        <v>171</v>
      </c>
      <c r="C425" s="400" t="s">
        <v>1088</v>
      </c>
      <c r="D425" s="401" t="s">
        <v>674</v>
      </c>
      <c r="E425" s="400" t="s">
        <v>1092</v>
      </c>
      <c r="F425" s="183">
        <v>40476</v>
      </c>
      <c r="G425" s="177" t="str">
        <f t="shared" si="13"/>
        <v>_x0005_168.95</v>
      </c>
      <c r="H425" s="185">
        <v>2</v>
      </c>
      <c r="I425" s="186" t="e">
        <f t="shared" si="12"/>
        <v>#VALUE!</v>
      </c>
    </row>
    <row r="426" spans="2:9">
      <c r="B426" s="399" t="s">
        <v>343</v>
      </c>
      <c r="C426" s="402" t="s">
        <v>1088</v>
      </c>
      <c r="D426" s="401" t="s">
        <v>676</v>
      </c>
      <c r="E426" s="402" t="s">
        <v>1095</v>
      </c>
      <c r="F426" s="183">
        <v>40476</v>
      </c>
      <c r="G426" s="177" t="str">
        <f t="shared" si="13"/>
        <v>_x0005_168.95</v>
      </c>
      <c r="H426" s="185">
        <v>5</v>
      </c>
      <c r="I426" s="189" t="e">
        <f t="shared" si="12"/>
        <v>#VALUE!</v>
      </c>
    </row>
    <row r="427" spans="2:9">
      <c r="B427" s="399" t="s">
        <v>312</v>
      </c>
      <c r="C427" s="400" t="s">
        <v>1088</v>
      </c>
      <c r="D427" s="401" t="s">
        <v>674</v>
      </c>
      <c r="E427" s="400" t="s">
        <v>1095</v>
      </c>
      <c r="F427" s="183">
        <v>40478</v>
      </c>
      <c r="G427" s="177" t="str">
        <f t="shared" si="13"/>
        <v>_x0005_168.95</v>
      </c>
      <c r="H427" s="185">
        <v>5</v>
      </c>
      <c r="I427" s="186" t="e">
        <f t="shared" si="12"/>
        <v>#VALUE!</v>
      </c>
    </row>
    <row r="428" spans="2:9">
      <c r="B428" s="399" t="s">
        <v>681</v>
      </c>
      <c r="C428" s="402" t="s">
        <v>1088</v>
      </c>
      <c r="D428" s="401" t="s">
        <v>679</v>
      </c>
      <c r="E428" s="402" t="s">
        <v>1095</v>
      </c>
      <c r="F428" s="183">
        <v>40484</v>
      </c>
      <c r="G428" s="177" t="str">
        <f t="shared" si="13"/>
        <v>_x0005_168.95</v>
      </c>
      <c r="H428" s="185">
        <v>6</v>
      </c>
      <c r="I428" s="189" t="e">
        <f t="shared" si="12"/>
        <v>#VALUE!</v>
      </c>
    </row>
    <row r="429" spans="2:9">
      <c r="B429" s="399" t="s">
        <v>677</v>
      </c>
      <c r="C429" s="400" t="s">
        <v>1088</v>
      </c>
      <c r="D429" s="401" t="s">
        <v>675</v>
      </c>
      <c r="E429" s="400" t="s">
        <v>1094</v>
      </c>
      <c r="F429" s="183">
        <v>40491</v>
      </c>
      <c r="G429" s="177" t="str">
        <f t="shared" si="13"/>
        <v>_x0005_168.95</v>
      </c>
      <c r="H429" s="185">
        <v>16</v>
      </c>
      <c r="I429" s="186" t="e">
        <f t="shared" si="12"/>
        <v>#VALUE!</v>
      </c>
    </row>
    <row r="430" spans="2:9">
      <c r="B430" s="399" t="s">
        <v>673</v>
      </c>
      <c r="C430" s="402" t="s">
        <v>1088</v>
      </c>
      <c r="D430" s="401" t="s">
        <v>674</v>
      </c>
      <c r="E430" s="402" t="s">
        <v>1095</v>
      </c>
      <c r="F430" s="183">
        <v>40491</v>
      </c>
      <c r="G430" s="177" t="str">
        <f t="shared" si="13"/>
        <v>_x0005_168.95</v>
      </c>
      <c r="H430" s="185">
        <v>4</v>
      </c>
      <c r="I430" s="189" t="e">
        <f t="shared" si="12"/>
        <v>#VALUE!</v>
      </c>
    </row>
    <row r="431" spans="2:9">
      <c r="B431" s="399" t="s">
        <v>262</v>
      </c>
      <c r="C431" s="400" t="s">
        <v>1088</v>
      </c>
      <c r="D431" s="401" t="s">
        <v>676</v>
      </c>
      <c r="E431" s="400" t="s">
        <v>1092</v>
      </c>
      <c r="F431" s="183">
        <v>40498</v>
      </c>
      <c r="G431" s="177" t="str">
        <f t="shared" si="13"/>
        <v>_x0005_168.95</v>
      </c>
      <c r="H431" s="185">
        <v>9</v>
      </c>
      <c r="I431" s="186" t="e">
        <f t="shared" si="12"/>
        <v>#VALUE!</v>
      </c>
    </row>
    <row r="432" spans="2:9">
      <c r="B432" s="399" t="s">
        <v>678</v>
      </c>
      <c r="C432" s="402" t="s">
        <v>1088</v>
      </c>
      <c r="D432" s="401" t="s">
        <v>679</v>
      </c>
      <c r="E432" s="402" t="s">
        <v>1092</v>
      </c>
      <c r="F432" s="183">
        <v>40498</v>
      </c>
      <c r="G432" s="177" t="str">
        <f t="shared" si="13"/>
        <v>_x0005_168.95</v>
      </c>
      <c r="H432" s="185">
        <v>10</v>
      </c>
      <c r="I432" s="189" t="e">
        <f t="shared" si="12"/>
        <v>#VALUE!</v>
      </c>
    </row>
    <row r="433" spans="2:9">
      <c r="B433" s="399" t="s">
        <v>673</v>
      </c>
      <c r="C433" s="400" t="s">
        <v>1088</v>
      </c>
      <c r="D433" s="401" t="s">
        <v>674</v>
      </c>
      <c r="E433" s="400" t="s">
        <v>1094</v>
      </c>
      <c r="F433" s="183">
        <v>40501</v>
      </c>
      <c r="G433" s="177" t="str">
        <f t="shared" si="13"/>
        <v>_x0005_168.95</v>
      </c>
      <c r="H433" s="185">
        <v>8</v>
      </c>
      <c r="I433" s="186" t="e">
        <f t="shared" si="12"/>
        <v>#VALUE!</v>
      </c>
    </row>
    <row r="434" spans="2:9">
      <c r="B434" s="399" t="s">
        <v>681</v>
      </c>
      <c r="C434" s="402" t="s">
        <v>1088</v>
      </c>
      <c r="D434" s="401" t="s">
        <v>679</v>
      </c>
      <c r="E434" s="402" t="s">
        <v>1095</v>
      </c>
      <c r="F434" s="183">
        <v>40501</v>
      </c>
      <c r="G434" s="177" t="str">
        <f t="shared" si="13"/>
        <v>_x0005_168.95</v>
      </c>
      <c r="H434" s="185">
        <v>15</v>
      </c>
      <c r="I434" s="189" t="e">
        <f t="shared" si="12"/>
        <v>#VALUE!</v>
      </c>
    </row>
    <row r="435" spans="2:9">
      <c r="B435" s="399" t="s">
        <v>262</v>
      </c>
      <c r="C435" s="400" t="s">
        <v>1088</v>
      </c>
      <c r="D435" s="401" t="s">
        <v>676</v>
      </c>
      <c r="E435" s="400" t="s">
        <v>1094</v>
      </c>
      <c r="F435" s="183">
        <v>40507</v>
      </c>
      <c r="G435" s="177" t="str">
        <f t="shared" si="13"/>
        <v>_x0005_168.95</v>
      </c>
      <c r="H435" s="185">
        <v>14</v>
      </c>
      <c r="I435" s="186" t="e">
        <f t="shared" si="12"/>
        <v>#VALUE!</v>
      </c>
    </row>
    <row r="436" spans="2:9">
      <c r="B436" s="399" t="s">
        <v>343</v>
      </c>
      <c r="C436" s="402" t="s">
        <v>1088</v>
      </c>
      <c r="D436" s="401" t="s">
        <v>676</v>
      </c>
      <c r="E436" s="402" t="s">
        <v>1094</v>
      </c>
      <c r="F436" s="183">
        <v>40508</v>
      </c>
      <c r="G436" s="177" t="str">
        <f t="shared" si="13"/>
        <v>_x0005_168.95</v>
      </c>
      <c r="H436" s="185">
        <v>17</v>
      </c>
      <c r="I436" s="189" t="e">
        <f t="shared" si="12"/>
        <v>#VALUE!</v>
      </c>
    </row>
    <row r="437" spans="2:9">
      <c r="B437" s="399" t="s">
        <v>682</v>
      </c>
      <c r="C437" s="400" t="s">
        <v>1088</v>
      </c>
      <c r="D437" s="401" t="s">
        <v>679</v>
      </c>
      <c r="E437" s="400" t="s">
        <v>1092</v>
      </c>
      <c r="F437" s="183">
        <v>40522</v>
      </c>
      <c r="G437" s="177" t="str">
        <f t="shared" si="13"/>
        <v>_x0005_168.95</v>
      </c>
      <c r="H437" s="185">
        <v>1</v>
      </c>
      <c r="I437" s="186" t="e">
        <f t="shared" si="12"/>
        <v>#VALUE!</v>
      </c>
    </row>
    <row r="438" spans="2:9">
      <c r="B438" s="399" t="s">
        <v>312</v>
      </c>
      <c r="C438" s="402" t="s">
        <v>1088</v>
      </c>
      <c r="D438" s="401" t="s">
        <v>674</v>
      </c>
      <c r="E438" s="402" t="s">
        <v>1091</v>
      </c>
      <c r="F438" s="183">
        <v>40526</v>
      </c>
      <c r="G438" s="177" t="str">
        <f t="shared" si="13"/>
        <v>_x0005_168.95</v>
      </c>
      <c r="H438" s="185">
        <v>9</v>
      </c>
      <c r="I438" s="189" t="e">
        <f t="shared" si="12"/>
        <v>#VALUE!</v>
      </c>
    </row>
    <row r="439" spans="2:9">
      <c r="B439" s="399" t="s">
        <v>171</v>
      </c>
      <c r="C439" s="400" t="s">
        <v>1088</v>
      </c>
      <c r="D439" s="401" t="s">
        <v>674</v>
      </c>
      <c r="E439" s="400" t="s">
        <v>1093</v>
      </c>
      <c r="F439" s="183">
        <v>40526</v>
      </c>
      <c r="G439" s="177" t="str">
        <f t="shared" si="13"/>
        <v>_x0005_168.95</v>
      </c>
      <c r="H439" s="185">
        <v>2</v>
      </c>
      <c r="I439" s="186" t="e">
        <f t="shared" si="12"/>
        <v>#VALUE!</v>
      </c>
    </row>
    <row r="440" spans="2:9">
      <c r="B440" s="399" t="s">
        <v>673</v>
      </c>
      <c r="C440" s="402" t="s">
        <v>1088</v>
      </c>
      <c r="D440" s="401" t="s">
        <v>674</v>
      </c>
      <c r="E440" s="402" t="s">
        <v>1093</v>
      </c>
      <c r="F440" s="183">
        <v>40536</v>
      </c>
      <c r="G440" s="177" t="str">
        <f t="shared" si="13"/>
        <v>_x0005_168.95</v>
      </c>
      <c r="H440" s="185">
        <v>3</v>
      </c>
      <c r="I440" s="189" t="e">
        <f t="shared" si="12"/>
        <v>#VALUE!</v>
      </c>
    </row>
    <row r="441" spans="2:9">
      <c r="B441" s="399" t="s">
        <v>681</v>
      </c>
      <c r="C441" s="400" t="s">
        <v>1088</v>
      </c>
      <c r="D441" s="401" t="s">
        <v>679</v>
      </c>
      <c r="E441" s="400" t="s">
        <v>1095</v>
      </c>
      <c r="F441" s="183">
        <v>40541</v>
      </c>
      <c r="G441" s="177" t="str">
        <f t="shared" si="13"/>
        <v>_x0005_168.95</v>
      </c>
      <c r="H441" s="185">
        <v>8</v>
      </c>
      <c r="I441" s="186" t="e">
        <f t="shared" si="12"/>
        <v>#VALUE!</v>
      </c>
    </row>
    <row r="442" spans="2:9">
      <c r="B442" s="399" t="s">
        <v>343</v>
      </c>
      <c r="C442" s="402" t="s">
        <v>1088</v>
      </c>
      <c r="D442" s="401" t="s">
        <v>676</v>
      </c>
      <c r="E442" s="402" t="s">
        <v>1093</v>
      </c>
      <c r="F442" s="183">
        <v>40542</v>
      </c>
      <c r="G442" s="177" t="str">
        <f t="shared" si="13"/>
        <v>_x0005_168.95</v>
      </c>
      <c r="H442" s="185">
        <v>4</v>
      </c>
      <c r="I442" s="189" t="e">
        <f t="shared" si="12"/>
        <v>#VALUE!</v>
      </c>
    </row>
    <row r="443" spans="2:9">
      <c r="B443" s="399" t="s">
        <v>343</v>
      </c>
      <c r="C443" s="400" t="s">
        <v>1088</v>
      </c>
      <c r="D443" s="401" t="s">
        <v>676</v>
      </c>
      <c r="E443" s="400" t="s">
        <v>1093</v>
      </c>
      <c r="F443" s="183">
        <v>40549</v>
      </c>
      <c r="G443" s="177" t="str">
        <f t="shared" si="13"/>
        <v>_x0005_168.95</v>
      </c>
      <c r="H443" s="185">
        <v>7</v>
      </c>
      <c r="I443" s="186" t="e">
        <f t="shared" si="12"/>
        <v>#VALUE!</v>
      </c>
    </row>
    <row r="444" spans="2:9">
      <c r="B444" s="399" t="s">
        <v>605</v>
      </c>
      <c r="C444" s="402" t="s">
        <v>1088</v>
      </c>
      <c r="D444" s="401" t="s">
        <v>675</v>
      </c>
      <c r="E444" s="402" t="s">
        <v>1095</v>
      </c>
      <c r="F444" s="183">
        <v>40556</v>
      </c>
      <c r="G444" s="177" t="str">
        <f t="shared" si="13"/>
        <v>_x0005_168.95</v>
      </c>
      <c r="H444" s="185">
        <v>13</v>
      </c>
      <c r="I444" s="189" t="e">
        <f t="shared" si="12"/>
        <v>#VALUE!</v>
      </c>
    </row>
    <row r="445" spans="2:9">
      <c r="B445" s="399" t="s">
        <v>673</v>
      </c>
      <c r="C445" s="400" t="s">
        <v>1088</v>
      </c>
      <c r="D445" s="401" t="s">
        <v>674</v>
      </c>
      <c r="E445" s="400" t="s">
        <v>1092</v>
      </c>
      <c r="F445" s="183">
        <v>40557</v>
      </c>
      <c r="G445" s="177" t="str">
        <f t="shared" si="13"/>
        <v>_x0005_168.95</v>
      </c>
      <c r="H445" s="185">
        <v>12</v>
      </c>
      <c r="I445" s="186" t="e">
        <f t="shared" si="12"/>
        <v>#VALUE!</v>
      </c>
    </row>
    <row r="446" spans="2:9">
      <c r="B446" s="399" t="s">
        <v>312</v>
      </c>
      <c r="C446" s="402" t="s">
        <v>1088</v>
      </c>
      <c r="D446" s="401" t="s">
        <v>674</v>
      </c>
      <c r="E446" s="402" t="s">
        <v>1095</v>
      </c>
      <c r="F446" s="183">
        <v>40557</v>
      </c>
      <c r="G446" s="177" t="str">
        <f t="shared" si="13"/>
        <v>_x0005_168.95</v>
      </c>
      <c r="H446" s="185">
        <v>2</v>
      </c>
      <c r="I446" s="189" t="e">
        <f t="shared" si="12"/>
        <v>#VALUE!</v>
      </c>
    </row>
    <row r="447" spans="2:9">
      <c r="B447" s="399" t="s">
        <v>673</v>
      </c>
      <c r="C447" s="400" t="s">
        <v>1088</v>
      </c>
      <c r="D447" s="401" t="s">
        <v>674</v>
      </c>
      <c r="E447" s="400" t="s">
        <v>1095</v>
      </c>
      <c r="F447" s="183">
        <v>40561</v>
      </c>
      <c r="G447" s="177" t="str">
        <f t="shared" si="13"/>
        <v>_x0005_168.95</v>
      </c>
      <c r="H447" s="185">
        <v>8</v>
      </c>
      <c r="I447" s="186" t="e">
        <f t="shared" si="12"/>
        <v>#VALUE!</v>
      </c>
    </row>
    <row r="448" spans="2:9">
      <c r="B448" s="399" t="s">
        <v>677</v>
      </c>
      <c r="C448" s="402" t="s">
        <v>1088</v>
      </c>
      <c r="D448" s="401" t="s">
        <v>675</v>
      </c>
      <c r="E448" s="402" t="s">
        <v>1093</v>
      </c>
      <c r="F448" s="183">
        <v>40568</v>
      </c>
      <c r="G448" s="177" t="str">
        <f t="shared" si="13"/>
        <v>_x0005_168.95</v>
      </c>
      <c r="H448" s="185">
        <v>15</v>
      </c>
      <c r="I448" s="189" t="e">
        <f t="shared" si="12"/>
        <v>#VALUE!</v>
      </c>
    </row>
    <row r="449" spans="2:9">
      <c r="B449" s="399" t="s">
        <v>678</v>
      </c>
      <c r="C449" s="400" t="s">
        <v>1088</v>
      </c>
      <c r="D449" s="401" t="s">
        <v>679</v>
      </c>
      <c r="E449" s="400" t="s">
        <v>1094</v>
      </c>
      <c r="F449" s="183">
        <v>40575</v>
      </c>
      <c r="G449" s="177" t="str">
        <f t="shared" si="13"/>
        <v>_x0005_168.95</v>
      </c>
      <c r="H449" s="185">
        <v>13</v>
      </c>
      <c r="I449" s="186" t="e">
        <f t="shared" si="12"/>
        <v>#VALUE!</v>
      </c>
    </row>
    <row r="450" spans="2:9">
      <c r="B450" s="399" t="s">
        <v>262</v>
      </c>
      <c r="C450" s="402" t="s">
        <v>1088</v>
      </c>
      <c r="D450" s="401" t="s">
        <v>676</v>
      </c>
      <c r="E450" s="402" t="s">
        <v>1094</v>
      </c>
      <c r="F450" s="183">
        <v>40576</v>
      </c>
      <c r="G450" s="177" t="str">
        <f t="shared" si="13"/>
        <v>_x0005_168.95</v>
      </c>
      <c r="H450" s="185">
        <v>12</v>
      </c>
      <c r="I450" s="189" t="e">
        <f t="shared" ref="I450:I513" si="14">G450*H450</f>
        <v>#VALUE!</v>
      </c>
    </row>
    <row r="451" spans="2:9">
      <c r="B451" s="399" t="s">
        <v>262</v>
      </c>
      <c r="C451" s="400" t="s">
        <v>1088</v>
      </c>
      <c r="D451" s="401" t="s">
        <v>676</v>
      </c>
      <c r="E451" s="400" t="s">
        <v>1095</v>
      </c>
      <c r="F451" s="183">
        <v>40576</v>
      </c>
      <c r="G451" s="177" t="str">
        <f t="shared" ref="G451:G514" si="15">CHAR(5)&amp;168.95</f>
        <v>_x0005_168.95</v>
      </c>
      <c r="H451" s="185">
        <v>9</v>
      </c>
      <c r="I451" s="186" t="e">
        <f t="shared" si="14"/>
        <v>#VALUE!</v>
      </c>
    </row>
    <row r="452" spans="2:9">
      <c r="B452" s="399" t="s">
        <v>677</v>
      </c>
      <c r="C452" s="402" t="s">
        <v>1088</v>
      </c>
      <c r="D452" s="401" t="s">
        <v>675</v>
      </c>
      <c r="E452" s="402" t="s">
        <v>1092</v>
      </c>
      <c r="F452" s="183">
        <v>40577</v>
      </c>
      <c r="G452" s="177" t="str">
        <f t="shared" si="15"/>
        <v>_x0005_168.95</v>
      </c>
      <c r="H452" s="185">
        <v>14</v>
      </c>
      <c r="I452" s="189" t="e">
        <f t="shared" si="14"/>
        <v>#VALUE!</v>
      </c>
    </row>
    <row r="453" spans="2:9">
      <c r="B453" s="399" t="s">
        <v>678</v>
      </c>
      <c r="C453" s="400" t="s">
        <v>1088</v>
      </c>
      <c r="D453" s="401" t="s">
        <v>679</v>
      </c>
      <c r="E453" s="400" t="s">
        <v>1094</v>
      </c>
      <c r="F453" s="183">
        <v>40582</v>
      </c>
      <c r="G453" s="177" t="str">
        <f t="shared" si="15"/>
        <v>_x0005_168.95</v>
      </c>
      <c r="H453" s="185">
        <v>11</v>
      </c>
      <c r="I453" s="186" t="e">
        <f t="shared" si="14"/>
        <v>#VALUE!</v>
      </c>
    </row>
    <row r="454" spans="2:9">
      <c r="B454" s="399" t="s">
        <v>681</v>
      </c>
      <c r="C454" s="402" t="s">
        <v>1088</v>
      </c>
      <c r="D454" s="401" t="s">
        <v>679</v>
      </c>
      <c r="E454" s="402" t="s">
        <v>1093</v>
      </c>
      <c r="F454" s="183">
        <v>40582</v>
      </c>
      <c r="G454" s="177" t="str">
        <f t="shared" si="15"/>
        <v>_x0005_168.95</v>
      </c>
      <c r="H454" s="185">
        <v>7</v>
      </c>
      <c r="I454" s="189" t="e">
        <f t="shared" si="14"/>
        <v>#VALUE!</v>
      </c>
    </row>
    <row r="455" spans="2:9">
      <c r="B455" s="399" t="s">
        <v>171</v>
      </c>
      <c r="C455" s="400" t="s">
        <v>1088</v>
      </c>
      <c r="D455" s="401" t="s">
        <v>674</v>
      </c>
      <c r="E455" s="400" t="s">
        <v>1094</v>
      </c>
      <c r="F455" s="183">
        <v>40593</v>
      </c>
      <c r="G455" s="177" t="str">
        <f t="shared" si="15"/>
        <v>_x0005_168.95</v>
      </c>
      <c r="H455" s="185">
        <v>19</v>
      </c>
      <c r="I455" s="186" t="e">
        <f t="shared" si="14"/>
        <v>#VALUE!</v>
      </c>
    </row>
    <row r="456" spans="2:9">
      <c r="B456" s="399" t="s">
        <v>673</v>
      </c>
      <c r="C456" s="402" t="s">
        <v>1088</v>
      </c>
      <c r="D456" s="401" t="s">
        <v>674</v>
      </c>
      <c r="E456" s="402" t="s">
        <v>1091</v>
      </c>
      <c r="F456" s="183">
        <v>40595</v>
      </c>
      <c r="G456" s="177" t="str">
        <f t="shared" si="15"/>
        <v>_x0005_168.95</v>
      </c>
      <c r="H456" s="185">
        <v>11</v>
      </c>
      <c r="I456" s="189" t="e">
        <f t="shared" si="14"/>
        <v>#VALUE!</v>
      </c>
    </row>
    <row r="457" spans="2:9">
      <c r="B457" s="399" t="s">
        <v>680</v>
      </c>
      <c r="C457" s="400" t="s">
        <v>1088</v>
      </c>
      <c r="D457" s="401" t="s">
        <v>679</v>
      </c>
      <c r="E457" s="400" t="s">
        <v>1093</v>
      </c>
      <c r="F457" s="183">
        <v>40596</v>
      </c>
      <c r="G457" s="177" t="str">
        <f t="shared" si="15"/>
        <v>_x0005_168.95</v>
      </c>
      <c r="H457" s="185">
        <v>6</v>
      </c>
      <c r="I457" s="186" t="e">
        <f t="shared" si="14"/>
        <v>#VALUE!</v>
      </c>
    </row>
    <row r="458" spans="2:9">
      <c r="B458" s="399" t="s">
        <v>150</v>
      </c>
      <c r="C458" s="402" t="s">
        <v>1088</v>
      </c>
      <c r="D458" s="401" t="s">
        <v>676</v>
      </c>
      <c r="E458" s="402" t="s">
        <v>1095</v>
      </c>
      <c r="F458" s="183">
        <v>40596</v>
      </c>
      <c r="G458" s="177" t="str">
        <f t="shared" si="15"/>
        <v>_x0005_168.95</v>
      </c>
      <c r="H458" s="185">
        <v>3</v>
      </c>
      <c r="I458" s="189" t="e">
        <f t="shared" si="14"/>
        <v>#VALUE!</v>
      </c>
    </row>
    <row r="459" spans="2:9">
      <c r="B459" s="399" t="s">
        <v>150</v>
      </c>
      <c r="C459" s="400" t="s">
        <v>1088</v>
      </c>
      <c r="D459" s="401" t="s">
        <v>676</v>
      </c>
      <c r="E459" s="400" t="s">
        <v>1093</v>
      </c>
      <c r="F459" s="183">
        <v>40610</v>
      </c>
      <c r="G459" s="177" t="str">
        <f t="shared" si="15"/>
        <v>_x0005_168.95</v>
      </c>
      <c r="H459" s="185">
        <v>2</v>
      </c>
      <c r="I459" s="186" t="e">
        <f t="shared" si="14"/>
        <v>#VALUE!</v>
      </c>
    </row>
    <row r="460" spans="2:9">
      <c r="B460" s="399" t="s">
        <v>680</v>
      </c>
      <c r="C460" s="402" t="s">
        <v>1088</v>
      </c>
      <c r="D460" s="401" t="s">
        <v>679</v>
      </c>
      <c r="E460" s="402" t="s">
        <v>1091</v>
      </c>
      <c r="F460" s="183">
        <v>40613</v>
      </c>
      <c r="G460" s="177" t="str">
        <f t="shared" si="15"/>
        <v>_x0005_168.95</v>
      </c>
      <c r="H460" s="185">
        <v>13</v>
      </c>
      <c r="I460" s="189" t="e">
        <f t="shared" si="14"/>
        <v>#VALUE!</v>
      </c>
    </row>
    <row r="461" spans="2:9">
      <c r="B461" s="399" t="s">
        <v>605</v>
      </c>
      <c r="C461" s="400" t="s">
        <v>1088</v>
      </c>
      <c r="D461" s="401" t="s">
        <v>675</v>
      </c>
      <c r="E461" s="400" t="s">
        <v>1095</v>
      </c>
      <c r="F461" s="183">
        <v>40614</v>
      </c>
      <c r="G461" s="177" t="str">
        <f t="shared" si="15"/>
        <v>_x0005_168.95</v>
      </c>
      <c r="H461" s="185">
        <v>4</v>
      </c>
      <c r="I461" s="186" t="e">
        <f t="shared" si="14"/>
        <v>#VALUE!</v>
      </c>
    </row>
    <row r="462" spans="2:9">
      <c r="B462" s="399" t="s">
        <v>682</v>
      </c>
      <c r="C462" s="402" t="s">
        <v>1088</v>
      </c>
      <c r="D462" s="401" t="s">
        <v>679</v>
      </c>
      <c r="E462" s="402" t="s">
        <v>1094</v>
      </c>
      <c r="F462" s="183">
        <v>40626</v>
      </c>
      <c r="G462" s="177" t="str">
        <f t="shared" si="15"/>
        <v>_x0005_168.95</v>
      </c>
      <c r="H462" s="185">
        <v>18</v>
      </c>
      <c r="I462" s="189" t="e">
        <f t="shared" si="14"/>
        <v>#VALUE!</v>
      </c>
    </row>
    <row r="463" spans="2:9">
      <c r="B463" s="399" t="s">
        <v>673</v>
      </c>
      <c r="C463" s="400" t="s">
        <v>1088</v>
      </c>
      <c r="D463" s="401" t="s">
        <v>674</v>
      </c>
      <c r="E463" s="400" t="s">
        <v>1093</v>
      </c>
      <c r="F463" s="183">
        <v>40627</v>
      </c>
      <c r="G463" s="177" t="str">
        <f t="shared" si="15"/>
        <v>_x0005_168.95</v>
      </c>
      <c r="H463" s="185">
        <v>4</v>
      </c>
      <c r="I463" s="186" t="e">
        <f t="shared" si="14"/>
        <v>#VALUE!</v>
      </c>
    </row>
    <row r="464" spans="2:9">
      <c r="B464" s="399" t="s">
        <v>171</v>
      </c>
      <c r="C464" s="402" t="s">
        <v>1088</v>
      </c>
      <c r="D464" s="401" t="s">
        <v>674</v>
      </c>
      <c r="E464" s="402" t="s">
        <v>1093</v>
      </c>
      <c r="F464" s="183">
        <v>40628</v>
      </c>
      <c r="G464" s="177" t="str">
        <f t="shared" si="15"/>
        <v>_x0005_168.95</v>
      </c>
      <c r="H464" s="185">
        <v>6</v>
      </c>
      <c r="I464" s="189" t="e">
        <f t="shared" si="14"/>
        <v>#VALUE!</v>
      </c>
    </row>
    <row r="465" spans="2:9">
      <c r="B465" s="399" t="s">
        <v>343</v>
      </c>
      <c r="C465" s="400" t="s">
        <v>1088</v>
      </c>
      <c r="D465" s="401" t="s">
        <v>676</v>
      </c>
      <c r="E465" s="400" t="s">
        <v>1095</v>
      </c>
      <c r="F465" s="183">
        <v>40631</v>
      </c>
      <c r="G465" s="177" t="str">
        <f t="shared" si="15"/>
        <v>_x0005_168.95</v>
      </c>
      <c r="H465" s="185">
        <v>10</v>
      </c>
      <c r="I465" s="186" t="e">
        <f t="shared" si="14"/>
        <v>#VALUE!</v>
      </c>
    </row>
    <row r="466" spans="2:9">
      <c r="B466" s="399" t="s">
        <v>343</v>
      </c>
      <c r="C466" s="402" t="s">
        <v>1088</v>
      </c>
      <c r="D466" s="401" t="s">
        <v>676</v>
      </c>
      <c r="E466" s="402" t="s">
        <v>1093</v>
      </c>
      <c r="F466" s="183">
        <v>40632</v>
      </c>
      <c r="G466" s="177" t="str">
        <f t="shared" si="15"/>
        <v>_x0005_168.95</v>
      </c>
      <c r="H466" s="185">
        <v>4</v>
      </c>
      <c r="I466" s="189" t="e">
        <f t="shared" si="14"/>
        <v>#VALUE!</v>
      </c>
    </row>
    <row r="467" spans="2:9">
      <c r="B467" s="399" t="s">
        <v>677</v>
      </c>
      <c r="C467" s="400" t="s">
        <v>1088</v>
      </c>
      <c r="D467" s="401" t="s">
        <v>675</v>
      </c>
      <c r="E467" s="400" t="s">
        <v>1093</v>
      </c>
      <c r="F467" s="183">
        <v>40638</v>
      </c>
      <c r="G467" s="177" t="str">
        <f t="shared" si="15"/>
        <v>_x0005_168.95</v>
      </c>
      <c r="H467" s="185">
        <v>10</v>
      </c>
      <c r="I467" s="186" t="e">
        <f t="shared" si="14"/>
        <v>#VALUE!</v>
      </c>
    </row>
    <row r="468" spans="2:9">
      <c r="B468" s="399" t="s">
        <v>673</v>
      </c>
      <c r="C468" s="402" t="s">
        <v>1088</v>
      </c>
      <c r="D468" s="401" t="s">
        <v>674</v>
      </c>
      <c r="E468" s="402" t="s">
        <v>1092</v>
      </c>
      <c r="F468" s="183">
        <v>40639</v>
      </c>
      <c r="G468" s="177" t="str">
        <f t="shared" si="15"/>
        <v>_x0005_168.95</v>
      </c>
      <c r="H468" s="185">
        <v>4</v>
      </c>
      <c r="I468" s="189" t="e">
        <f t="shared" si="14"/>
        <v>#VALUE!</v>
      </c>
    </row>
    <row r="469" spans="2:9">
      <c r="B469" s="399" t="s">
        <v>680</v>
      </c>
      <c r="C469" s="400" t="s">
        <v>1088</v>
      </c>
      <c r="D469" s="401" t="s">
        <v>679</v>
      </c>
      <c r="E469" s="400" t="s">
        <v>1092</v>
      </c>
      <c r="F469" s="183">
        <v>40642</v>
      </c>
      <c r="G469" s="177" t="str">
        <f t="shared" si="15"/>
        <v>_x0005_168.95</v>
      </c>
      <c r="H469" s="185">
        <v>4</v>
      </c>
      <c r="I469" s="186" t="e">
        <f t="shared" si="14"/>
        <v>#VALUE!</v>
      </c>
    </row>
    <row r="470" spans="2:9">
      <c r="B470" s="399" t="s">
        <v>262</v>
      </c>
      <c r="C470" s="402" t="s">
        <v>1088</v>
      </c>
      <c r="D470" s="401" t="s">
        <v>676</v>
      </c>
      <c r="E470" s="402" t="s">
        <v>1092</v>
      </c>
      <c r="F470" s="183">
        <v>40648</v>
      </c>
      <c r="G470" s="177" t="str">
        <f t="shared" si="15"/>
        <v>_x0005_168.95</v>
      </c>
      <c r="H470" s="185">
        <v>12</v>
      </c>
      <c r="I470" s="189" t="e">
        <f t="shared" si="14"/>
        <v>#VALUE!</v>
      </c>
    </row>
    <row r="471" spans="2:9">
      <c r="B471" s="399" t="s">
        <v>150</v>
      </c>
      <c r="C471" s="400" t="s">
        <v>1088</v>
      </c>
      <c r="D471" s="401" t="s">
        <v>676</v>
      </c>
      <c r="E471" s="400" t="s">
        <v>1091</v>
      </c>
      <c r="F471" s="183">
        <v>40665</v>
      </c>
      <c r="G471" s="177" t="str">
        <f t="shared" si="15"/>
        <v>_x0005_168.95</v>
      </c>
      <c r="H471" s="185">
        <v>10</v>
      </c>
      <c r="I471" s="186" t="e">
        <f t="shared" si="14"/>
        <v>#VALUE!</v>
      </c>
    </row>
    <row r="472" spans="2:9">
      <c r="B472" s="399" t="s">
        <v>343</v>
      </c>
      <c r="C472" s="402" t="s">
        <v>1088</v>
      </c>
      <c r="D472" s="401" t="s">
        <v>676</v>
      </c>
      <c r="E472" s="402" t="s">
        <v>1092</v>
      </c>
      <c r="F472" s="183">
        <v>40665</v>
      </c>
      <c r="G472" s="177" t="str">
        <f t="shared" si="15"/>
        <v>_x0005_168.95</v>
      </c>
      <c r="H472" s="185">
        <v>1</v>
      </c>
      <c r="I472" s="189" t="e">
        <f t="shared" si="14"/>
        <v>#VALUE!</v>
      </c>
    </row>
    <row r="473" spans="2:9">
      <c r="B473" s="399" t="s">
        <v>343</v>
      </c>
      <c r="C473" s="400" t="s">
        <v>1088</v>
      </c>
      <c r="D473" s="401" t="s">
        <v>676</v>
      </c>
      <c r="E473" s="400" t="s">
        <v>1095</v>
      </c>
      <c r="F473" s="183">
        <v>40666</v>
      </c>
      <c r="G473" s="177" t="str">
        <f t="shared" si="15"/>
        <v>_x0005_168.95</v>
      </c>
      <c r="H473" s="185">
        <v>9</v>
      </c>
      <c r="I473" s="186" t="e">
        <f t="shared" si="14"/>
        <v>#VALUE!</v>
      </c>
    </row>
    <row r="474" spans="2:9">
      <c r="B474" s="399" t="s">
        <v>673</v>
      </c>
      <c r="C474" s="402" t="s">
        <v>1088</v>
      </c>
      <c r="D474" s="401" t="s">
        <v>674</v>
      </c>
      <c r="E474" s="402" t="s">
        <v>1091</v>
      </c>
      <c r="F474" s="183">
        <v>40670</v>
      </c>
      <c r="G474" s="177" t="str">
        <f t="shared" si="15"/>
        <v>_x0005_168.95</v>
      </c>
      <c r="H474" s="185">
        <v>10</v>
      </c>
      <c r="I474" s="189" t="e">
        <f t="shared" si="14"/>
        <v>#VALUE!</v>
      </c>
    </row>
    <row r="475" spans="2:9">
      <c r="B475" s="399" t="s">
        <v>677</v>
      </c>
      <c r="C475" s="400" t="s">
        <v>1088</v>
      </c>
      <c r="D475" s="401" t="s">
        <v>675</v>
      </c>
      <c r="E475" s="400" t="s">
        <v>1093</v>
      </c>
      <c r="F475" s="183">
        <v>40670</v>
      </c>
      <c r="G475" s="177" t="str">
        <f t="shared" si="15"/>
        <v>_x0005_168.95</v>
      </c>
      <c r="H475" s="185">
        <v>2</v>
      </c>
      <c r="I475" s="186" t="e">
        <f t="shared" si="14"/>
        <v>#VALUE!</v>
      </c>
    </row>
    <row r="476" spans="2:9">
      <c r="B476" s="399" t="s">
        <v>678</v>
      </c>
      <c r="C476" s="402" t="s">
        <v>1088</v>
      </c>
      <c r="D476" s="401" t="s">
        <v>679</v>
      </c>
      <c r="E476" s="402" t="s">
        <v>1093</v>
      </c>
      <c r="F476" s="183">
        <v>40673</v>
      </c>
      <c r="G476" s="177" t="str">
        <f t="shared" si="15"/>
        <v>_x0005_168.95</v>
      </c>
      <c r="H476" s="185">
        <v>12</v>
      </c>
      <c r="I476" s="189" t="e">
        <f t="shared" si="14"/>
        <v>#VALUE!</v>
      </c>
    </row>
    <row r="477" spans="2:9">
      <c r="B477" s="399" t="s">
        <v>262</v>
      </c>
      <c r="C477" s="400" t="s">
        <v>1088</v>
      </c>
      <c r="D477" s="401" t="s">
        <v>676</v>
      </c>
      <c r="E477" s="400" t="s">
        <v>1094</v>
      </c>
      <c r="F477" s="183">
        <v>40677</v>
      </c>
      <c r="G477" s="177" t="str">
        <f t="shared" si="15"/>
        <v>_x0005_168.95</v>
      </c>
      <c r="H477" s="185">
        <v>11</v>
      </c>
      <c r="I477" s="186" t="e">
        <f t="shared" si="14"/>
        <v>#VALUE!</v>
      </c>
    </row>
    <row r="478" spans="2:9">
      <c r="B478" s="399" t="s">
        <v>262</v>
      </c>
      <c r="C478" s="402" t="s">
        <v>1088</v>
      </c>
      <c r="D478" s="401" t="s">
        <v>676</v>
      </c>
      <c r="E478" s="402" t="s">
        <v>1093</v>
      </c>
      <c r="F478" s="183">
        <v>40679</v>
      </c>
      <c r="G478" s="177" t="str">
        <f t="shared" si="15"/>
        <v>_x0005_168.95</v>
      </c>
      <c r="H478" s="185">
        <v>8</v>
      </c>
      <c r="I478" s="189" t="e">
        <f t="shared" si="14"/>
        <v>#VALUE!</v>
      </c>
    </row>
    <row r="479" spans="2:9">
      <c r="B479" s="399" t="s">
        <v>343</v>
      </c>
      <c r="C479" s="400" t="s">
        <v>1088</v>
      </c>
      <c r="D479" s="401" t="s">
        <v>676</v>
      </c>
      <c r="E479" s="400" t="s">
        <v>1092</v>
      </c>
      <c r="F479" s="183">
        <v>40680</v>
      </c>
      <c r="G479" s="177" t="str">
        <f t="shared" si="15"/>
        <v>_x0005_168.95</v>
      </c>
      <c r="H479" s="185">
        <v>8</v>
      </c>
      <c r="I479" s="186" t="e">
        <f t="shared" si="14"/>
        <v>#VALUE!</v>
      </c>
    </row>
    <row r="480" spans="2:9">
      <c r="B480" s="399" t="s">
        <v>673</v>
      </c>
      <c r="C480" s="402" t="s">
        <v>1088</v>
      </c>
      <c r="D480" s="401" t="s">
        <v>674</v>
      </c>
      <c r="E480" s="402" t="s">
        <v>1095</v>
      </c>
      <c r="F480" s="183">
        <v>40686</v>
      </c>
      <c r="G480" s="177" t="str">
        <f t="shared" si="15"/>
        <v>_x0005_168.95</v>
      </c>
      <c r="H480" s="185">
        <v>10</v>
      </c>
      <c r="I480" s="189" t="e">
        <f t="shared" si="14"/>
        <v>#VALUE!</v>
      </c>
    </row>
    <row r="481" spans="2:9">
      <c r="B481" s="399" t="s">
        <v>680</v>
      </c>
      <c r="C481" s="400" t="s">
        <v>1088</v>
      </c>
      <c r="D481" s="401" t="s">
        <v>679</v>
      </c>
      <c r="E481" s="400" t="s">
        <v>1093</v>
      </c>
      <c r="F481" s="183">
        <v>40687</v>
      </c>
      <c r="G481" s="177" t="str">
        <f t="shared" si="15"/>
        <v>_x0005_168.95</v>
      </c>
      <c r="H481" s="185">
        <v>5</v>
      </c>
      <c r="I481" s="186" t="e">
        <f t="shared" si="14"/>
        <v>#VALUE!</v>
      </c>
    </row>
    <row r="482" spans="2:9">
      <c r="B482" s="399" t="s">
        <v>262</v>
      </c>
      <c r="C482" s="402" t="s">
        <v>1088</v>
      </c>
      <c r="D482" s="401" t="s">
        <v>676</v>
      </c>
      <c r="E482" s="402" t="s">
        <v>1095</v>
      </c>
      <c r="F482" s="183">
        <v>40691</v>
      </c>
      <c r="G482" s="177" t="str">
        <f t="shared" si="15"/>
        <v>_x0005_168.95</v>
      </c>
      <c r="H482" s="185">
        <v>9</v>
      </c>
      <c r="I482" s="189" t="e">
        <f t="shared" si="14"/>
        <v>#VALUE!</v>
      </c>
    </row>
    <row r="483" spans="2:9">
      <c r="B483" s="399" t="s">
        <v>343</v>
      </c>
      <c r="C483" s="400" t="s">
        <v>1088</v>
      </c>
      <c r="D483" s="401" t="s">
        <v>676</v>
      </c>
      <c r="E483" s="400" t="s">
        <v>1091</v>
      </c>
      <c r="F483" s="183">
        <v>40697</v>
      </c>
      <c r="G483" s="177" t="str">
        <f t="shared" si="15"/>
        <v>_x0005_168.95</v>
      </c>
      <c r="H483" s="185">
        <v>2</v>
      </c>
      <c r="I483" s="186" t="e">
        <f t="shared" si="14"/>
        <v>#VALUE!</v>
      </c>
    </row>
    <row r="484" spans="2:9">
      <c r="B484" s="399" t="s">
        <v>605</v>
      </c>
      <c r="C484" s="402" t="s">
        <v>1088</v>
      </c>
      <c r="D484" s="401" t="s">
        <v>675</v>
      </c>
      <c r="E484" s="402" t="s">
        <v>1094</v>
      </c>
      <c r="F484" s="183">
        <v>40703</v>
      </c>
      <c r="G484" s="177" t="str">
        <f t="shared" si="15"/>
        <v>_x0005_168.95</v>
      </c>
      <c r="H484" s="185">
        <v>8</v>
      </c>
      <c r="I484" s="189" t="e">
        <f t="shared" si="14"/>
        <v>#VALUE!</v>
      </c>
    </row>
    <row r="485" spans="2:9">
      <c r="B485" s="399" t="s">
        <v>150</v>
      </c>
      <c r="C485" s="400" t="s">
        <v>1088</v>
      </c>
      <c r="D485" s="401" t="s">
        <v>676</v>
      </c>
      <c r="E485" s="400" t="s">
        <v>1093</v>
      </c>
      <c r="F485" s="183">
        <v>40710</v>
      </c>
      <c r="G485" s="177" t="str">
        <f t="shared" si="15"/>
        <v>_x0005_168.95</v>
      </c>
      <c r="H485" s="185">
        <v>1</v>
      </c>
      <c r="I485" s="186" t="e">
        <f t="shared" si="14"/>
        <v>#VALUE!</v>
      </c>
    </row>
    <row r="486" spans="2:9">
      <c r="B486" s="399" t="s">
        <v>343</v>
      </c>
      <c r="C486" s="402" t="s">
        <v>1088</v>
      </c>
      <c r="D486" s="401" t="s">
        <v>676</v>
      </c>
      <c r="E486" s="402" t="s">
        <v>1091</v>
      </c>
      <c r="F486" s="183">
        <v>40712</v>
      </c>
      <c r="G486" s="177" t="str">
        <f t="shared" si="15"/>
        <v>_x0005_168.95</v>
      </c>
      <c r="H486" s="185">
        <v>7</v>
      </c>
      <c r="I486" s="189" t="e">
        <f t="shared" si="14"/>
        <v>#VALUE!</v>
      </c>
    </row>
    <row r="487" spans="2:9">
      <c r="B487" s="399" t="s">
        <v>171</v>
      </c>
      <c r="C487" s="400" t="s">
        <v>1088</v>
      </c>
      <c r="D487" s="401" t="s">
        <v>674</v>
      </c>
      <c r="E487" s="400" t="s">
        <v>1092</v>
      </c>
      <c r="F487" s="183">
        <v>40719</v>
      </c>
      <c r="G487" s="177" t="str">
        <f t="shared" si="15"/>
        <v>_x0005_168.95</v>
      </c>
      <c r="H487" s="185">
        <v>5</v>
      </c>
      <c r="I487" s="186" t="e">
        <f t="shared" si="14"/>
        <v>#VALUE!</v>
      </c>
    </row>
    <row r="488" spans="2:9">
      <c r="B488" s="399" t="s">
        <v>673</v>
      </c>
      <c r="C488" s="402" t="s">
        <v>1088</v>
      </c>
      <c r="D488" s="401" t="s">
        <v>674</v>
      </c>
      <c r="E488" s="402" t="s">
        <v>1092</v>
      </c>
      <c r="F488" s="183">
        <v>40721</v>
      </c>
      <c r="G488" s="177" t="str">
        <f t="shared" si="15"/>
        <v>_x0005_168.95</v>
      </c>
      <c r="H488" s="185">
        <v>2</v>
      </c>
      <c r="I488" s="189" t="e">
        <f t="shared" si="14"/>
        <v>#VALUE!</v>
      </c>
    </row>
    <row r="489" spans="2:9">
      <c r="B489" s="399" t="s">
        <v>673</v>
      </c>
      <c r="C489" s="400" t="s">
        <v>1088</v>
      </c>
      <c r="D489" s="401" t="s">
        <v>674</v>
      </c>
      <c r="E489" s="400" t="s">
        <v>1092</v>
      </c>
      <c r="F489" s="183">
        <v>40728</v>
      </c>
      <c r="G489" s="177" t="str">
        <f t="shared" si="15"/>
        <v>_x0005_168.95</v>
      </c>
      <c r="H489" s="185">
        <v>7</v>
      </c>
      <c r="I489" s="186" t="e">
        <f t="shared" si="14"/>
        <v>#VALUE!</v>
      </c>
    </row>
    <row r="490" spans="2:9">
      <c r="B490" s="399" t="s">
        <v>677</v>
      </c>
      <c r="C490" s="402" t="s">
        <v>1088</v>
      </c>
      <c r="D490" s="401" t="s">
        <v>675</v>
      </c>
      <c r="E490" s="402" t="s">
        <v>1094</v>
      </c>
      <c r="F490" s="183">
        <v>40730</v>
      </c>
      <c r="G490" s="177" t="str">
        <f t="shared" si="15"/>
        <v>_x0005_168.95</v>
      </c>
      <c r="H490" s="185">
        <v>6</v>
      </c>
      <c r="I490" s="189" t="e">
        <f t="shared" si="14"/>
        <v>#VALUE!</v>
      </c>
    </row>
    <row r="491" spans="2:9">
      <c r="B491" s="399" t="s">
        <v>150</v>
      </c>
      <c r="C491" s="400" t="s">
        <v>1088</v>
      </c>
      <c r="D491" s="401" t="s">
        <v>676</v>
      </c>
      <c r="E491" s="400" t="s">
        <v>1094</v>
      </c>
      <c r="F491" s="183">
        <v>40731</v>
      </c>
      <c r="G491" s="177" t="str">
        <f t="shared" si="15"/>
        <v>_x0005_168.95</v>
      </c>
      <c r="H491" s="185">
        <v>9</v>
      </c>
      <c r="I491" s="186" t="e">
        <f t="shared" si="14"/>
        <v>#VALUE!</v>
      </c>
    </row>
    <row r="492" spans="2:9">
      <c r="B492" s="399" t="s">
        <v>150</v>
      </c>
      <c r="C492" s="402" t="s">
        <v>1088</v>
      </c>
      <c r="D492" s="401" t="s">
        <v>676</v>
      </c>
      <c r="E492" s="402" t="s">
        <v>1092</v>
      </c>
      <c r="F492" s="183">
        <v>40731</v>
      </c>
      <c r="G492" s="177" t="str">
        <f t="shared" si="15"/>
        <v>_x0005_168.95</v>
      </c>
      <c r="H492" s="185">
        <v>6</v>
      </c>
      <c r="I492" s="189" t="e">
        <f t="shared" si="14"/>
        <v>#VALUE!</v>
      </c>
    </row>
    <row r="493" spans="2:9">
      <c r="B493" s="399" t="s">
        <v>343</v>
      </c>
      <c r="C493" s="400" t="s">
        <v>1088</v>
      </c>
      <c r="D493" s="401" t="s">
        <v>676</v>
      </c>
      <c r="E493" s="400" t="s">
        <v>1092</v>
      </c>
      <c r="F493" s="183">
        <v>40738</v>
      </c>
      <c r="G493" s="177" t="str">
        <f t="shared" si="15"/>
        <v>_x0005_168.95</v>
      </c>
      <c r="H493" s="185">
        <v>2</v>
      </c>
      <c r="I493" s="186" t="e">
        <f t="shared" si="14"/>
        <v>#VALUE!</v>
      </c>
    </row>
    <row r="494" spans="2:9">
      <c r="B494" s="399" t="s">
        <v>680</v>
      </c>
      <c r="C494" s="402" t="s">
        <v>1088</v>
      </c>
      <c r="D494" s="401" t="s">
        <v>679</v>
      </c>
      <c r="E494" s="402" t="s">
        <v>1095</v>
      </c>
      <c r="F494" s="183">
        <v>40746</v>
      </c>
      <c r="G494" s="177" t="str">
        <f t="shared" si="15"/>
        <v>_x0005_168.95</v>
      </c>
      <c r="H494" s="185">
        <v>6</v>
      </c>
      <c r="I494" s="189" t="e">
        <f t="shared" si="14"/>
        <v>#VALUE!</v>
      </c>
    </row>
    <row r="495" spans="2:9">
      <c r="B495" s="399" t="s">
        <v>150</v>
      </c>
      <c r="C495" s="400" t="s">
        <v>1088</v>
      </c>
      <c r="D495" s="401" t="s">
        <v>676</v>
      </c>
      <c r="E495" s="400" t="s">
        <v>1091</v>
      </c>
      <c r="F495" s="183">
        <v>40750</v>
      </c>
      <c r="G495" s="177" t="str">
        <f t="shared" si="15"/>
        <v>_x0005_168.95</v>
      </c>
      <c r="H495" s="185">
        <v>9</v>
      </c>
      <c r="I495" s="186" t="e">
        <f t="shared" si="14"/>
        <v>#VALUE!</v>
      </c>
    </row>
    <row r="496" spans="2:9">
      <c r="B496" s="399" t="s">
        <v>262</v>
      </c>
      <c r="C496" s="402" t="s">
        <v>1088</v>
      </c>
      <c r="D496" s="401" t="s">
        <v>676</v>
      </c>
      <c r="E496" s="402" t="s">
        <v>1092</v>
      </c>
      <c r="F496" s="183">
        <v>40756</v>
      </c>
      <c r="G496" s="177" t="str">
        <f t="shared" si="15"/>
        <v>_x0005_168.95</v>
      </c>
      <c r="H496" s="185">
        <v>8</v>
      </c>
      <c r="I496" s="189" t="e">
        <f t="shared" si="14"/>
        <v>#VALUE!</v>
      </c>
    </row>
    <row r="497" spans="2:9">
      <c r="B497" s="399" t="s">
        <v>680</v>
      </c>
      <c r="C497" s="400" t="s">
        <v>1088</v>
      </c>
      <c r="D497" s="401" t="s">
        <v>679</v>
      </c>
      <c r="E497" s="400" t="s">
        <v>1091</v>
      </c>
      <c r="F497" s="183">
        <v>40759</v>
      </c>
      <c r="G497" s="177" t="str">
        <f t="shared" si="15"/>
        <v>_x0005_168.95</v>
      </c>
      <c r="H497" s="185">
        <v>10</v>
      </c>
      <c r="I497" s="186" t="e">
        <f t="shared" si="14"/>
        <v>#VALUE!</v>
      </c>
    </row>
    <row r="498" spans="2:9">
      <c r="B498" s="399" t="s">
        <v>150</v>
      </c>
      <c r="C498" s="402" t="s">
        <v>1088</v>
      </c>
      <c r="D498" s="401" t="s">
        <v>676</v>
      </c>
      <c r="E498" s="402" t="s">
        <v>1094</v>
      </c>
      <c r="F498" s="183">
        <v>40760</v>
      </c>
      <c r="G498" s="177" t="str">
        <f t="shared" si="15"/>
        <v>_x0005_168.95</v>
      </c>
      <c r="H498" s="185">
        <v>16</v>
      </c>
      <c r="I498" s="189" t="e">
        <f t="shared" si="14"/>
        <v>#VALUE!</v>
      </c>
    </row>
    <row r="499" spans="2:9">
      <c r="B499" s="399" t="s">
        <v>605</v>
      </c>
      <c r="C499" s="400" t="s">
        <v>1088</v>
      </c>
      <c r="D499" s="401" t="s">
        <v>675</v>
      </c>
      <c r="E499" s="400" t="s">
        <v>1091</v>
      </c>
      <c r="F499" s="183">
        <v>40764</v>
      </c>
      <c r="G499" s="177" t="str">
        <f t="shared" si="15"/>
        <v>_x0005_168.95</v>
      </c>
      <c r="H499" s="185">
        <v>11</v>
      </c>
      <c r="I499" s="186" t="e">
        <f t="shared" si="14"/>
        <v>#VALUE!</v>
      </c>
    </row>
    <row r="500" spans="2:9">
      <c r="B500" s="399" t="s">
        <v>673</v>
      </c>
      <c r="C500" s="402" t="s">
        <v>1088</v>
      </c>
      <c r="D500" s="401" t="s">
        <v>674</v>
      </c>
      <c r="E500" s="402" t="s">
        <v>1095</v>
      </c>
      <c r="F500" s="183">
        <v>40765</v>
      </c>
      <c r="G500" s="177" t="str">
        <f t="shared" si="15"/>
        <v>_x0005_168.95</v>
      </c>
      <c r="H500" s="185">
        <v>7</v>
      </c>
      <c r="I500" s="189" t="e">
        <f t="shared" si="14"/>
        <v>#VALUE!</v>
      </c>
    </row>
    <row r="501" spans="2:9">
      <c r="B501" s="399" t="s">
        <v>673</v>
      </c>
      <c r="C501" s="400" t="s">
        <v>1088</v>
      </c>
      <c r="D501" s="401" t="s">
        <v>674</v>
      </c>
      <c r="E501" s="400" t="s">
        <v>1092</v>
      </c>
      <c r="F501" s="183">
        <v>40768</v>
      </c>
      <c r="G501" s="177" t="str">
        <f t="shared" si="15"/>
        <v>_x0005_168.95</v>
      </c>
      <c r="H501" s="185">
        <v>3</v>
      </c>
      <c r="I501" s="186" t="e">
        <f t="shared" si="14"/>
        <v>#VALUE!</v>
      </c>
    </row>
    <row r="502" spans="2:9">
      <c r="B502" s="399" t="s">
        <v>262</v>
      </c>
      <c r="C502" s="402" t="s">
        <v>1088</v>
      </c>
      <c r="D502" s="401" t="s">
        <v>676</v>
      </c>
      <c r="E502" s="402" t="s">
        <v>1093</v>
      </c>
      <c r="F502" s="183">
        <v>40774</v>
      </c>
      <c r="G502" s="177" t="str">
        <f t="shared" si="15"/>
        <v>_x0005_168.95</v>
      </c>
      <c r="H502" s="185">
        <v>1</v>
      </c>
      <c r="I502" s="189" t="e">
        <f t="shared" si="14"/>
        <v>#VALUE!</v>
      </c>
    </row>
    <row r="503" spans="2:9">
      <c r="B503" s="399" t="s">
        <v>681</v>
      </c>
      <c r="C503" s="400" t="s">
        <v>1088</v>
      </c>
      <c r="D503" s="401" t="s">
        <v>679</v>
      </c>
      <c r="E503" s="400" t="s">
        <v>1095</v>
      </c>
      <c r="F503" s="183">
        <v>40782</v>
      </c>
      <c r="G503" s="177" t="str">
        <f t="shared" si="15"/>
        <v>_x0005_168.95</v>
      </c>
      <c r="H503" s="185">
        <v>7</v>
      </c>
      <c r="I503" s="186" t="e">
        <f t="shared" si="14"/>
        <v>#VALUE!</v>
      </c>
    </row>
    <row r="504" spans="2:9">
      <c r="B504" s="399" t="s">
        <v>673</v>
      </c>
      <c r="C504" s="402" t="s">
        <v>1088</v>
      </c>
      <c r="D504" s="401" t="s">
        <v>674</v>
      </c>
      <c r="E504" s="402" t="s">
        <v>1095</v>
      </c>
      <c r="F504" s="183">
        <v>40789</v>
      </c>
      <c r="G504" s="177" t="str">
        <f t="shared" si="15"/>
        <v>_x0005_168.95</v>
      </c>
      <c r="H504" s="185">
        <v>7</v>
      </c>
      <c r="I504" s="189" t="e">
        <f t="shared" si="14"/>
        <v>#VALUE!</v>
      </c>
    </row>
    <row r="505" spans="2:9">
      <c r="B505" s="399" t="s">
        <v>680</v>
      </c>
      <c r="C505" s="400" t="s">
        <v>1088</v>
      </c>
      <c r="D505" s="401" t="s">
        <v>679</v>
      </c>
      <c r="E505" s="400" t="s">
        <v>1091</v>
      </c>
      <c r="F505" s="183">
        <v>40792</v>
      </c>
      <c r="G505" s="177" t="str">
        <f t="shared" si="15"/>
        <v>_x0005_168.95</v>
      </c>
      <c r="H505" s="185">
        <v>9</v>
      </c>
      <c r="I505" s="186" t="e">
        <f t="shared" si="14"/>
        <v>#VALUE!</v>
      </c>
    </row>
    <row r="506" spans="2:9">
      <c r="B506" s="399" t="s">
        <v>678</v>
      </c>
      <c r="C506" s="402" t="s">
        <v>1088</v>
      </c>
      <c r="D506" s="401" t="s">
        <v>679</v>
      </c>
      <c r="E506" s="402" t="s">
        <v>1092</v>
      </c>
      <c r="F506" s="183">
        <v>40813</v>
      </c>
      <c r="G506" s="177" t="str">
        <f t="shared" si="15"/>
        <v>_x0005_168.95</v>
      </c>
      <c r="H506" s="185">
        <v>3</v>
      </c>
      <c r="I506" s="189" t="e">
        <f t="shared" si="14"/>
        <v>#VALUE!</v>
      </c>
    </row>
    <row r="507" spans="2:9">
      <c r="B507" s="399" t="s">
        <v>262</v>
      </c>
      <c r="C507" s="400" t="s">
        <v>1088</v>
      </c>
      <c r="D507" s="401" t="s">
        <v>676</v>
      </c>
      <c r="E507" s="400" t="s">
        <v>1091</v>
      </c>
      <c r="F507" s="183">
        <v>40826</v>
      </c>
      <c r="G507" s="177" t="str">
        <f t="shared" si="15"/>
        <v>_x0005_168.95</v>
      </c>
      <c r="H507" s="185">
        <v>4</v>
      </c>
      <c r="I507" s="186" t="e">
        <f t="shared" si="14"/>
        <v>#VALUE!</v>
      </c>
    </row>
    <row r="508" spans="2:9">
      <c r="B508" s="399" t="s">
        <v>678</v>
      </c>
      <c r="C508" s="402" t="s">
        <v>1088</v>
      </c>
      <c r="D508" s="401" t="s">
        <v>679</v>
      </c>
      <c r="E508" s="402" t="s">
        <v>1093</v>
      </c>
      <c r="F508" s="183">
        <v>40831</v>
      </c>
      <c r="G508" s="177" t="str">
        <f t="shared" si="15"/>
        <v>_x0005_168.95</v>
      </c>
      <c r="H508" s="185">
        <v>8</v>
      </c>
      <c r="I508" s="189" t="e">
        <f t="shared" si="14"/>
        <v>#VALUE!</v>
      </c>
    </row>
    <row r="509" spans="2:9">
      <c r="B509" s="399" t="s">
        <v>677</v>
      </c>
      <c r="C509" s="400" t="s">
        <v>1088</v>
      </c>
      <c r="D509" s="401" t="s">
        <v>675</v>
      </c>
      <c r="E509" s="400" t="s">
        <v>1092</v>
      </c>
      <c r="F509" s="183">
        <v>40837</v>
      </c>
      <c r="G509" s="177" t="str">
        <f t="shared" si="15"/>
        <v>_x0005_168.95</v>
      </c>
      <c r="H509" s="185">
        <v>1</v>
      </c>
      <c r="I509" s="186" t="e">
        <f t="shared" si="14"/>
        <v>#VALUE!</v>
      </c>
    </row>
    <row r="510" spans="2:9">
      <c r="B510" s="399" t="s">
        <v>677</v>
      </c>
      <c r="C510" s="402" t="s">
        <v>1088</v>
      </c>
      <c r="D510" s="401" t="s">
        <v>675</v>
      </c>
      <c r="E510" s="402" t="s">
        <v>1092</v>
      </c>
      <c r="F510" s="183">
        <v>40848</v>
      </c>
      <c r="G510" s="177" t="str">
        <f t="shared" si="15"/>
        <v>_x0005_168.95</v>
      </c>
      <c r="H510" s="185">
        <v>11</v>
      </c>
      <c r="I510" s="189" t="e">
        <f t="shared" si="14"/>
        <v>#VALUE!</v>
      </c>
    </row>
    <row r="511" spans="2:9">
      <c r="B511" s="399" t="s">
        <v>677</v>
      </c>
      <c r="C511" s="400" t="s">
        <v>1088</v>
      </c>
      <c r="D511" s="401" t="s">
        <v>675</v>
      </c>
      <c r="E511" s="400" t="s">
        <v>1094</v>
      </c>
      <c r="F511" s="183">
        <v>40850</v>
      </c>
      <c r="G511" s="177" t="str">
        <f t="shared" si="15"/>
        <v>_x0005_168.95</v>
      </c>
      <c r="H511" s="185">
        <v>17</v>
      </c>
      <c r="I511" s="186" t="e">
        <f t="shared" si="14"/>
        <v>#VALUE!</v>
      </c>
    </row>
    <row r="512" spans="2:9">
      <c r="B512" s="399" t="s">
        <v>677</v>
      </c>
      <c r="C512" s="402" t="s">
        <v>1088</v>
      </c>
      <c r="D512" s="401" t="s">
        <v>675</v>
      </c>
      <c r="E512" s="402" t="s">
        <v>1093</v>
      </c>
      <c r="F512" s="183">
        <v>40851</v>
      </c>
      <c r="G512" s="177" t="str">
        <f t="shared" si="15"/>
        <v>_x0005_168.95</v>
      </c>
      <c r="H512" s="185">
        <v>6</v>
      </c>
      <c r="I512" s="189" t="e">
        <f t="shared" si="14"/>
        <v>#VALUE!</v>
      </c>
    </row>
    <row r="513" spans="2:9">
      <c r="B513" s="399" t="s">
        <v>677</v>
      </c>
      <c r="C513" s="400" t="s">
        <v>1088</v>
      </c>
      <c r="D513" s="401" t="s">
        <v>675</v>
      </c>
      <c r="E513" s="400" t="s">
        <v>1093</v>
      </c>
      <c r="F513" s="183">
        <v>40855</v>
      </c>
      <c r="G513" s="177" t="str">
        <f t="shared" si="15"/>
        <v>_x0005_168.95</v>
      </c>
      <c r="H513" s="185">
        <v>10</v>
      </c>
      <c r="I513" s="186" t="e">
        <f t="shared" si="14"/>
        <v>#VALUE!</v>
      </c>
    </row>
    <row r="514" spans="2:9">
      <c r="B514" s="399" t="s">
        <v>605</v>
      </c>
      <c r="C514" s="402" t="s">
        <v>1088</v>
      </c>
      <c r="D514" s="401" t="s">
        <v>675</v>
      </c>
      <c r="E514" s="402" t="s">
        <v>1093</v>
      </c>
      <c r="F514" s="183">
        <v>40859</v>
      </c>
      <c r="G514" s="177" t="str">
        <f t="shared" si="15"/>
        <v>_x0005_168.95</v>
      </c>
      <c r="H514" s="185">
        <v>13</v>
      </c>
      <c r="I514" s="189" t="e">
        <f t="shared" ref="I514:I577" si="16">G514*H514</f>
        <v>#VALUE!</v>
      </c>
    </row>
    <row r="515" spans="2:9">
      <c r="B515" s="399" t="s">
        <v>343</v>
      </c>
      <c r="C515" s="400" t="s">
        <v>1088</v>
      </c>
      <c r="D515" s="401" t="s">
        <v>676</v>
      </c>
      <c r="E515" s="400" t="s">
        <v>1092</v>
      </c>
      <c r="F515" s="183">
        <v>40866</v>
      </c>
      <c r="G515" s="177" t="str">
        <f t="shared" ref="G515:G578" si="17">CHAR(5)&amp;168.95</f>
        <v>_x0005_168.95</v>
      </c>
      <c r="H515" s="185">
        <v>7</v>
      </c>
      <c r="I515" s="186" t="e">
        <f t="shared" si="16"/>
        <v>#VALUE!</v>
      </c>
    </row>
    <row r="516" spans="2:9">
      <c r="B516" s="399" t="s">
        <v>677</v>
      </c>
      <c r="C516" s="402" t="s">
        <v>1088</v>
      </c>
      <c r="D516" s="401" t="s">
        <v>675</v>
      </c>
      <c r="E516" s="402" t="s">
        <v>1095</v>
      </c>
      <c r="F516" s="183">
        <v>40869</v>
      </c>
      <c r="G516" s="177" t="str">
        <f t="shared" si="17"/>
        <v>_x0005_168.95</v>
      </c>
      <c r="H516" s="185">
        <v>10</v>
      </c>
      <c r="I516" s="189" t="e">
        <f t="shared" si="16"/>
        <v>#VALUE!</v>
      </c>
    </row>
    <row r="517" spans="2:9">
      <c r="B517" s="399" t="s">
        <v>673</v>
      </c>
      <c r="C517" s="400" t="s">
        <v>1088</v>
      </c>
      <c r="D517" s="401" t="s">
        <v>674</v>
      </c>
      <c r="E517" s="400" t="s">
        <v>1091</v>
      </c>
      <c r="F517" s="183">
        <v>40878</v>
      </c>
      <c r="G517" s="177" t="str">
        <f t="shared" si="17"/>
        <v>_x0005_168.95</v>
      </c>
      <c r="H517" s="185">
        <v>9</v>
      </c>
      <c r="I517" s="186" t="e">
        <f t="shared" si="16"/>
        <v>#VALUE!</v>
      </c>
    </row>
    <row r="518" spans="2:9">
      <c r="B518" s="399" t="s">
        <v>682</v>
      </c>
      <c r="C518" s="402" t="s">
        <v>1088</v>
      </c>
      <c r="D518" s="401" t="s">
        <v>679</v>
      </c>
      <c r="E518" s="402" t="s">
        <v>1094</v>
      </c>
      <c r="F518" s="183">
        <v>40887</v>
      </c>
      <c r="G518" s="177" t="str">
        <f t="shared" si="17"/>
        <v>_x0005_168.95</v>
      </c>
      <c r="H518" s="185">
        <v>11</v>
      </c>
      <c r="I518" s="189" t="e">
        <f t="shared" si="16"/>
        <v>#VALUE!</v>
      </c>
    </row>
    <row r="519" spans="2:9">
      <c r="B519" s="399" t="s">
        <v>682</v>
      </c>
      <c r="C519" s="400" t="s">
        <v>1088</v>
      </c>
      <c r="D519" s="401" t="s">
        <v>679</v>
      </c>
      <c r="E519" s="400" t="s">
        <v>1092</v>
      </c>
      <c r="F519" s="183">
        <v>40887</v>
      </c>
      <c r="G519" s="177" t="str">
        <f t="shared" si="17"/>
        <v>_x0005_168.95</v>
      </c>
      <c r="H519" s="185">
        <v>14</v>
      </c>
      <c r="I519" s="186" t="e">
        <f t="shared" si="16"/>
        <v>#VALUE!</v>
      </c>
    </row>
    <row r="520" spans="2:9">
      <c r="B520" s="399" t="s">
        <v>680</v>
      </c>
      <c r="C520" s="402" t="s">
        <v>1088</v>
      </c>
      <c r="D520" s="401" t="s">
        <v>679</v>
      </c>
      <c r="E520" s="402" t="s">
        <v>1094</v>
      </c>
      <c r="F520" s="183">
        <v>40891</v>
      </c>
      <c r="G520" s="177" t="str">
        <f t="shared" si="17"/>
        <v>_x0005_168.95</v>
      </c>
      <c r="H520" s="185">
        <v>8</v>
      </c>
      <c r="I520" s="189" t="e">
        <f t="shared" si="16"/>
        <v>#VALUE!</v>
      </c>
    </row>
    <row r="521" spans="2:9">
      <c r="B521" s="399" t="s">
        <v>262</v>
      </c>
      <c r="C521" s="400" t="s">
        <v>1088</v>
      </c>
      <c r="D521" s="401" t="s">
        <v>676</v>
      </c>
      <c r="E521" s="400" t="s">
        <v>1094</v>
      </c>
      <c r="F521" s="183">
        <v>40896</v>
      </c>
      <c r="G521" s="177" t="str">
        <f t="shared" si="17"/>
        <v>_x0005_168.95</v>
      </c>
      <c r="H521" s="185">
        <v>12</v>
      </c>
      <c r="I521" s="186" t="e">
        <f t="shared" si="16"/>
        <v>#VALUE!</v>
      </c>
    </row>
    <row r="522" spans="2:9">
      <c r="B522" s="399" t="s">
        <v>677</v>
      </c>
      <c r="C522" s="402" t="s">
        <v>1088</v>
      </c>
      <c r="D522" s="401" t="s">
        <v>675</v>
      </c>
      <c r="E522" s="402" t="s">
        <v>1094</v>
      </c>
      <c r="F522" s="183">
        <v>40898</v>
      </c>
      <c r="G522" s="177" t="str">
        <f t="shared" si="17"/>
        <v>_x0005_168.95</v>
      </c>
      <c r="H522" s="185">
        <v>18</v>
      </c>
      <c r="I522" s="189" t="e">
        <f t="shared" si="16"/>
        <v>#VALUE!</v>
      </c>
    </row>
    <row r="523" spans="2:9">
      <c r="B523" s="399" t="s">
        <v>673</v>
      </c>
      <c r="C523" s="400" t="s">
        <v>1088</v>
      </c>
      <c r="D523" s="401" t="s">
        <v>674</v>
      </c>
      <c r="E523" s="400" t="s">
        <v>1092</v>
      </c>
      <c r="F523" s="183">
        <v>40904</v>
      </c>
      <c r="G523" s="177" t="str">
        <f t="shared" si="17"/>
        <v>_x0005_168.95</v>
      </c>
      <c r="H523" s="185">
        <v>14</v>
      </c>
      <c r="I523" s="186" t="e">
        <f t="shared" si="16"/>
        <v>#VALUE!</v>
      </c>
    </row>
    <row r="524" spans="2:9">
      <c r="B524" s="399" t="s">
        <v>678</v>
      </c>
      <c r="C524" s="402" t="s">
        <v>1089</v>
      </c>
      <c r="D524" s="401" t="s">
        <v>679</v>
      </c>
      <c r="E524" s="402" t="s">
        <v>1091</v>
      </c>
      <c r="F524" s="183">
        <v>40185</v>
      </c>
      <c r="G524" s="177" t="str">
        <f t="shared" si="17"/>
        <v>_x0005_168.95</v>
      </c>
      <c r="H524" s="185">
        <v>13</v>
      </c>
      <c r="I524" s="189" t="e">
        <f t="shared" si="16"/>
        <v>#VALUE!</v>
      </c>
    </row>
    <row r="525" spans="2:9">
      <c r="B525" s="399" t="s">
        <v>605</v>
      </c>
      <c r="C525" s="400" t="s">
        <v>1089</v>
      </c>
      <c r="D525" s="401" t="s">
        <v>675</v>
      </c>
      <c r="E525" s="400" t="s">
        <v>1092</v>
      </c>
      <c r="F525" s="183">
        <v>40186</v>
      </c>
      <c r="G525" s="177" t="str">
        <f t="shared" si="17"/>
        <v>_x0005_168.95</v>
      </c>
      <c r="H525" s="185">
        <v>2</v>
      </c>
      <c r="I525" s="186" t="e">
        <f t="shared" si="16"/>
        <v>#VALUE!</v>
      </c>
    </row>
    <row r="526" spans="2:9">
      <c r="B526" s="399" t="s">
        <v>171</v>
      </c>
      <c r="C526" s="402" t="s">
        <v>1089</v>
      </c>
      <c r="D526" s="401" t="s">
        <v>674</v>
      </c>
      <c r="E526" s="402" t="s">
        <v>1094</v>
      </c>
      <c r="F526" s="183">
        <v>40191</v>
      </c>
      <c r="G526" s="177" t="str">
        <f t="shared" si="17"/>
        <v>_x0005_168.95</v>
      </c>
      <c r="H526" s="185">
        <v>6</v>
      </c>
      <c r="I526" s="189" t="e">
        <f t="shared" si="16"/>
        <v>#VALUE!</v>
      </c>
    </row>
    <row r="527" spans="2:9">
      <c r="B527" s="399" t="s">
        <v>673</v>
      </c>
      <c r="C527" s="400" t="s">
        <v>1089</v>
      </c>
      <c r="D527" s="401" t="s">
        <v>674</v>
      </c>
      <c r="E527" s="400" t="s">
        <v>1091</v>
      </c>
      <c r="F527" s="183">
        <v>40205</v>
      </c>
      <c r="G527" s="177" t="str">
        <f t="shared" si="17"/>
        <v>_x0005_168.95</v>
      </c>
      <c r="H527" s="185">
        <v>10</v>
      </c>
      <c r="I527" s="186" t="e">
        <f t="shared" si="16"/>
        <v>#VALUE!</v>
      </c>
    </row>
    <row r="528" spans="2:9">
      <c r="B528" s="399" t="s">
        <v>673</v>
      </c>
      <c r="C528" s="402" t="s">
        <v>1089</v>
      </c>
      <c r="D528" s="401" t="s">
        <v>674</v>
      </c>
      <c r="E528" s="402" t="s">
        <v>1092</v>
      </c>
      <c r="F528" s="183">
        <v>40205</v>
      </c>
      <c r="G528" s="177" t="str">
        <f t="shared" si="17"/>
        <v>_x0005_168.95</v>
      </c>
      <c r="H528" s="185">
        <v>7</v>
      </c>
      <c r="I528" s="189" t="e">
        <f t="shared" si="16"/>
        <v>#VALUE!</v>
      </c>
    </row>
    <row r="529" spans="2:9">
      <c r="B529" s="399" t="s">
        <v>262</v>
      </c>
      <c r="C529" s="400" t="s">
        <v>1089</v>
      </c>
      <c r="D529" s="401" t="s">
        <v>676</v>
      </c>
      <c r="E529" s="400" t="s">
        <v>1093</v>
      </c>
      <c r="F529" s="183">
        <v>40207</v>
      </c>
      <c r="G529" s="177" t="str">
        <f t="shared" si="17"/>
        <v>_x0005_168.95</v>
      </c>
      <c r="H529" s="185">
        <v>5</v>
      </c>
      <c r="I529" s="186" t="e">
        <f t="shared" si="16"/>
        <v>#VALUE!</v>
      </c>
    </row>
    <row r="530" spans="2:9">
      <c r="B530" s="399" t="s">
        <v>678</v>
      </c>
      <c r="C530" s="402" t="s">
        <v>1089</v>
      </c>
      <c r="D530" s="401" t="s">
        <v>679</v>
      </c>
      <c r="E530" s="402" t="s">
        <v>1092</v>
      </c>
      <c r="F530" s="183">
        <v>40207</v>
      </c>
      <c r="G530" s="177" t="str">
        <f t="shared" si="17"/>
        <v>_x0005_168.95</v>
      </c>
      <c r="H530" s="185">
        <v>7</v>
      </c>
      <c r="I530" s="189" t="e">
        <f t="shared" si="16"/>
        <v>#VALUE!</v>
      </c>
    </row>
    <row r="531" spans="2:9">
      <c r="B531" s="399" t="s">
        <v>678</v>
      </c>
      <c r="C531" s="400" t="s">
        <v>1089</v>
      </c>
      <c r="D531" s="401" t="s">
        <v>679</v>
      </c>
      <c r="E531" s="400" t="s">
        <v>1093</v>
      </c>
      <c r="F531" s="183">
        <v>40217</v>
      </c>
      <c r="G531" s="177" t="str">
        <f t="shared" si="17"/>
        <v>_x0005_168.95</v>
      </c>
      <c r="H531" s="185">
        <v>4</v>
      </c>
      <c r="I531" s="186" t="e">
        <f t="shared" si="16"/>
        <v>#VALUE!</v>
      </c>
    </row>
    <row r="532" spans="2:9">
      <c r="B532" s="399" t="s">
        <v>678</v>
      </c>
      <c r="C532" s="402" t="s">
        <v>1089</v>
      </c>
      <c r="D532" s="401" t="s">
        <v>679</v>
      </c>
      <c r="E532" s="402" t="s">
        <v>1093</v>
      </c>
      <c r="F532" s="183">
        <v>40217</v>
      </c>
      <c r="G532" s="177" t="str">
        <f t="shared" si="17"/>
        <v>_x0005_168.95</v>
      </c>
      <c r="H532" s="185">
        <v>11</v>
      </c>
      <c r="I532" s="189" t="e">
        <f t="shared" si="16"/>
        <v>#VALUE!</v>
      </c>
    </row>
    <row r="533" spans="2:9">
      <c r="B533" s="399" t="s">
        <v>682</v>
      </c>
      <c r="C533" s="400" t="s">
        <v>1089</v>
      </c>
      <c r="D533" s="401" t="s">
        <v>679</v>
      </c>
      <c r="E533" s="400" t="s">
        <v>1093</v>
      </c>
      <c r="F533" s="183">
        <v>40222</v>
      </c>
      <c r="G533" s="177" t="str">
        <f t="shared" si="17"/>
        <v>_x0005_168.95</v>
      </c>
      <c r="H533" s="185">
        <v>1</v>
      </c>
      <c r="I533" s="186" t="e">
        <f t="shared" si="16"/>
        <v>#VALUE!</v>
      </c>
    </row>
    <row r="534" spans="2:9">
      <c r="B534" s="399" t="s">
        <v>682</v>
      </c>
      <c r="C534" s="402" t="s">
        <v>1089</v>
      </c>
      <c r="D534" s="401" t="s">
        <v>679</v>
      </c>
      <c r="E534" s="402" t="s">
        <v>1091</v>
      </c>
      <c r="F534" s="183">
        <v>40225</v>
      </c>
      <c r="G534" s="177" t="str">
        <f t="shared" si="17"/>
        <v>_x0005_168.95</v>
      </c>
      <c r="H534" s="185">
        <v>9</v>
      </c>
      <c r="I534" s="189" t="e">
        <f t="shared" si="16"/>
        <v>#VALUE!</v>
      </c>
    </row>
    <row r="535" spans="2:9">
      <c r="B535" s="399" t="s">
        <v>678</v>
      </c>
      <c r="C535" s="400" t="s">
        <v>1089</v>
      </c>
      <c r="D535" s="401" t="s">
        <v>679</v>
      </c>
      <c r="E535" s="400" t="s">
        <v>1094</v>
      </c>
      <c r="F535" s="183">
        <v>40225</v>
      </c>
      <c r="G535" s="177" t="str">
        <f t="shared" si="17"/>
        <v>_x0005_168.95</v>
      </c>
      <c r="H535" s="185">
        <v>14</v>
      </c>
      <c r="I535" s="186" t="e">
        <f t="shared" si="16"/>
        <v>#VALUE!</v>
      </c>
    </row>
    <row r="536" spans="2:9">
      <c r="B536" s="399" t="s">
        <v>312</v>
      </c>
      <c r="C536" s="402" t="s">
        <v>1089</v>
      </c>
      <c r="D536" s="401" t="s">
        <v>674</v>
      </c>
      <c r="E536" s="402" t="s">
        <v>1093</v>
      </c>
      <c r="F536" s="183">
        <v>40225</v>
      </c>
      <c r="G536" s="177" t="str">
        <f t="shared" si="17"/>
        <v>_x0005_168.95</v>
      </c>
      <c r="H536" s="185">
        <v>5</v>
      </c>
      <c r="I536" s="189" t="e">
        <f t="shared" si="16"/>
        <v>#VALUE!</v>
      </c>
    </row>
    <row r="537" spans="2:9">
      <c r="B537" s="399" t="s">
        <v>312</v>
      </c>
      <c r="C537" s="400" t="s">
        <v>1089</v>
      </c>
      <c r="D537" s="401" t="s">
        <v>674</v>
      </c>
      <c r="E537" s="400" t="s">
        <v>1094</v>
      </c>
      <c r="F537" s="183">
        <v>40226</v>
      </c>
      <c r="G537" s="177" t="str">
        <f t="shared" si="17"/>
        <v>_x0005_168.95</v>
      </c>
      <c r="H537" s="185">
        <v>18</v>
      </c>
      <c r="I537" s="186" t="e">
        <f t="shared" si="16"/>
        <v>#VALUE!</v>
      </c>
    </row>
    <row r="538" spans="2:9">
      <c r="B538" s="399" t="s">
        <v>312</v>
      </c>
      <c r="C538" s="402" t="s">
        <v>1089</v>
      </c>
      <c r="D538" s="401" t="s">
        <v>674</v>
      </c>
      <c r="E538" s="402" t="s">
        <v>1093</v>
      </c>
      <c r="F538" s="183">
        <v>40227</v>
      </c>
      <c r="G538" s="177" t="str">
        <f t="shared" si="17"/>
        <v>_x0005_168.95</v>
      </c>
      <c r="H538" s="185">
        <v>14</v>
      </c>
      <c r="I538" s="189" t="e">
        <f t="shared" si="16"/>
        <v>#VALUE!</v>
      </c>
    </row>
    <row r="539" spans="2:9">
      <c r="B539" s="399" t="s">
        <v>678</v>
      </c>
      <c r="C539" s="400" t="s">
        <v>1089</v>
      </c>
      <c r="D539" s="401" t="s">
        <v>679</v>
      </c>
      <c r="E539" s="400" t="s">
        <v>1094</v>
      </c>
      <c r="F539" s="183">
        <v>40229</v>
      </c>
      <c r="G539" s="177" t="str">
        <f t="shared" si="17"/>
        <v>_x0005_168.95</v>
      </c>
      <c r="H539" s="185">
        <v>17</v>
      </c>
      <c r="I539" s="186" t="e">
        <f t="shared" si="16"/>
        <v>#VALUE!</v>
      </c>
    </row>
    <row r="540" spans="2:9">
      <c r="B540" s="399" t="s">
        <v>678</v>
      </c>
      <c r="C540" s="402" t="s">
        <v>1089</v>
      </c>
      <c r="D540" s="401" t="s">
        <v>679</v>
      </c>
      <c r="E540" s="402" t="s">
        <v>1091</v>
      </c>
      <c r="F540" s="183">
        <v>40234</v>
      </c>
      <c r="G540" s="177" t="str">
        <f t="shared" si="17"/>
        <v>_x0005_168.95</v>
      </c>
      <c r="H540" s="185">
        <v>9</v>
      </c>
      <c r="I540" s="189" t="e">
        <f t="shared" si="16"/>
        <v>#VALUE!</v>
      </c>
    </row>
    <row r="541" spans="2:9">
      <c r="B541" s="399" t="s">
        <v>681</v>
      </c>
      <c r="C541" s="400" t="s">
        <v>1089</v>
      </c>
      <c r="D541" s="401" t="s">
        <v>679</v>
      </c>
      <c r="E541" s="400" t="s">
        <v>1091</v>
      </c>
      <c r="F541" s="183">
        <v>40246</v>
      </c>
      <c r="G541" s="177" t="str">
        <f t="shared" si="17"/>
        <v>_x0005_168.95</v>
      </c>
      <c r="H541" s="185">
        <v>8</v>
      </c>
      <c r="I541" s="186" t="e">
        <f t="shared" si="16"/>
        <v>#VALUE!</v>
      </c>
    </row>
    <row r="542" spans="2:9">
      <c r="B542" s="399" t="s">
        <v>678</v>
      </c>
      <c r="C542" s="402" t="s">
        <v>1089</v>
      </c>
      <c r="D542" s="401" t="s">
        <v>679</v>
      </c>
      <c r="E542" s="402" t="s">
        <v>1093</v>
      </c>
      <c r="F542" s="183">
        <v>40247</v>
      </c>
      <c r="G542" s="177" t="str">
        <f t="shared" si="17"/>
        <v>_x0005_168.95</v>
      </c>
      <c r="H542" s="185">
        <v>8</v>
      </c>
      <c r="I542" s="189" t="e">
        <f t="shared" si="16"/>
        <v>#VALUE!</v>
      </c>
    </row>
    <row r="543" spans="2:9">
      <c r="B543" s="399" t="s">
        <v>171</v>
      </c>
      <c r="C543" s="400" t="s">
        <v>1089</v>
      </c>
      <c r="D543" s="401" t="s">
        <v>674</v>
      </c>
      <c r="E543" s="400" t="s">
        <v>1091</v>
      </c>
      <c r="F543" s="183">
        <v>40250</v>
      </c>
      <c r="G543" s="177" t="str">
        <f t="shared" si="17"/>
        <v>_x0005_168.95</v>
      </c>
      <c r="H543" s="185">
        <v>11</v>
      </c>
      <c r="I543" s="186" t="e">
        <f t="shared" si="16"/>
        <v>#VALUE!</v>
      </c>
    </row>
    <row r="544" spans="2:9">
      <c r="B544" s="399" t="s">
        <v>312</v>
      </c>
      <c r="C544" s="402" t="s">
        <v>1089</v>
      </c>
      <c r="D544" s="401" t="s">
        <v>674</v>
      </c>
      <c r="E544" s="402" t="s">
        <v>1093</v>
      </c>
      <c r="F544" s="183">
        <v>40255</v>
      </c>
      <c r="G544" s="177" t="str">
        <f t="shared" si="17"/>
        <v>_x0005_168.95</v>
      </c>
      <c r="H544" s="185">
        <v>9</v>
      </c>
      <c r="I544" s="189" t="e">
        <f t="shared" si="16"/>
        <v>#VALUE!</v>
      </c>
    </row>
    <row r="545" spans="2:9">
      <c r="B545" s="399" t="s">
        <v>678</v>
      </c>
      <c r="C545" s="400" t="s">
        <v>1089</v>
      </c>
      <c r="D545" s="401" t="s">
        <v>679</v>
      </c>
      <c r="E545" s="400" t="s">
        <v>1092</v>
      </c>
      <c r="F545" s="183">
        <v>40260</v>
      </c>
      <c r="G545" s="177" t="str">
        <f t="shared" si="17"/>
        <v>_x0005_168.95</v>
      </c>
      <c r="H545" s="185">
        <v>8</v>
      </c>
      <c r="I545" s="186" t="e">
        <f t="shared" si="16"/>
        <v>#VALUE!</v>
      </c>
    </row>
    <row r="546" spans="2:9">
      <c r="B546" s="399" t="s">
        <v>673</v>
      </c>
      <c r="C546" s="402" t="s">
        <v>1089</v>
      </c>
      <c r="D546" s="401" t="s">
        <v>674</v>
      </c>
      <c r="E546" s="402" t="s">
        <v>1092</v>
      </c>
      <c r="F546" s="183">
        <v>40267</v>
      </c>
      <c r="G546" s="177" t="str">
        <f t="shared" si="17"/>
        <v>_x0005_168.95</v>
      </c>
      <c r="H546" s="185">
        <v>7</v>
      </c>
      <c r="I546" s="189" t="e">
        <f t="shared" si="16"/>
        <v>#VALUE!</v>
      </c>
    </row>
    <row r="547" spans="2:9">
      <c r="B547" s="399" t="s">
        <v>681</v>
      </c>
      <c r="C547" s="400" t="s">
        <v>1089</v>
      </c>
      <c r="D547" s="401" t="s">
        <v>679</v>
      </c>
      <c r="E547" s="400" t="s">
        <v>1092</v>
      </c>
      <c r="F547" s="183">
        <v>40280</v>
      </c>
      <c r="G547" s="177" t="str">
        <f t="shared" si="17"/>
        <v>_x0005_168.95</v>
      </c>
      <c r="H547" s="185">
        <v>4</v>
      </c>
      <c r="I547" s="186" t="e">
        <f t="shared" si="16"/>
        <v>#VALUE!</v>
      </c>
    </row>
    <row r="548" spans="2:9">
      <c r="B548" s="399" t="s">
        <v>262</v>
      </c>
      <c r="C548" s="402" t="s">
        <v>1089</v>
      </c>
      <c r="D548" s="401" t="s">
        <v>676</v>
      </c>
      <c r="E548" s="402" t="s">
        <v>1094</v>
      </c>
      <c r="F548" s="183">
        <v>40281</v>
      </c>
      <c r="G548" s="177" t="str">
        <f t="shared" si="17"/>
        <v>_x0005_168.95</v>
      </c>
      <c r="H548" s="185">
        <v>7</v>
      </c>
      <c r="I548" s="189" t="e">
        <f t="shared" si="16"/>
        <v>#VALUE!</v>
      </c>
    </row>
    <row r="549" spans="2:9">
      <c r="B549" s="399" t="s">
        <v>681</v>
      </c>
      <c r="C549" s="400" t="s">
        <v>1089</v>
      </c>
      <c r="D549" s="401" t="s">
        <v>679</v>
      </c>
      <c r="E549" s="400" t="s">
        <v>1092</v>
      </c>
      <c r="F549" s="183">
        <v>40287</v>
      </c>
      <c r="G549" s="177" t="str">
        <f t="shared" si="17"/>
        <v>_x0005_168.95</v>
      </c>
      <c r="H549" s="185">
        <v>8</v>
      </c>
      <c r="I549" s="186" t="e">
        <f t="shared" si="16"/>
        <v>#VALUE!</v>
      </c>
    </row>
    <row r="550" spans="2:9">
      <c r="B550" s="399" t="s">
        <v>681</v>
      </c>
      <c r="C550" s="402" t="s">
        <v>1089</v>
      </c>
      <c r="D550" s="401" t="s">
        <v>679</v>
      </c>
      <c r="E550" s="402" t="s">
        <v>1094</v>
      </c>
      <c r="F550" s="183">
        <v>40291</v>
      </c>
      <c r="G550" s="177" t="str">
        <f t="shared" si="17"/>
        <v>_x0005_168.95</v>
      </c>
      <c r="H550" s="185">
        <v>16</v>
      </c>
      <c r="I550" s="189" t="e">
        <f t="shared" si="16"/>
        <v>#VALUE!</v>
      </c>
    </row>
    <row r="551" spans="2:9">
      <c r="B551" s="399" t="s">
        <v>678</v>
      </c>
      <c r="C551" s="400" t="s">
        <v>1089</v>
      </c>
      <c r="D551" s="401" t="s">
        <v>679</v>
      </c>
      <c r="E551" s="400" t="s">
        <v>1095</v>
      </c>
      <c r="F551" s="183">
        <v>40294</v>
      </c>
      <c r="G551" s="177" t="str">
        <f t="shared" si="17"/>
        <v>_x0005_168.95</v>
      </c>
      <c r="H551" s="185">
        <v>8</v>
      </c>
      <c r="I551" s="186" t="e">
        <f t="shared" si="16"/>
        <v>#VALUE!</v>
      </c>
    </row>
    <row r="552" spans="2:9">
      <c r="B552" s="399" t="s">
        <v>171</v>
      </c>
      <c r="C552" s="402" t="s">
        <v>1089</v>
      </c>
      <c r="D552" s="401" t="s">
        <v>674</v>
      </c>
      <c r="E552" s="402" t="s">
        <v>1093</v>
      </c>
      <c r="F552" s="183">
        <v>40295</v>
      </c>
      <c r="G552" s="177" t="str">
        <f t="shared" si="17"/>
        <v>_x0005_168.95</v>
      </c>
      <c r="H552" s="185">
        <v>2</v>
      </c>
      <c r="I552" s="189" t="e">
        <f t="shared" si="16"/>
        <v>#VALUE!</v>
      </c>
    </row>
    <row r="553" spans="2:9">
      <c r="B553" s="399" t="s">
        <v>682</v>
      </c>
      <c r="C553" s="400" t="s">
        <v>1089</v>
      </c>
      <c r="D553" s="401" t="s">
        <v>679</v>
      </c>
      <c r="E553" s="400" t="s">
        <v>1095</v>
      </c>
      <c r="F553" s="183">
        <v>40303</v>
      </c>
      <c r="G553" s="177" t="str">
        <f t="shared" si="17"/>
        <v>_x0005_168.95</v>
      </c>
      <c r="H553" s="185">
        <v>6</v>
      </c>
      <c r="I553" s="186" t="e">
        <f t="shared" si="16"/>
        <v>#VALUE!</v>
      </c>
    </row>
    <row r="554" spans="2:9">
      <c r="B554" s="399" t="s">
        <v>343</v>
      </c>
      <c r="C554" s="402" t="s">
        <v>1089</v>
      </c>
      <c r="D554" s="401" t="s">
        <v>674</v>
      </c>
      <c r="E554" s="402" t="s">
        <v>1093</v>
      </c>
      <c r="F554" s="183">
        <v>40306</v>
      </c>
      <c r="G554" s="177" t="str">
        <f t="shared" si="17"/>
        <v>_x0005_168.95</v>
      </c>
      <c r="H554" s="185">
        <v>6</v>
      </c>
      <c r="I554" s="189" t="e">
        <f t="shared" si="16"/>
        <v>#VALUE!</v>
      </c>
    </row>
    <row r="555" spans="2:9">
      <c r="B555" s="399" t="s">
        <v>262</v>
      </c>
      <c r="C555" s="400" t="s">
        <v>1089</v>
      </c>
      <c r="D555" s="401" t="s">
        <v>676</v>
      </c>
      <c r="E555" s="400" t="s">
        <v>1091</v>
      </c>
      <c r="F555" s="183">
        <v>40308</v>
      </c>
      <c r="G555" s="177" t="str">
        <f t="shared" si="17"/>
        <v>_x0005_168.95</v>
      </c>
      <c r="H555" s="185">
        <v>9</v>
      </c>
      <c r="I555" s="186" t="e">
        <f t="shared" si="16"/>
        <v>#VALUE!</v>
      </c>
    </row>
    <row r="556" spans="2:9">
      <c r="B556" s="399" t="s">
        <v>677</v>
      </c>
      <c r="C556" s="402" t="s">
        <v>1089</v>
      </c>
      <c r="D556" s="401" t="s">
        <v>675</v>
      </c>
      <c r="E556" s="402" t="s">
        <v>1092</v>
      </c>
      <c r="F556" s="183">
        <v>40309</v>
      </c>
      <c r="G556" s="177" t="str">
        <f t="shared" si="17"/>
        <v>_x0005_168.95</v>
      </c>
      <c r="H556" s="185">
        <v>10</v>
      </c>
      <c r="I556" s="189" t="e">
        <f t="shared" si="16"/>
        <v>#VALUE!</v>
      </c>
    </row>
    <row r="557" spans="2:9">
      <c r="B557" s="399" t="s">
        <v>673</v>
      </c>
      <c r="C557" s="400" t="s">
        <v>1089</v>
      </c>
      <c r="D557" s="401" t="s">
        <v>674</v>
      </c>
      <c r="E557" s="400" t="s">
        <v>1093</v>
      </c>
      <c r="F557" s="183">
        <v>40322</v>
      </c>
      <c r="G557" s="177" t="str">
        <f t="shared" si="17"/>
        <v>_x0005_168.95</v>
      </c>
      <c r="H557" s="185">
        <v>10</v>
      </c>
      <c r="I557" s="186" t="e">
        <f t="shared" si="16"/>
        <v>#VALUE!</v>
      </c>
    </row>
    <row r="558" spans="2:9">
      <c r="B558" s="399" t="s">
        <v>678</v>
      </c>
      <c r="C558" s="402" t="s">
        <v>1089</v>
      </c>
      <c r="D558" s="401" t="s">
        <v>679</v>
      </c>
      <c r="E558" s="402" t="s">
        <v>1091</v>
      </c>
      <c r="F558" s="183">
        <v>40326</v>
      </c>
      <c r="G558" s="177" t="str">
        <f t="shared" si="17"/>
        <v>_x0005_168.95</v>
      </c>
      <c r="H558" s="185">
        <v>5</v>
      </c>
      <c r="I558" s="189" t="e">
        <f t="shared" si="16"/>
        <v>#VALUE!</v>
      </c>
    </row>
    <row r="559" spans="2:9">
      <c r="B559" s="399" t="s">
        <v>171</v>
      </c>
      <c r="C559" s="400" t="s">
        <v>1089</v>
      </c>
      <c r="D559" s="401" t="s">
        <v>674</v>
      </c>
      <c r="E559" s="400" t="s">
        <v>1093</v>
      </c>
      <c r="F559" s="183">
        <v>40338</v>
      </c>
      <c r="G559" s="177" t="str">
        <f t="shared" si="17"/>
        <v>_x0005_168.95</v>
      </c>
      <c r="H559" s="185">
        <v>3</v>
      </c>
      <c r="I559" s="186" t="e">
        <f t="shared" si="16"/>
        <v>#VALUE!</v>
      </c>
    </row>
    <row r="560" spans="2:9">
      <c r="B560" s="399" t="s">
        <v>681</v>
      </c>
      <c r="C560" s="402" t="s">
        <v>1089</v>
      </c>
      <c r="D560" s="401" t="s">
        <v>679</v>
      </c>
      <c r="E560" s="402" t="s">
        <v>1093</v>
      </c>
      <c r="F560" s="183">
        <v>40340</v>
      </c>
      <c r="G560" s="177" t="str">
        <f t="shared" si="17"/>
        <v>_x0005_168.95</v>
      </c>
      <c r="H560" s="185">
        <v>10</v>
      </c>
      <c r="I560" s="189" t="e">
        <f t="shared" si="16"/>
        <v>#VALUE!</v>
      </c>
    </row>
    <row r="561" spans="2:9">
      <c r="B561" s="399" t="s">
        <v>673</v>
      </c>
      <c r="C561" s="400" t="s">
        <v>1089</v>
      </c>
      <c r="D561" s="401" t="s">
        <v>674</v>
      </c>
      <c r="E561" s="400" t="s">
        <v>1095</v>
      </c>
      <c r="F561" s="183">
        <v>40344</v>
      </c>
      <c r="G561" s="177" t="str">
        <f t="shared" si="17"/>
        <v>_x0005_168.95</v>
      </c>
      <c r="H561" s="185">
        <v>3</v>
      </c>
      <c r="I561" s="186" t="e">
        <f t="shared" si="16"/>
        <v>#VALUE!</v>
      </c>
    </row>
    <row r="562" spans="2:9">
      <c r="B562" s="399" t="s">
        <v>673</v>
      </c>
      <c r="C562" s="402" t="s">
        <v>1089</v>
      </c>
      <c r="D562" s="401" t="s">
        <v>674</v>
      </c>
      <c r="E562" s="402" t="s">
        <v>1094</v>
      </c>
      <c r="F562" s="183">
        <v>40345</v>
      </c>
      <c r="G562" s="177" t="str">
        <f t="shared" si="17"/>
        <v>_x0005_168.95</v>
      </c>
      <c r="H562" s="185">
        <v>19</v>
      </c>
      <c r="I562" s="189" t="e">
        <f t="shared" si="16"/>
        <v>#VALUE!</v>
      </c>
    </row>
    <row r="563" spans="2:9">
      <c r="B563" s="399" t="s">
        <v>343</v>
      </c>
      <c r="C563" s="400" t="s">
        <v>1089</v>
      </c>
      <c r="D563" s="401" t="s">
        <v>674</v>
      </c>
      <c r="E563" s="400" t="s">
        <v>1092</v>
      </c>
      <c r="F563" s="183">
        <v>40347</v>
      </c>
      <c r="G563" s="177" t="str">
        <f t="shared" si="17"/>
        <v>_x0005_168.95</v>
      </c>
      <c r="H563" s="185">
        <v>11</v>
      </c>
      <c r="I563" s="186" t="e">
        <f t="shared" si="16"/>
        <v>#VALUE!</v>
      </c>
    </row>
    <row r="564" spans="2:9">
      <c r="B564" s="399" t="s">
        <v>681</v>
      </c>
      <c r="C564" s="402" t="s">
        <v>1089</v>
      </c>
      <c r="D564" s="401" t="s">
        <v>679</v>
      </c>
      <c r="E564" s="402" t="s">
        <v>1095</v>
      </c>
      <c r="F564" s="183">
        <v>40347</v>
      </c>
      <c r="G564" s="177" t="str">
        <f t="shared" si="17"/>
        <v>_x0005_168.95</v>
      </c>
      <c r="H564" s="185">
        <v>6</v>
      </c>
      <c r="I564" s="189" t="e">
        <f t="shared" si="16"/>
        <v>#VALUE!</v>
      </c>
    </row>
    <row r="565" spans="2:9">
      <c r="B565" s="399" t="s">
        <v>171</v>
      </c>
      <c r="C565" s="400" t="s">
        <v>1089</v>
      </c>
      <c r="D565" s="401" t="s">
        <v>674</v>
      </c>
      <c r="E565" s="400" t="s">
        <v>1094</v>
      </c>
      <c r="F565" s="183">
        <v>40351</v>
      </c>
      <c r="G565" s="177" t="str">
        <f t="shared" si="17"/>
        <v>_x0005_168.95</v>
      </c>
      <c r="H565" s="185">
        <v>19</v>
      </c>
      <c r="I565" s="186" t="e">
        <f t="shared" si="16"/>
        <v>#VALUE!</v>
      </c>
    </row>
    <row r="566" spans="2:9">
      <c r="B566" s="399" t="s">
        <v>171</v>
      </c>
      <c r="C566" s="402" t="s">
        <v>1089</v>
      </c>
      <c r="D566" s="401" t="s">
        <v>674</v>
      </c>
      <c r="E566" s="402" t="s">
        <v>1095</v>
      </c>
      <c r="F566" s="183">
        <v>40351</v>
      </c>
      <c r="G566" s="177" t="str">
        <f t="shared" si="17"/>
        <v>_x0005_168.95</v>
      </c>
      <c r="H566" s="185">
        <v>9</v>
      </c>
      <c r="I566" s="189" t="e">
        <f t="shared" si="16"/>
        <v>#VALUE!</v>
      </c>
    </row>
    <row r="567" spans="2:9">
      <c r="B567" s="399" t="s">
        <v>677</v>
      </c>
      <c r="C567" s="400" t="s">
        <v>1089</v>
      </c>
      <c r="D567" s="401" t="s">
        <v>675</v>
      </c>
      <c r="E567" s="400" t="s">
        <v>1095</v>
      </c>
      <c r="F567" s="183">
        <v>40354</v>
      </c>
      <c r="G567" s="177" t="str">
        <f t="shared" si="17"/>
        <v>_x0005_168.95</v>
      </c>
      <c r="H567" s="185">
        <v>14</v>
      </c>
      <c r="I567" s="186" t="e">
        <f t="shared" si="16"/>
        <v>#VALUE!</v>
      </c>
    </row>
    <row r="568" spans="2:9">
      <c r="B568" s="399" t="s">
        <v>682</v>
      </c>
      <c r="C568" s="402" t="s">
        <v>1089</v>
      </c>
      <c r="D568" s="401" t="s">
        <v>679</v>
      </c>
      <c r="E568" s="402" t="s">
        <v>1095</v>
      </c>
      <c r="F568" s="183">
        <v>40354</v>
      </c>
      <c r="G568" s="177" t="str">
        <f t="shared" si="17"/>
        <v>_x0005_168.95</v>
      </c>
      <c r="H568" s="185">
        <v>15</v>
      </c>
      <c r="I568" s="189" t="e">
        <f t="shared" si="16"/>
        <v>#VALUE!</v>
      </c>
    </row>
    <row r="569" spans="2:9">
      <c r="B569" s="399" t="s">
        <v>262</v>
      </c>
      <c r="C569" s="400" t="s">
        <v>1089</v>
      </c>
      <c r="D569" s="401" t="s">
        <v>676</v>
      </c>
      <c r="E569" s="400" t="s">
        <v>1091</v>
      </c>
      <c r="F569" s="183">
        <v>40360</v>
      </c>
      <c r="G569" s="177" t="str">
        <f t="shared" si="17"/>
        <v>_x0005_168.95</v>
      </c>
      <c r="H569" s="185">
        <v>11</v>
      </c>
      <c r="I569" s="186" t="e">
        <f t="shared" si="16"/>
        <v>#VALUE!</v>
      </c>
    </row>
    <row r="570" spans="2:9">
      <c r="B570" s="399" t="s">
        <v>262</v>
      </c>
      <c r="C570" s="402" t="s">
        <v>1089</v>
      </c>
      <c r="D570" s="401" t="s">
        <v>676</v>
      </c>
      <c r="E570" s="402" t="s">
        <v>1093</v>
      </c>
      <c r="F570" s="183">
        <v>40361</v>
      </c>
      <c r="G570" s="177" t="str">
        <f t="shared" si="17"/>
        <v>_x0005_168.95</v>
      </c>
      <c r="H570" s="185">
        <v>2</v>
      </c>
      <c r="I570" s="189" t="e">
        <f t="shared" si="16"/>
        <v>#VALUE!</v>
      </c>
    </row>
    <row r="571" spans="2:9">
      <c r="B571" s="399" t="s">
        <v>312</v>
      </c>
      <c r="C571" s="400" t="s">
        <v>1089</v>
      </c>
      <c r="D571" s="401" t="s">
        <v>674</v>
      </c>
      <c r="E571" s="400" t="s">
        <v>1094</v>
      </c>
      <c r="F571" s="183">
        <v>40365</v>
      </c>
      <c r="G571" s="177" t="str">
        <f t="shared" si="17"/>
        <v>_x0005_168.95</v>
      </c>
      <c r="H571" s="185">
        <v>15</v>
      </c>
      <c r="I571" s="186" t="e">
        <f t="shared" si="16"/>
        <v>#VALUE!</v>
      </c>
    </row>
    <row r="572" spans="2:9">
      <c r="B572" s="399" t="s">
        <v>171</v>
      </c>
      <c r="C572" s="402" t="s">
        <v>1089</v>
      </c>
      <c r="D572" s="401" t="s">
        <v>674</v>
      </c>
      <c r="E572" s="402" t="s">
        <v>1094</v>
      </c>
      <c r="F572" s="183">
        <v>40369</v>
      </c>
      <c r="G572" s="177" t="str">
        <f t="shared" si="17"/>
        <v>_x0005_168.95</v>
      </c>
      <c r="H572" s="185">
        <v>14</v>
      </c>
      <c r="I572" s="189" t="e">
        <f t="shared" si="16"/>
        <v>#VALUE!</v>
      </c>
    </row>
    <row r="573" spans="2:9">
      <c r="B573" s="399" t="s">
        <v>677</v>
      </c>
      <c r="C573" s="400" t="s">
        <v>1089</v>
      </c>
      <c r="D573" s="401" t="s">
        <v>675</v>
      </c>
      <c r="E573" s="400" t="s">
        <v>1093</v>
      </c>
      <c r="F573" s="183">
        <v>40369</v>
      </c>
      <c r="G573" s="177" t="str">
        <f t="shared" si="17"/>
        <v>_x0005_168.95</v>
      </c>
      <c r="H573" s="185">
        <v>3</v>
      </c>
      <c r="I573" s="186" t="e">
        <f t="shared" si="16"/>
        <v>#VALUE!</v>
      </c>
    </row>
    <row r="574" spans="2:9">
      <c r="B574" s="399" t="s">
        <v>171</v>
      </c>
      <c r="C574" s="402" t="s">
        <v>1089</v>
      </c>
      <c r="D574" s="401" t="s">
        <v>674</v>
      </c>
      <c r="E574" s="402" t="s">
        <v>1091</v>
      </c>
      <c r="F574" s="183">
        <v>40376</v>
      </c>
      <c r="G574" s="177" t="str">
        <f t="shared" si="17"/>
        <v>_x0005_168.95</v>
      </c>
      <c r="H574" s="185">
        <v>14</v>
      </c>
      <c r="I574" s="189" t="e">
        <f t="shared" si="16"/>
        <v>#VALUE!</v>
      </c>
    </row>
    <row r="575" spans="2:9">
      <c r="B575" s="399" t="s">
        <v>312</v>
      </c>
      <c r="C575" s="400" t="s">
        <v>1089</v>
      </c>
      <c r="D575" s="401" t="s">
        <v>674</v>
      </c>
      <c r="E575" s="400" t="s">
        <v>1091</v>
      </c>
      <c r="F575" s="183">
        <v>40379</v>
      </c>
      <c r="G575" s="177" t="str">
        <f t="shared" si="17"/>
        <v>_x0005_168.95</v>
      </c>
      <c r="H575" s="185">
        <v>2</v>
      </c>
      <c r="I575" s="186" t="e">
        <f t="shared" si="16"/>
        <v>#VALUE!</v>
      </c>
    </row>
    <row r="576" spans="2:9">
      <c r="B576" s="399" t="s">
        <v>150</v>
      </c>
      <c r="C576" s="402" t="s">
        <v>1089</v>
      </c>
      <c r="D576" s="401" t="s">
        <v>676</v>
      </c>
      <c r="E576" s="402" t="s">
        <v>1093</v>
      </c>
      <c r="F576" s="183">
        <v>40379</v>
      </c>
      <c r="G576" s="177" t="str">
        <f t="shared" si="17"/>
        <v>_x0005_168.95</v>
      </c>
      <c r="H576" s="185">
        <v>15</v>
      </c>
      <c r="I576" s="189" t="e">
        <f t="shared" si="16"/>
        <v>#VALUE!</v>
      </c>
    </row>
    <row r="577" spans="2:9">
      <c r="B577" s="399" t="s">
        <v>681</v>
      </c>
      <c r="C577" s="400" t="s">
        <v>1089</v>
      </c>
      <c r="D577" s="401" t="s">
        <v>679</v>
      </c>
      <c r="E577" s="400" t="s">
        <v>1092</v>
      </c>
      <c r="F577" s="183">
        <v>40383</v>
      </c>
      <c r="G577" s="177" t="str">
        <f t="shared" si="17"/>
        <v>_x0005_168.95</v>
      </c>
      <c r="H577" s="185">
        <v>2</v>
      </c>
      <c r="I577" s="186" t="e">
        <f t="shared" si="16"/>
        <v>#VALUE!</v>
      </c>
    </row>
    <row r="578" spans="2:9">
      <c r="B578" s="399" t="s">
        <v>312</v>
      </c>
      <c r="C578" s="402" t="s">
        <v>1089</v>
      </c>
      <c r="D578" s="401" t="s">
        <v>674</v>
      </c>
      <c r="E578" s="402" t="s">
        <v>1095</v>
      </c>
      <c r="F578" s="183">
        <v>40385</v>
      </c>
      <c r="G578" s="177" t="str">
        <f t="shared" si="17"/>
        <v>_x0005_168.95</v>
      </c>
      <c r="H578" s="185">
        <v>9</v>
      </c>
      <c r="I578" s="189" t="e">
        <f t="shared" ref="I578:I641" si="18">G578*H578</f>
        <v>#VALUE!</v>
      </c>
    </row>
    <row r="579" spans="2:9">
      <c r="B579" s="399" t="s">
        <v>171</v>
      </c>
      <c r="C579" s="400" t="s">
        <v>1089</v>
      </c>
      <c r="D579" s="401" t="s">
        <v>674</v>
      </c>
      <c r="E579" s="400" t="s">
        <v>1091</v>
      </c>
      <c r="F579" s="183">
        <v>40394</v>
      </c>
      <c r="G579" s="177" t="str">
        <f t="shared" ref="G579:G642" si="19">CHAR(5)&amp;168.95</f>
        <v>_x0005_168.95</v>
      </c>
      <c r="H579" s="185">
        <v>8</v>
      </c>
      <c r="I579" s="186" t="e">
        <f t="shared" si="18"/>
        <v>#VALUE!</v>
      </c>
    </row>
    <row r="580" spans="2:9">
      <c r="B580" s="399" t="s">
        <v>678</v>
      </c>
      <c r="C580" s="402" t="s">
        <v>1089</v>
      </c>
      <c r="D580" s="401" t="s">
        <v>679</v>
      </c>
      <c r="E580" s="402" t="s">
        <v>1092</v>
      </c>
      <c r="F580" s="183">
        <v>40394</v>
      </c>
      <c r="G580" s="177" t="str">
        <f t="shared" si="19"/>
        <v>_x0005_168.95</v>
      </c>
      <c r="H580" s="185">
        <v>5</v>
      </c>
      <c r="I580" s="189" t="e">
        <f t="shared" si="18"/>
        <v>#VALUE!</v>
      </c>
    </row>
    <row r="581" spans="2:9">
      <c r="B581" s="399" t="s">
        <v>343</v>
      </c>
      <c r="C581" s="400" t="s">
        <v>1089</v>
      </c>
      <c r="D581" s="401" t="s">
        <v>674</v>
      </c>
      <c r="E581" s="400" t="s">
        <v>1093</v>
      </c>
      <c r="F581" s="183">
        <v>40403</v>
      </c>
      <c r="G581" s="177" t="str">
        <f t="shared" si="19"/>
        <v>_x0005_168.95</v>
      </c>
      <c r="H581" s="185">
        <v>9</v>
      </c>
      <c r="I581" s="186" t="e">
        <f t="shared" si="18"/>
        <v>#VALUE!</v>
      </c>
    </row>
    <row r="582" spans="2:9">
      <c r="B582" s="399" t="s">
        <v>343</v>
      </c>
      <c r="C582" s="402" t="s">
        <v>1089</v>
      </c>
      <c r="D582" s="401" t="s">
        <v>674</v>
      </c>
      <c r="E582" s="402" t="s">
        <v>1091</v>
      </c>
      <c r="F582" s="183">
        <v>40406</v>
      </c>
      <c r="G582" s="177" t="str">
        <f t="shared" si="19"/>
        <v>_x0005_168.95</v>
      </c>
      <c r="H582" s="185">
        <v>1</v>
      </c>
      <c r="I582" s="189" t="e">
        <f t="shared" si="18"/>
        <v>#VALUE!</v>
      </c>
    </row>
    <row r="583" spans="2:9">
      <c r="B583" s="399" t="s">
        <v>681</v>
      </c>
      <c r="C583" s="400" t="s">
        <v>1089</v>
      </c>
      <c r="D583" s="401" t="s">
        <v>679</v>
      </c>
      <c r="E583" s="400" t="s">
        <v>1093</v>
      </c>
      <c r="F583" s="183">
        <v>40409</v>
      </c>
      <c r="G583" s="177" t="str">
        <f t="shared" si="19"/>
        <v>_x0005_168.95</v>
      </c>
      <c r="H583" s="185">
        <v>13</v>
      </c>
      <c r="I583" s="186" t="e">
        <f t="shared" si="18"/>
        <v>#VALUE!</v>
      </c>
    </row>
    <row r="584" spans="2:9">
      <c r="B584" s="399" t="s">
        <v>673</v>
      </c>
      <c r="C584" s="402" t="s">
        <v>1089</v>
      </c>
      <c r="D584" s="401" t="s">
        <v>674</v>
      </c>
      <c r="E584" s="402" t="s">
        <v>1091</v>
      </c>
      <c r="F584" s="183">
        <v>40411</v>
      </c>
      <c r="G584" s="177" t="str">
        <f t="shared" si="19"/>
        <v>_x0005_168.95</v>
      </c>
      <c r="H584" s="185">
        <v>4</v>
      </c>
      <c r="I584" s="189" t="e">
        <f t="shared" si="18"/>
        <v>#VALUE!</v>
      </c>
    </row>
    <row r="585" spans="2:9">
      <c r="B585" s="399" t="s">
        <v>673</v>
      </c>
      <c r="C585" s="400" t="s">
        <v>1089</v>
      </c>
      <c r="D585" s="401" t="s">
        <v>674</v>
      </c>
      <c r="E585" s="400" t="s">
        <v>1095</v>
      </c>
      <c r="F585" s="183">
        <v>40427</v>
      </c>
      <c r="G585" s="177" t="str">
        <f t="shared" si="19"/>
        <v>_x0005_168.95</v>
      </c>
      <c r="H585" s="185">
        <v>4</v>
      </c>
      <c r="I585" s="186" t="e">
        <f t="shared" si="18"/>
        <v>#VALUE!</v>
      </c>
    </row>
    <row r="586" spans="2:9">
      <c r="B586" s="399" t="s">
        <v>682</v>
      </c>
      <c r="C586" s="402" t="s">
        <v>1089</v>
      </c>
      <c r="D586" s="401" t="s">
        <v>679</v>
      </c>
      <c r="E586" s="402" t="s">
        <v>1091</v>
      </c>
      <c r="F586" s="183">
        <v>40428</v>
      </c>
      <c r="G586" s="177" t="str">
        <f t="shared" si="19"/>
        <v>_x0005_168.95</v>
      </c>
      <c r="H586" s="185">
        <v>14</v>
      </c>
      <c r="I586" s="189" t="e">
        <f t="shared" si="18"/>
        <v>#VALUE!</v>
      </c>
    </row>
    <row r="587" spans="2:9">
      <c r="B587" s="399" t="s">
        <v>150</v>
      </c>
      <c r="C587" s="400" t="s">
        <v>1089</v>
      </c>
      <c r="D587" s="401" t="s">
        <v>676</v>
      </c>
      <c r="E587" s="400" t="s">
        <v>1092</v>
      </c>
      <c r="F587" s="183">
        <v>40428</v>
      </c>
      <c r="G587" s="177" t="str">
        <f t="shared" si="19"/>
        <v>_x0005_168.95</v>
      </c>
      <c r="H587" s="185">
        <v>1</v>
      </c>
      <c r="I587" s="186" t="e">
        <f t="shared" si="18"/>
        <v>#VALUE!</v>
      </c>
    </row>
    <row r="588" spans="2:9">
      <c r="B588" s="399" t="s">
        <v>605</v>
      </c>
      <c r="C588" s="402" t="s">
        <v>1089</v>
      </c>
      <c r="D588" s="401" t="s">
        <v>675</v>
      </c>
      <c r="E588" s="402" t="s">
        <v>1094</v>
      </c>
      <c r="F588" s="183">
        <v>40432</v>
      </c>
      <c r="G588" s="177" t="str">
        <f t="shared" si="19"/>
        <v>_x0005_168.95</v>
      </c>
      <c r="H588" s="185">
        <v>13</v>
      </c>
      <c r="I588" s="189" t="e">
        <f t="shared" si="18"/>
        <v>#VALUE!</v>
      </c>
    </row>
    <row r="589" spans="2:9">
      <c r="B589" s="399" t="s">
        <v>312</v>
      </c>
      <c r="C589" s="400" t="s">
        <v>1089</v>
      </c>
      <c r="D589" s="401" t="s">
        <v>674</v>
      </c>
      <c r="E589" s="400" t="s">
        <v>1092</v>
      </c>
      <c r="F589" s="183">
        <v>40432</v>
      </c>
      <c r="G589" s="177" t="str">
        <f t="shared" si="19"/>
        <v>_x0005_168.95</v>
      </c>
      <c r="H589" s="185">
        <v>10</v>
      </c>
      <c r="I589" s="186" t="e">
        <f t="shared" si="18"/>
        <v>#VALUE!</v>
      </c>
    </row>
    <row r="590" spans="2:9">
      <c r="B590" s="399" t="s">
        <v>681</v>
      </c>
      <c r="C590" s="402" t="s">
        <v>1089</v>
      </c>
      <c r="D590" s="401" t="s">
        <v>679</v>
      </c>
      <c r="E590" s="402" t="s">
        <v>1092</v>
      </c>
      <c r="F590" s="183">
        <v>40435</v>
      </c>
      <c r="G590" s="177" t="str">
        <f t="shared" si="19"/>
        <v>_x0005_168.95</v>
      </c>
      <c r="H590" s="185">
        <v>8</v>
      </c>
      <c r="I590" s="189" t="e">
        <f t="shared" si="18"/>
        <v>#VALUE!</v>
      </c>
    </row>
    <row r="591" spans="2:9">
      <c r="B591" s="399" t="s">
        <v>678</v>
      </c>
      <c r="C591" s="400" t="s">
        <v>1089</v>
      </c>
      <c r="D591" s="401" t="s">
        <v>679</v>
      </c>
      <c r="E591" s="400" t="s">
        <v>1092</v>
      </c>
      <c r="F591" s="183">
        <v>40435</v>
      </c>
      <c r="G591" s="177" t="str">
        <f t="shared" si="19"/>
        <v>_x0005_168.95</v>
      </c>
      <c r="H591" s="185">
        <v>10</v>
      </c>
      <c r="I591" s="186" t="e">
        <f t="shared" si="18"/>
        <v>#VALUE!</v>
      </c>
    </row>
    <row r="592" spans="2:9">
      <c r="B592" s="399" t="s">
        <v>681</v>
      </c>
      <c r="C592" s="402" t="s">
        <v>1089</v>
      </c>
      <c r="D592" s="401" t="s">
        <v>679</v>
      </c>
      <c r="E592" s="402" t="s">
        <v>1092</v>
      </c>
      <c r="F592" s="183">
        <v>40437</v>
      </c>
      <c r="G592" s="177" t="str">
        <f t="shared" si="19"/>
        <v>_x0005_168.95</v>
      </c>
      <c r="H592" s="185">
        <v>13</v>
      </c>
      <c r="I592" s="189" t="e">
        <f t="shared" si="18"/>
        <v>#VALUE!</v>
      </c>
    </row>
    <row r="593" spans="2:9">
      <c r="B593" s="399" t="s">
        <v>312</v>
      </c>
      <c r="C593" s="400" t="s">
        <v>1089</v>
      </c>
      <c r="D593" s="401" t="s">
        <v>674</v>
      </c>
      <c r="E593" s="400" t="s">
        <v>1092</v>
      </c>
      <c r="F593" s="183">
        <v>40438</v>
      </c>
      <c r="G593" s="177" t="str">
        <f t="shared" si="19"/>
        <v>_x0005_168.95</v>
      </c>
      <c r="H593" s="185">
        <v>11</v>
      </c>
      <c r="I593" s="186" t="e">
        <f t="shared" si="18"/>
        <v>#VALUE!</v>
      </c>
    </row>
    <row r="594" spans="2:9">
      <c r="B594" s="399" t="s">
        <v>678</v>
      </c>
      <c r="C594" s="402" t="s">
        <v>1089</v>
      </c>
      <c r="D594" s="401" t="s">
        <v>679</v>
      </c>
      <c r="E594" s="402" t="s">
        <v>1091</v>
      </c>
      <c r="F594" s="183">
        <v>40439</v>
      </c>
      <c r="G594" s="177" t="str">
        <f t="shared" si="19"/>
        <v>_x0005_168.95</v>
      </c>
      <c r="H594" s="185">
        <v>10</v>
      </c>
      <c r="I594" s="189" t="e">
        <f t="shared" si="18"/>
        <v>#VALUE!</v>
      </c>
    </row>
    <row r="595" spans="2:9">
      <c r="B595" s="399" t="s">
        <v>678</v>
      </c>
      <c r="C595" s="400" t="s">
        <v>1089</v>
      </c>
      <c r="D595" s="401" t="s">
        <v>679</v>
      </c>
      <c r="E595" s="400" t="s">
        <v>1095</v>
      </c>
      <c r="F595" s="183">
        <v>40442</v>
      </c>
      <c r="G595" s="177" t="str">
        <f t="shared" si="19"/>
        <v>_x0005_168.95</v>
      </c>
      <c r="H595" s="185">
        <v>4</v>
      </c>
      <c r="I595" s="186" t="e">
        <f t="shared" si="18"/>
        <v>#VALUE!</v>
      </c>
    </row>
    <row r="596" spans="2:9">
      <c r="B596" s="399" t="s">
        <v>262</v>
      </c>
      <c r="C596" s="402" t="s">
        <v>1089</v>
      </c>
      <c r="D596" s="401" t="s">
        <v>676</v>
      </c>
      <c r="E596" s="402" t="s">
        <v>1094</v>
      </c>
      <c r="F596" s="183">
        <v>40448</v>
      </c>
      <c r="G596" s="177" t="str">
        <f t="shared" si="19"/>
        <v>_x0005_168.95</v>
      </c>
      <c r="H596" s="185">
        <v>6</v>
      </c>
      <c r="I596" s="189" t="e">
        <f t="shared" si="18"/>
        <v>#VALUE!</v>
      </c>
    </row>
    <row r="597" spans="2:9">
      <c r="B597" s="399" t="s">
        <v>605</v>
      </c>
      <c r="C597" s="400" t="s">
        <v>1089</v>
      </c>
      <c r="D597" s="401" t="s">
        <v>675</v>
      </c>
      <c r="E597" s="400" t="s">
        <v>1091</v>
      </c>
      <c r="F597" s="183">
        <v>40470</v>
      </c>
      <c r="G597" s="177" t="str">
        <f t="shared" si="19"/>
        <v>_x0005_168.95</v>
      </c>
      <c r="H597" s="185">
        <v>13</v>
      </c>
      <c r="I597" s="186" t="e">
        <f t="shared" si="18"/>
        <v>#VALUE!</v>
      </c>
    </row>
    <row r="598" spans="2:9">
      <c r="B598" s="399" t="s">
        <v>677</v>
      </c>
      <c r="C598" s="402" t="s">
        <v>1089</v>
      </c>
      <c r="D598" s="401" t="s">
        <v>675</v>
      </c>
      <c r="E598" s="402" t="s">
        <v>1093</v>
      </c>
      <c r="F598" s="183">
        <v>40470</v>
      </c>
      <c r="G598" s="177" t="str">
        <f t="shared" si="19"/>
        <v>_x0005_168.95</v>
      </c>
      <c r="H598" s="185">
        <v>5</v>
      </c>
      <c r="I598" s="189" t="e">
        <f t="shared" si="18"/>
        <v>#VALUE!</v>
      </c>
    </row>
    <row r="599" spans="2:9">
      <c r="B599" s="399" t="s">
        <v>678</v>
      </c>
      <c r="C599" s="400" t="s">
        <v>1089</v>
      </c>
      <c r="D599" s="401" t="s">
        <v>679</v>
      </c>
      <c r="E599" s="400" t="s">
        <v>1091</v>
      </c>
      <c r="F599" s="183">
        <v>40473</v>
      </c>
      <c r="G599" s="177" t="str">
        <f t="shared" si="19"/>
        <v>_x0005_168.95</v>
      </c>
      <c r="H599" s="185">
        <v>2</v>
      </c>
      <c r="I599" s="186" t="e">
        <f t="shared" si="18"/>
        <v>#VALUE!</v>
      </c>
    </row>
    <row r="600" spans="2:9">
      <c r="B600" s="399" t="s">
        <v>678</v>
      </c>
      <c r="C600" s="402" t="s">
        <v>1089</v>
      </c>
      <c r="D600" s="401" t="s">
        <v>679</v>
      </c>
      <c r="E600" s="402" t="s">
        <v>1091</v>
      </c>
      <c r="F600" s="183">
        <v>40478</v>
      </c>
      <c r="G600" s="177" t="str">
        <f t="shared" si="19"/>
        <v>_x0005_168.95</v>
      </c>
      <c r="H600" s="185">
        <v>9</v>
      </c>
      <c r="I600" s="189" t="e">
        <f t="shared" si="18"/>
        <v>#VALUE!</v>
      </c>
    </row>
    <row r="601" spans="2:9">
      <c r="B601" s="399" t="s">
        <v>171</v>
      </c>
      <c r="C601" s="400" t="s">
        <v>1089</v>
      </c>
      <c r="D601" s="401" t="s">
        <v>674</v>
      </c>
      <c r="E601" s="400" t="s">
        <v>1091</v>
      </c>
      <c r="F601" s="183">
        <v>40479</v>
      </c>
      <c r="G601" s="177" t="str">
        <f t="shared" si="19"/>
        <v>_x0005_168.95</v>
      </c>
      <c r="H601" s="185">
        <v>4</v>
      </c>
      <c r="I601" s="186" t="e">
        <f t="shared" si="18"/>
        <v>#VALUE!</v>
      </c>
    </row>
    <row r="602" spans="2:9">
      <c r="B602" s="399" t="s">
        <v>682</v>
      </c>
      <c r="C602" s="402" t="s">
        <v>1089</v>
      </c>
      <c r="D602" s="401" t="s">
        <v>679</v>
      </c>
      <c r="E602" s="402" t="s">
        <v>1091</v>
      </c>
      <c r="F602" s="183">
        <v>40480</v>
      </c>
      <c r="G602" s="177" t="str">
        <f t="shared" si="19"/>
        <v>_x0005_168.95</v>
      </c>
      <c r="H602" s="185">
        <v>10</v>
      </c>
      <c r="I602" s="189" t="e">
        <f t="shared" si="18"/>
        <v>#VALUE!</v>
      </c>
    </row>
    <row r="603" spans="2:9">
      <c r="B603" s="399" t="s">
        <v>677</v>
      </c>
      <c r="C603" s="400" t="s">
        <v>1089</v>
      </c>
      <c r="D603" s="401" t="s">
        <v>675</v>
      </c>
      <c r="E603" s="400" t="s">
        <v>1095</v>
      </c>
      <c r="F603" s="183">
        <v>40484</v>
      </c>
      <c r="G603" s="177" t="str">
        <f t="shared" si="19"/>
        <v>_x0005_168.95</v>
      </c>
      <c r="H603" s="185">
        <v>7</v>
      </c>
      <c r="I603" s="186" t="e">
        <f t="shared" si="18"/>
        <v>#VALUE!</v>
      </c>
    </row>
    <row r="604" spans="2:9">
      <c r="B604" s="399" t="s">
        <v>343</v>
      </c>
      <c r="C604" s="402" t="s">
        <v>1089</v>
      </c>
      <c r="D604" s="401" t="s">
        <v>674</v>
      </c>
      <c r="E604" s="402" t="s">
        <v>1092</v>
      </c>
      <c r="F604" s="183">
        <v>40494</v>
      </c>
      <c r="G604" s="177" t="str">
        <f t="shared" si="19"/>
        <v>_x0005_168.95</v>
      </c>
      <c r="H604" s="185">
        <v>3</v>
      </c>
      <c r="I604" s="189" t="e">
        <f t="shared" si="18"/>
        <v>#VALUE!</v>
      </c>
    </row>
    <row r="605" spans="2:9">
      <c r="B605" s="399" t="s">
        <v>262</v>
      </c>
      <c r="C605" s="400" t="s">
        <v>1089</v>
      </c>
      <c r="D605" s="401" t="s">
        <v>676</v>
      </c>
      <c r="E605" s="400" t="s">
        <v>1093</v>
      </c>
      <c r="F605" s="183">
        <v>40499</v>
      </c>
      <c r="G605" s="177" t="str">
        <f t="shared" si="19"/>
        <v>_x0005_168.95</v>
      </c>
      <c r="H605" s="185">
        <v>5</v>
      </c>
      <c r="I605" s="186" t="e">
        <f t="shared" si="18"/>
        <v>#VALUE!</v>
      </c>
    </row>
    <row r="606" spans="2:9">
      <c r="B606" s="399" t="s">
        <v>312</v>
      </c>
      <c r="C606" s="402" t="s">
        <v>1089</v>
      </c>
      <c r="D606" s="401" t="s">
        <v>674</v>
      </c>
      <c r="E606" s="402" t="s">
        <v>1094</v>
      </c>
      <c r="F606" s="183">
        <v>40504</v>
      </c>
      <c r="G606" s="177" t="str">
        <f t="shared" si="19"/>
        <v>_x0005_168.95</v>
      </c>
      <c r="H606" s="185">
        <v>14</v>
      </c>
      <c r="I606" s="189" t="e">
        <f t="shared" si="18"/>
        <v>#VALUE!</v>
      </c>
    </row>
    <row r="607" spans="2:9">
      <c r="B607" s="399" t="s">
        <v>150</v>
      </c>
      <c r="C607" s="400" t="s">
        <v>1089</v>
      </c>
      <c r="D607" s="401" t="s">
        <v>676</v>
      </c>
      <c r="E607" s="400" t="s">
        <v>1095</v>
      </c>
      <c r="F607" s="183">
        <v>40504</v>
      </c>
      <c r="G607" s="177" t="str">
        <f t="shared" si="19"/>
        <v>_x0005_168.95</v>
      </c>
      <c r="H607" s="185">
        <v>2</v>
      </c>
      <c r="I607" s="186" t="e">
        <f t="shared" si="18"/>
        <v>#VALUE!</v>
      </c>
    </row>
    <row r="608" spans="2:9">
      <c r="B608" s="399" t="s">
        <v>673</v>
      </c>
      <c r="C608" s="402" t="s">
        <v>1089</v>
      </c>
      <c r="D608" s="401" t="s">
        <v>674</v>
      </c>
      <c r="E608" s="402" t="s">
        <v>1093</v>
      </c>
      <c r="F608" s="183">
        <v>40505</v>
      </c>
      <c r="G608" s="177" t="str">
        <f t="shared" si="19"/>
        <v>_x0005_168.95</v>
      </c>
      <c r="H608" s="185">
        <v>14</v>
      </c>
      <c r="I608" s="189" t="e">
        <f t="shared" si="18"/>
        <v>#VALUE!</v>
      </c>
    </row>
    <row r="609" spans="2:9">
      <c r="B609" s="399" t="s">
        <v>680</v>
      </c>
      <c r="C609" s="400" t="s">
        <v>1089</v>
      </c>
      <c r="D609" s="401" t="s">
        <v>679</v>
      </c>
      <c r="E609" s="400" t="s">
        <v>1094</v>
      </c>
      <c r="F609" s="183">
        <v>40513</v>
      </c>
      <c r="G609" s="177" t="str">
        <f t="shared" si="19"/>
        <v>_x0005_168.95</v>
      </c>
      <c r="H609" s="185">
        <v>12</v>
      </c>
      <c r="I609" s="186" t="e">
        <f t="shared" si="18"/>
        <v>#VALUE!</v>
      </c>
    </row>
    <row r="610" spans="2:9">
      <c r="B610" s="399" t="s">
        <v>673</v>
      </c>
      <c r="C610" s="402" t="s">
        <v>1089</v>
      </c>
      <c r="D610" s="401" t="s">
        <v>674</v>
      </c>
      <c r="E610" s="402" t="s">
        <v>1091</v>
      </c>
      <c r="F610" s="183">
        <v>40523</v>
      </c>
      <c r="G610" s="177" t="str">
        <f t="shared" si="19"/>
        <v>_x0005_168.95</v>
      </c>
      <c r="H610" s="185">
        <v>7</v>
      </c>
      <c r="I610" s="189" t="e">
        <f t="shared" si="18"/>
        <v>#VALUE!</v>
      </c>
    </row>
    <row r="611" spans="2:9">
      <c r="B611" s="399" t="s">
        <v>677</v>
      </c>
      <c r="C611" s="400" t="s">
        <v>1089</v>
      </c>
      <c r="D611" s="401" t="s">
        <v>675</v>
      </c>
      <c r="E611" s="400" t="s">
        <v>1094</v>
      </c>
      <c r="F611" s="183">
        <v>40525</v>
      </c>
      <c r="G611" s="177" t="str">
        <f t="shared" si="19"/>
        <v>_x0005_168.95</v>
      </c>
      <c r="H611" s="185">
        <v>13</v>
      </c>
      <c r="I611" s="186" t="e">
        <f t="shared" si="18"/>
        <v>#VALUE!</v>
      </c>
    </row>
    <row r="612" spans="2:9">
      <c r="B612" s="399" t="s">
        <v>150</v>
      </c>
      <c r="C612" s="402" t="s">
        <v>1089</v>
      </c>
      <c r="D612" s="401" t="s">
        <v>676</v>
      </c>
      <c r="E612" s="402" t="s">
        <v>1095</v>
      </c>
      <c r="F612" s="183">
        <v>40528</v>
      </c>
      <c r="G612" s="177" t="str">
        <f t="shared" si="19"/>
        <v>_x0005_168.95</v>
      </c>
      <c r="H612" s="185">
        <v>14</v>
      </c>
      <c r="I612" s="189" t="e">
        <f t="shared" si="18"/>
        <v>#VALUE!</v>
      </c>
    </row>
    <row r="613" spans="2:9">
      <c r="B613" s="399" t="s">
        <v>262</v>
      </c>
      <c r="C613" s="400" t="s">
        <v>1089</v>
      </c>
      <c r="D613" s="401" t="s">
        <v>676</v>
      </c>
      <c r="E613" s="400" t="s">
        <v>1094</v>
      </c>
      <c r="F613" s="183">
        <v>40530</v>
      </c>
      <c r="G613" s="177" t="str">
        <f t="shared" si="19"/>
        <v>_x0005_168.95</v>
      </c>
      <c r="H613" s="185">
        <v>11</v>
      </c>
      <c r="I613" s="186" t="e">
        <f t="shared" si="18"/>
        <v>#VALUE!</v>
      </c>
    </row>
    <row r="614" spans="2:9">
      <c r="B614" s="399" t="s">
        <v>171</v>
      </c>
      <c r="C614" s="402" t="s">
        <v>1089</v>
      </c>
      <c r="D614" s="401" t="s">
        <v>674</v>
      </c>
      <c r="E614" s="402" t="s">
        <v>1092</v>
      </c>
      <c r="F614" s="183">
        <v>40532</v>
      </c>
      <c r="G614" s="177" t="str">
        <f t="shared" si="19"/>
        <v>_x0005_168.95</v>
      </c>
      <c r="H614" s="185">
        <v>6</v>
      </c>
      <c r="I614" s="189" t="e">
        <f t="shared" si="18"/>
        <v>#VALUE!</v>
      </c>
    </row>
    <row r="615" spans="2:9">
      <c r="B615" s="399" t="s">
        <v>680</v>
      </c>
      <c r="C615" s="400" t="s">
        <v>1089</v>
      </c>
      <c r="D615" s="401" t="s">
        <v>679</v>
      </c>
      <c r="E615" s="400" t="s">
        <v>1094</v>
      </c>
      <c r="F615" s="183">
        <v>40534</v>
      </c>
      <c r="G615" s="177" t="str">
        <f t="shared" si="19"/>
        <v>_x0005_168.95</v>
      </c>
      <c r="H615" s="185">
        <v>20</v>
      </c>
      <c r="I615" s="186" t="e">
        <f t="shared" si="18"/>
        <v>#VALUE!</v>
      </c>
    </row>
    <row r="616" spans="2:9">
      <c r="B616" s="399" t="s">
        <v>678</v>
      </c>
      <c r="C616" s="402" t="s">
        <v>1089</v>
      </c>
      <c r="D616" s="401" t="s">
        <v>679</v>
      </c>
      <c r="E616" s="402" t="s">
        <v>1094</v>
      </c>
      <c r="F616" s="183">
        <v>40548</v>
      </c>
      <c r="G616" s="177" t="str">
        <f t="shared" si="19"/>
        <v>_x0005_168.95</v>
      </c>
      <c r="H616" s="185">
        <v>18</v>
      </c>
      <c r="I616" s="189" t="e">
        <f t="shared" si="18"/>
        <v>#VALUE!</v>
      </c>
    </row>
    <row r="617" spans="2:9">
      <c r="B617" s="399" t="s">
        <v>677</v>
      </c>
      <c r="C617" s="400" t="s">
        <v>1089</v>
      </c>
      <c r="D617" s="401" t="s">
        <v>675</v>
      </c>
      <c r="E617" s="400" t="s">
        <v>1091</v>
      </c>
      <c r="F617" s="183">
        <v>40550</v>
      </c>
      <c r="G617" s="177" t="str">
        <f t="shared" si="19"/>
        <v>_x0005_168.95</v>
      </c>
      <c r="H617" s="185">
        <v>7</v>
      </c>
      <c r="I617" s="186" t="e">
        <f t="shared" si="18"/>
        <v>#VALUE!</v>
      </c>
    </row>
    <row r="618" spans="2:9">
      <c r="B618" s="399" t="s">
        <v>262</v>
      </c>
      <c r="C618" s="402" t="s">
        <v>1089</v>
      </c>
      <c r="D618" s="401" t="s">
        <v>676</v>
      </c>
      <c r="E618" s="402" t="s">
        <v>1091</v>
      </c>
      <c r="F618" s="183">
        <v>40550</v>
      </c>
      <c r="G618" s="177" t="str">
        <f t="shared" si="19"/>
        <v>_x0005_168.95</v>
      </c>
      <c r="H618" s="185">
        <v>8</v>
      </c>
      <c r="I618" s="189" t="e">
        <f t="shared" si="18"/>
        <v>#VALUE!</v>
      </c>
    </row>
    <row r="619" spans="2:9">
      <c r="B619" s="399" t="s">
        <v>343</v>
      </c>
      <c r="C619" s="400" t="s">
        <v>1089</v>
      </c>
      <c r="D619" s="401" t="s">
        <v>674</v>
      </c>
      <c r="E619" s="400" t="s">
        <v>1095</v>
      </c>
      <c r="F619" s="183">
        <v>40550</v>
      </c>
      <c r="G619" s="177" t="str">
        <f t="shared" si="19"/>
        <v>_x0005_168.95</v>
      </c>
      <c r="H619" s="185">
        <v>15</v>
      </c>
      <c r="I619" s="186" t="e">
        <f t="shared" si="18"/>
        <v>#VALUE!</v>
      </c>
    </row>
    <row r="620" spans="2:9">
      <c r="B620" s="399" t="s">
        <v>681</v>
      </c>
      <c r="C620" s="402" t="s">
        <v>1089</v>
      </c>
      <c r="D620" s="401" t="s">
        <v>679</v>
      </c>
      <c r="E620" s="402" t="s">
        <v>1095</v>
      </c>
      <c r="F620" s="183">
        <v>40551</v>
      </c>
      <c r="G620" s="177" t="str">
        <f t="shared" si="19"/>
        <v>_x0005_168.95</v>
      </c>
      <c r="H620" s="185">
        <v>7</v>
      </c>
      <c r="I620" s="189" t="e">
        <f t="shared" si="18"/>
        <v>#VALUE!</v>
      </c>
    </row>
    <row r="621" spans="2:9">
      <c r="B621" s="399" t="s">
        <v>262</v>
      </c>
      <c r="C621" s="400" t="s">
        <v>1089</v>
      </c>
      <c r="D621" s="401" t="s">
        <v>676</v>
      </c>
      <c r="E621" s="400" t="s">
        <v>1094</v>
      </c>
      <c r="F621" s="183">
        <v>40556</v>
      </c>
      <c r="G621" s="177" t="str">
        <f t="shared" si="19"/>
        <v>_x0005_168.95</v>
      </c>
      <c r="H621" s="185">
        <v>6</v>
      </c>
      <c r="I621" s="186" t="e">
        <f t="shared" si="18"/>
        <v>#VALUE!</v>
      </c>
    </row>
    <row r="622" spans="2:9">
      <c r="B622" s="399" t="s">
        <v>673</v>
      </c>
      <c r="C622" s="402" t="s">
        <v>1089</v>
      </c>
      <c r="D622" s="401" t="s">
        <v>674</v>
      </c>
      <c r="E622" s="402" t="s">
        <v>1091</v>
      </c>
      <c r="F622" s="183">
        <v>40561</v>
      </c>
      <c r="G622" s="177" t="str">
        <f t="shared" si="19"/>
        <v>_x0005_168.95</v>
      </c>
      <c r="H622" s="185">
        <v>3</v>
      </c>
      <c r="I622" s="189" t="e">
        <f t="shared" si="18"/>
        <v>#VALUE!</v>
      </c>
    </row>
    <row r="623" spans="2:9">
      <c r="B623" s="399" t="s">
        <v>150</v>
      </c>
      <c r="C623" s="400" t="s">
        <v>1089</v>
      </c>
      <c r="D623" s="401" t="s">
        <v>676</v>
      </c>
      <c r="E623" s="400" t="s">
        <v>1092</v>
      </c>
      <c r="F623" s="183">
        <v>40562</v>
      </c>
      <c r="G623" s="177" t="str">
        <f t="shared" si="19"/>
        <v>_x0005_168.95</v>
      </c>
      <c r="H623" s="185">
        <v>10</v>
      </c>
      <c r="I623" s="186" t="e">
        <f t="shared" si="18"/>
        <v>#VALUE!</v>
      </c>
    </row>
    <row r="624" spans="2:9">
      <c r="B624" s="399" t="s">
        <v>680</v>
      </c>
      <c r="C624" s="402" t="s">
        <v>1089</v>
      </c>
      <c r="D624" s="401" t="s">
        <v>679</v>
      </c>
      <c r="E624" s="402" t="s">
        <v>1094</v>
      </c>
      <c r="F624" s="183">
        <v>40564</v>
      </c>
      <c r="G624" s="177" t="str">
        <f t="shared" si="19"/>
        <v>_x0005_168.95</v>
      </c>
      <c r="H624" s="185">
        <v>15</v>
      </c>
      <c r="I624" s="189" t="e">
        <f t="shared" si="18"/>
        <v>#VALUE!</v>
      </c>
    </row>
    <row r="625" spans="2:9">
      <c r="B625" s="399" t="s">
        <v>343</v>
      </c>
      <c r="C625" s="400" t="s">
        <v>1089</v>
      </c>
      <c r="D625" s="401" t="s">
        <v>674</v>
      </c>
      <c r="E625" s="400" t="s">
        <v>1091</v>
      </c>
      <c r="F625" s="183">
        <v>40568</v>
      </c>
      <c r="G625" s="177" t="str">
        <f t="shared" si="19"/>
        <v>_x0005_168.95</v>
      </c>
      <c r="H625" s="185">
        <v>2</v>
      </c>
      <c r="I625" s="186" t="e">
        <f t="shared" si="18"/>
        <v>#VALUE!</v>
      </c>
    </row>
    <row r="626" spans="2:9">
      <c r="B626" s="399" t="s">
        <v>682</v>
      </c>
      <c r="C626" s="402" t="s">
        <v>1089</v>
      </c>
      <c r="D626" s="401" t="s">
        <v>679</v>
      </c>
      <c r="E626" s="402" t="s">
        <v>1092</v>
      </c>
      <c r="F626" s="183">
        <v>40568</v>
      </c>
      <c r="G626" s="177" t="str">
        <f t="shared" si="19"/>
        <v>_x0005_168.95</v>
      </c>
      <c r="H626" s="185">
        <v>11</v>
      </c>
      <c r="I626" s="189" t="e">
        <f t="shared" si="18"/>
        <v>#VALUE!</v>
      </c>
    </row>
    <row r="627" spans="2:9">
      <c r="B627" s="399" t="s">
        <v>678</v>
      </c>
      <c r="C627" s="400" t="s">
        <v>1089</v>
      </c>
      <c r="D627" s="401" t="s">
        <v>679</v>
      </c>
      <c r="E627" s="400" t="s">
        <v>1095</v>
      </c>
      <c r="F627" s="183">
        <v>40571</v>
      </c>
      <c r="G627" s="177" t="str">
        <f t="shared" si="19"/>
        <v>_x0005_168.95</v>
      </c>
      <c r="H627" s="185">
        <v>15</v>
      </c>
      <c r="I627" s="186" t="e">
        <f t="shared" si="18"/>
        <v>#VALUE!</v>
      </c>
    </row>
    <row r="628" spans="2:9">
      <c r="B628" s="399" t="s">
        <v>343</v>
      </c>
      <c r="C628" s="402" t="s">
        <v>1089</v>
      </c>
      <c r="D628" s="401" t="s">
        <v>674</v>
      </c>
      <c r="E628" s="402" t="s">
        <v>1093</v>
      </c>
      <c r="F628" s="183">
        <v>40578</v>
      </c>
      <c r="G628" s="177" t="str">
        <f t="shared" si="19"/>
        <v>_x0005_168.95</v>
      </c>
      <c r="H628" s="185">
        <v>6</v>
      </c>
      <c r="I628" s="189" t="e">
        <f t="shared" si="18"/>
        <v>#VALUE!</v>
      </c>
    </row>
    <row r="629" spans="2:9">
      <c r="B629" s="399" t="s">
        <v>680</v>
      </c>
      <c r="C629" s="400" t="s">
        <v>1089</v>
      </c>
      <c r="D629" s="401" t="s">
        <v>679</v>
      </c>
      <c r="E629" s="400" t="s">
        <v>1093</v>
      </c>
      <c r="F629" s="183">
        <v>40582</v>
      </c>
      <c r="G629" s="177" t="str">
        <f t="shared" si="19"/>
        <v>_x0005_168.95</v>
      </c>
      <c r="H629" s="185">
        <v>11</v>
      </c>
      <c r="I629" s="186" t="e">
        <f t="shared" si="18"/>
        <v>#VALUE!</v>
      </c>
    </row>
    <row r="630" spans="2:9">
      <c r="B630" s="399" t="s">
        <v>605</v>
      </c>
      <c r="C630" s="402" t="s">
        <v>1089</v>
      </c>
      <c r="D630" s="401" t="s">
        <v>675</v>
      </c>
      <c r="E630" s="402" t="s">
        <v>1092</v>
      </c>
      <c r="F630" s="183">
        <v>40591</v>
      </c>
      <c r="G630" s="177" t="str">
        <f t="shared" si="19"/>
        <v>_x0005_168.95</v>
      </c>
      <c r="H630" s="185">
        <v>4</v>
      </c>
      <c r="I630" s="189" t="e">
        <f t="shared" si="18"/>
        <v>#VALUE!</v>
      </c>
    </row>
    <row r="631" spans="2:9">
      <c r="B631" s="399" t="s">
        <v>681</v>
      </c>
      <c r="C631" s="400" t="s">
        <v>1089</v>
      </c>
      <c r="D631" s="401" t="s">
        <v>679</v>
      </c>
      <c r="E631" s="400" t="s">
        <v>1095</v>
      </c>
      <c r="F631" s="183">
        <v>40593</v>
      </c>
      <c r="G631" s="177" t="str">
        <f t="shared" si="19"/>
        <v>_x0005_168.95</v>
      </c>
      <c r="H631" s="185">
        <v>13</v>
      </c>
      <c r="I631" s="186" t="e">
        <f t="shared" si="18"/>
        <v>#VALUE!</v>
      </c>
    </row>
    <row r="632" spans="2:9">
      <c r="B632" s="399" t="s">
        <v>682</v>
      </c>
      <c r="C632" s="402" t="s">
        <v>1089</v>
      </c>
      <c r="D632" s="401" t="s">
        <v>679</v>
      </c>
      <c r="E632" s="402" t="s">
        <v>1095</v>
      </c>
      <c r="F632" s="183">
        <v>40603</v>
      </c>
      <c r="G632" s="177" t="str">
        <f t="shared" si="19"/>
        <v>_x0005_168.95</v>
      </c>
      <c r="H632" s="185">
        <v>13</v>
      </c>
      <c r="I632" s="189" t="e">
        <f t="shared" si="18"/>
        <v>#VALUE!</v>
      </c>
    </row>
    <row r="633" spans="2:9">
      <c r="B633" s="399" t="s">
        <v>681</v>
      </c>
      <c r="C633" s="400" t="s">
        <v>1089</v>
      </c>
      <c r="D633" s="401" t="s">
        <v>679</v>
      </c>
      <c r="E633" s="400" t="s">
        <v>1094</v>
      </c>
      <c r="F633" s="183">
        <v>40613</v>
      </c>
      <c r="G633" s="177" t="str">
        <f t="shared" si="19"/>
        <v>_x0005_168.95</v>
      </c>
      <c r="H633" s="185">
        <v>9</v>
      </c>
      <c r="I633" s="186" t="e">
        <f t="shared" si="18"/>
        <v>#VALUE!</v>
      </c>
    </row>
    <row r="634" spans="2:9">
      <c r="B634" s="399" t="s">
        <v>343</v>
      </c>
      <c r="C634" s="402" t="s">
        <v>1089</v>
      </c>
      <c r="D634" s="401" t="s">
        <v>674</v>
      </c>
      <c r="E634" s="402" t="s">
        <v>1094</v>
      </c>
      <c r="F634" s="183">
        <v>40614</v>
      </c>
      <c r="G634" s="177" t="str">
        <f t="shared" si="19"/>
        <v>_x0005_168.95</v>
      </c>
      <c r="H634" s="185">
        <v>8</v>
      </c>
      <c r="I634" s="189" t="e">
        <f t="shared" si="18"/>
        <v>#VALUE!</v>
      </c>
    </row>
    <row r="635" spans="2:9">
      <c r="B635" s="399" t="s">
        <v>682</v>
      </c>
      <c r="C635" s="400" t="s">
        <v>1089</v>
      </c>
      <c r="D635" s="401" t="s">
        <v>679</v>
      </c>
      <c r="E635" s="400" t="s">
        <v>1095</v>
      </c>
      <c r="F635" s="183">
        <v>40624</v>
      </c>
      <c r="G635" s="177" t="str">
        <f t="shared" si="19"/>
        <v>_x0005_168.95</v>
      </c>
      <c r="H635" s="185">
        <v>10</v>
      </c>
      <c r="I635" s="186" t="e">
        <f t="shared" si="18"/>
        <v>#VALUE!</v>
      </c>
    </row>
    <row r="636" spans="2:9">
      <c r="B636" s="399" t="s">
        <v>605</v>
      </c>
      <c r="C636" s="402" t="s">
        <v>1089</v>
      </c>
      <c r="D636" s="401" t="s">
        <v>675</v>
      </c>
      <c r="E636" s="402" t="s">
        <v>1094</v>
      </c>
      <c r="F636" s="183">
        <v>40628</v>
      </c>
      <c r="G636" s="177" t="str">
        <f t="shared" si="19"/>
        <v>_x0005_168.95</v>
      </c>
      <c r="H636" s="185">
        <v>7</v>
      </c>
      <c r="I636" s="189" t="e">
        <f t="shared" si="18"/>
        <v>#VALUE!</v>
      </c>
    </row>
    <row r="637" spans="2:9">
      <c r="B637" s="399" t="s">
        <v>678</v>
      </c>
      <c r="C637" s="400" t="s">
        <v>1089</v>
      </c>
      <c r="D637" s="401" t="s">
        <v>679</v>
      </c>
      <c r="E637" s="400" t="s">
        <v>1094</v>
      </c>
      <c r="F637" s="183">
        <v>40632</v>
      </c>
      <c r="G637" s="177" t="str">
        <f t="shared" si="19"/>
        <v>_x0005_168.95</v>
      </c>
      <c r="H637" s="185">
        <v>12</v>
      </c>
      <c r="I637" s="186" t="e">
        <f t="shared" si="18"/>
        <v>#VALUE!</v>
      </c>
    </row>
    <row r="638" spans="2:9">
      <c r="B638" s="399" t="s">
        <v>678</v>
      </c>
      <c r="C638" s="402" t="s">
        <v>1089</v>
      </c>
      <c r="D638" s="401" t="s">
        <v>679</v>
      </c>
      <c r="E638" s="402" t="s">
        <v>1095</v>
      </c>
      <c r="F638" s="183">
        <v>40646</v>
      </c>
      <c r="G638" s="177" t="str">
        <f t="shared" si="19"/>
        <v>_x0005_168.95</v>
      </c>
      <c r="H638" s="185">
        <v>9</v>
      </c>
      <c r="I638" s="189" t="e">
        <f t="shared" si="18"/>
        <v>#VALUE!</v>
      </c>
    </row>
    <row r="639" spans="2:9">
      <c r="B639" s="399" t="s">
        <v>681</v>
      </c>
      <c r="C639" s="400" t="s">
        <v>1089</v>
      </c>
      <c r="D639" s="401" t="s">
        <v>679</v>
      </c>
      <c r="E639" s="400" t="s">
        <v>1092</v>
      </c>
      <c r="F639" s="183">
        <v>40648</v>
      </c>
      <c r="G639" s="177" t="str">
        <f t="shared" si="19"/>
        <v>_x0005_168.95</v>
      </c>
      <c r="H639" s="185">
        <v>13</v>
      </c>
      <c r="I639" s="186" t="e">
        <f t="shared" si="18"/>
        <v>#VALUE!</v>
      </c>
    </row>
    <row r="640" spans="2:9">
      <c r="B640" s="399" t="s">
        <v>171</v>
      </c>
      <c r="C640" s="402" t="s">
        <v>1089</v>
      </c>
      <c r="D640" s="401" t="s">
        <v>674</v>
      </c>
      <c r="E640" s="402" t="s">
        <v>1095</v>
      </c>
      <c r="F640" s="183">
        <v>40653</v>
      </c>
      <c r="G640" s="177" t="str">
        <f t="shared" si="19"/>
        <v>_x0005_168.95</v>
      </c>
      <c r="H640" s="185">
        <v>5</v>
      </c>
      <c r="I640" s="189" t="e">
        <f t="shared" si="18"/>
        <v>#VALUE!</v>
      </c>
    </row>
    <row r="641" spans="2:9">
      <c r="B641" s="399" t="s">
        <v>150</v>
      </c>
      <c r="C641" s="400" t="s">
        <v>1089</v>
      </c>
      <c r="D641" s="401" t="s">
        <v>676</v>
      </c>
      <c r="E641" s="400" t="s">
        <v>1092</v>
      </c>
      <c r="F641" s="183">
        <v>40655</v>
      </c>
      <c r="G641" s="177" t="str">
        <f t="shared" si="19"/>
        <v>_x0005_168.95</v>
      </c>
      <c r="H641" s="185">
        <v>14</v>
      </c>
      <c r="I641" s="186" t="e">
        <f t="shared" si="18"/>
        <v>#VALUE!</v>
      </c>
    </row>
    <row r="642" spans="2:9">
      <c r="B642" s="399" t="s">
        <v>673</v>
      </c>
      <c r="C642" s="402" t="s">
        <v>1089</v>
      </c>
      <c r="D642" s="401" t="s">
        <v>674</v>
      </c>
      <c r="E642" s="402" t="s">
        <v>1093</v>
      </c>
      <c r="F642" s="183">
        <v>40658</v>
      </c>
      <c r="G642" s="177" t="str">
        <f t="shared" si="19"/>
        <v>_x0005_168.95</v>
      </c>
      <c r="H642" s="185">
        <v>10</v>
      </c>
      <c r="I642" s="189" t="e">
        <f t="shared" ref="I642:I705" si="20">G642*H642</f>
        <v>#VALUE!</v>
      </c>
    </row>
    <row r="643" spans="2:9">
      <c r="B643" s="399" t="s">
        <v>605</v>
      </c>
      <c r="C643" s="400" t="s">
        <v>1089</v>
      </c>
      <c r="D643" s="401" t="s">
        <v>675</v>
      </c>
      <c r="E643" s="400" t="s">
        <v>1091</v>
      </c>
      <c r="F643" s="183">
        <v>40659</v>
      </c>
      <c r="G643" s="177" t="str">
        <f t="shared" ref="G643:G706" si="21">CHAR(5)&amp;168.95</f>
        <v>_x0005_168.95</v>
      </c>
      <c r="H643" s="185">
        <v>8</v>
      </c>
      <c r="I643" s="186" t="e">
        <f t="shared" si="20"/>
        <v>#VALUE!</v>
      </c>
    </row>
    <row r="644" spans="2:9">
      <c r="B644" s="399" t="s">
        <v>262</v>
      </c>
      <c r="C644" s="402" t="s">
        <v>1089</v>
      </c>
      <c r="D644" s="401" t="s">
        <v>676</v>
      </c>
      <c r="E644" s="402" t="s">
        <v>1094</v>
      </c>
      <c r="F644" s="183">
        <v>40660</v>
      </c>
      <c r="G644" s="177" t="str">
        <f t="shared" si="21"/>
        <v>_x0005_168.95</v>
      </c>
      <c r="H644" s="185">
        <v>11</v>
      </c>
      <c r="I644" s="189" t="e">
        <f t="shared" si="20"/>
        <v>#VALUE!</v>
      </c>
    </row>
    <row r="645" spans="2:9">
      <c r="B645" s="399" t="s">
        <v>605</v>
      </c>
      <c r="C645" s="400" t="s">
        <v>1089</v>
      </c>
      <c r="D645" s="401" t="s">
        <v>675</v>
      </c>
      <c r="E645" s="400" t="s">
        <v>1095</v>
      </c>
      <c r="F645" s="183">
        <v>40661</v>
      </c>
      <c r="G645" s="177" t="str">
        <f t="shared" si="21"/>
        <v>_x0005_168.95</v>
      </c>
      <c r="H645" s="185">
        <v>9</v>
      </c>
      <c r="I645" s="186" t="e">
        <f t="shared" si="20"/>
        <v>#VALUE!</v>
      </c>
    </row>
    <row r="646" spans="2:9">
      <c r="B646" s="399" t="s">
        <v>150</v>
      </c>
      <c r="C646" s="402" t="s">
        <v>1089</v>
      </c>
      <c r="D646" s="401" t="s">
        <v>676</v>
      </c>
      <c r="E646" s="402" t="s">
        <v>1094</v>
      </c>
      <c r="F646" s="183">
        <v>40663</v>
      </c>
      <c r="G646" s="177" t="str">
        <f t="shared" si="21"/>
        <v>_x0005_168.95</v>
      </c>
      <c r="H646" s="185">
        <v>20</v>
      </c>
      <c r="I646" s="189" t="e">
        <f t="shared" si="20"/>
        <v>#VALUE!</v>
      </c>
    </row>
    <row r="647" spans="2:9">
      <c r="B647" s="399" t="s">
        <v>680</v>
      </c>
      <c r="C647" s="400" t="s">
        <v>1089</v>
      </c>
      <c r="D647" s="401" t="s">
        <v>679</v>
      </c>
      <c r="E647" s="400" t="s">
        <v>1094</v>
      </c>
      <c r="F647" s="183">
        <v>40677</v>
      </c>
      <c r="G647" s="177" t="str">
        <f t="shared" si="21"/>
        <v>_x0005_168.95</v>
      </c>
      <c r="H647" s="185">
        <v>14</v>
      </c>
      <c r="I647" s="186" t="e">
        <f t="shared" si="20"/>
        <v>#VALUE!</v>
      </c>
    </row>
    <row r="648" spans="2:9">
      <c r="B648" s="399" t="s">
        <v>680</v>
      </c>
      <c r="C648" s="402" t="s">
        <v>1089</v>
      </c>
      <c r="D648" s="401" t="s">
        <v>679</v>
      </c>
      <c r="E648" s="402" t="s">
        <v>1093</v>
      </c>
      <c r="F648" s="183">
        <v>40680</v>
      </c>
      <c r="G648" s="177" t="str">
        <f t="shared" si="21"/>
        <v>_x0005_168.95</v>
      </c>
      <c r="H648" s="185">
        <v>13</v>
      </c>
      <c r="I648" s="189" t="e">
        <f t="shared" si="20"/>
        <v>#VALUE!</v>
      </c>
    </row>
    <row r="649" spans="2:9">
      <c r="B649" s="399" t="s">
        <v>678</v>
      </c>
      <c r="C649" s="400" t="s">
        <v>1089</v>
      </c>
      <c r="D649" s="401" t="s">
        <v>679</v>
      </c>
      <c r="E649" s="400" t="s">
        <v>1094</v>
      </c>
      <c r="F649" s="183">
        <v>40684</v>
      </c>
      <c r="G649" s="177" t="str">
        <f t="shared" si="21"/>
        <v>_x0005_168.95</v>
      </c>
      <c r="H649" s="185">
        <v>7</v>
      </c>
      <c r="I649" s="186" t="e">
        <f t="shared" si="20"/>
        <v>#VALUE!</v>
      </c>
    </row>
    <row r="650" spans="2:9">
      <c r="B650" s="399" t="s">
        <v>605</v>
      </c>
      <c r="C650" s="402" t="s">
        <v>1089</v>
      </c>
      <c r="D650" s="401" t="s">
        <v>675</v>
      </c>
      <c r="E650" s="402" t="s">
        <v>1094</v>
      </c>
      <c r="F650" s="183">
        <v>40687</v>
      </c>
      <c r="G650" s="177" t="str">
        <f t="shared" si="21"/>
        <v>_x0005_168.95</v>
      </c>
      <c r="H650" s="185">
        <v>20</v>
      </c>
      <c r="I650" s="189" t="e">
        <f t="shared" si="20"/>
        <v>#VALUE!</v>
      </c>
    </row>
    <row r="651" spans="2:9">
      <c r="B651" s="399" t="s">
        <v>343</v>
      </c>
      <c r="C651" s="400" t="s">
        <v>1089</v>
      </c>
      <c r="D651" s="401" t="s">
        <v>674</v>
      </c>
      <c r="E651" s="400" t="s">
        <v>1092</v>
      </c>
      <c r="F651" s="183">
        <v>40687</v>
      </c>
      <c r="G651" s="177" t="str">
        <f t="shared" si="21"/>
        <v>_x0005_168.95</v>
      </c>
      <c r="H651" s="185">
        <v>4</v>
      </c>
      <c r="I651" s="186" t="e">
        <f t="shared" si="20"/>
        <v>#VALUE!</v>
      </c>
    </row>
    <row r="652" spans="2:9">
      <c r="B652" s="399" t="s">
        <v>680</v>
      </c>
      <c r="C652" s="402" t="s">
        <v>1089</v>
      </c>
      <c r="D652" s="401" t="s">
        <v>679</v>
      </c>
      <c r="E652" s="402" t="s">
        <v>1092</v>
      </c>
      <c r="F652" s="183">
        <v>40687</v>
      </c>
      <c r="G652" s="177" t="str">
        <f t="shared" si="21"/>
        <v>_x0005_168.95</v>
      </c>
      <c r="H652" s="185">
        <v>2</v>
      </c>
      <c r="I652" s="189" t="e">
        <f t="shared" si="20"/>
        <v>#VALUE!</v>
      </c>
    </row>
    <row r="653" spans="2:9">
      <c r="B653" s="399" t="s">
        <v>343</v>
      </c>
      <c r="C653" s="400" t="s">
        <v>1089</v>
      </c>
      <c r="D653" s="401" t="s">
        <v>674</v>
      </c>
      <c r="E653" s="400" t="s">
        <v>1094</v>
      </c>
      <c r="F653" s="183">
        <v>40691</v>
      </c>
      <c r="G653" s="177" t="str">
        <f t="shared" si="21"/>
        <v>_x0005_168.95</v>
      </c>
      <c r="H653" s="185">
        <v>8</v>
      </c>
      <c r="I653" s="186" t="e">
        <f t="shared" si="20"/>
        <v>#VALUE!</v>
      </c>
    </row>
    <row r="654" spans="2:9">
      <c r="B654" s="399" t="s">
        <v>262</v>
      </c>
      <c r="C654" s="402" t="s">
        <v>1089</v>
      </c>
      <c r="D654" s="401" t="s">
        <v>676</v>
      </c>
      <c r="E654" s="402" t="s">
        <v>1095</v>
      </c>
      <c r="F654" s="183">
        <v>40691</v>
      </c>
      <c r="G654" s="177" t="str">
        <f t="shared" si="21"/>
        <v>_x0005_168.95</v>
      </c>
      <c r="H654" s="185">
        <v>12</v>
      </c>
      <c r="I654" s="189" t="e">
        <f t="shared" si="20"/>
        <v>#VALUE!</v>
      </c>
    </row>
    <row r="655" spans="2:9">
      <c r="B655" s="399" t="s">
        <v>680</v>
      </c>
      <c r="C655" s="400" t="s">
        <v>1089</v>
      </c>
      <c r="D655" s="401" t="s">
        <v>679</v>
      </c>
      <c r="E655" s="400" t="s">
        <v>1093</v>
      </c>
      <c r="F655" s="183">
        <v>40694</v>
      </c>
      <c r="G655" s="177" t="str">
        <f t="shared" si="21"/>
        <v>_x0005_168.95</v>
      </c>
      <c r="H655" s="185">
        <v>10</v>
      </c>
      <c r="I655" s="186" t="e">
        <f t="shared" si="20"/>
        <v>#VALUE!</v>
      </c>
    </row>
    <row r="656" spans="2:9">
      <c r="B656" s="399" t="s">
        <v>171</v>
      </c>
      <c r="C656" s="402" t="s">
        <v>1089</v>
      </c>
      <c r="D656" s="401" t="s">
        <v>674</v>
      </c>
      <c r="E656" s="402" t="s">
        <v>1092</v>
      </c>
      <c r="F656" s="183">
        <v>40701</v>
      </c>
      <c r="G656" s="177" t="str">
        <f t="shared" si="21"/>
        <v>_x0005_168.95</v>
      </c>
      <c r="H656" s="185">
        <v>3</v>
      </c>
      <c r="I656" s="189" t="e">
        <f t="shared" si="20"/>
        <v>#VALUE!</v>
      </c>
    </row>
    <row r="657" spans="2:9">
      <c r="B657" s="399" t="s">
        <v>681</v>
      </c>
      <c r="C657" s="400" t="s">
        <v>1089</v>
      </c>
      <c r="D657" s="401" t="s">
        <v>679</v>
      </c>
      <c r="E657" s="400" t="s">
        <v>1094</v>
      </c>
      <c r="F657" s="183">
        <v>40704</v>
      </c>
      <c r="G657" s="177" t="str">
        <f t="shared" si="21"/>
        <v>_x0005_168.95</v>
      </c>
      <c r="H657" s="185">
        <v>11</v>
      </c>
      <c r="I657" s="186" t="e">
        <f t="shared" si="20"/>
        <v>#VALUE!</v>
      </c>
    </row>
    <row r="658" spans="2:9">
      <c r="B658" s="399" t="s">
        <v>681</v>
      </c>
      <c r="C658" s="402" t="s">
        <v>1089</v>
      </c>
      <c r="D658" s="401" t="s">
        <v>679</v>
      </c>
      <c r="E658" s="402" t="s">
        <v>1091</v>
      </c>
      <c r="F658" s="183">
        <v>40708</v>
      </c>
      <c r="G658" s="177" t="str">
        <f t="shared" si="21"/>
        <v>_x0005_168.95</v>
      </c>
      <c r="H658" s="185">
        <v>1</v>
      </c>
      <c r="I658" s="189" t="e">
        <f t="shared" si="20"/>
        <v>#VALUE!</v>
      </c>
    </row>
    <row r="659" spans="2:9">
      <c r="B659" s="399" t="s">
        <v>673</v>
      </c>
      <c r="C659" s="400" t="s">
        <v>1089</v>
      </c>
      <c r="D659" s="401" t="s">
        <v>674</v>
      </c>
      <c r="E659" s="400" t="s">
        <v>1091</v>
      </c>
      <c r="F659" s="183">
        <v>40710</v>
      </c>
      <c r="G659" s="177" t="str">
        <f t="shared" si="21"/>
        <v>_x0005_168.95</v>
      </c>
      <c r="H659" s="185">
        <v>1</v>
      </c>
      <c r="I659" s="186" t="e">
        <f t="shared" si="20"/>
        <v>#VALUE!</v>
      </c>
    </row>
    <row r="660" spans="2:9">
      <c r="B660" s="399" t="s">
        <v>171</v>
      </c>
      <c r="C660" s="402" t="s">
        <v>1089</v>
      </c>
      <c r="D660" s="401" t="s">
        <v>674</v>
      </c>
      <c r="E660" s="402" t="s">
        <v>1091</v>
      </c>
      <c r="F660" s="183">
        <v>40712</v>
      </c>
      <c r="G660" s="177" t="str">
        <f t="shared" si="21"/>
        <v>_x0005_168.95</v>
      </c>
      <c r="H660" s="185">
        <v>12</v>
      </c>
      <c r="I660" s="189" t="e">
        <f t="shared" si="20"/>
        <v>#VALUE!</v>
      </c>
    </row>
    <row r="661" spans="2:9">
      <c r="B661" s="399" t="s">
        <v>343</v>
      </c>
      <c r="C661" s="400" t="s">
        <v>1089</v>
      </c>
      <c r="D661" s="401" t="s">
        <v>674</v>
      </c>
      <c r="E661" s="400" t="s">
        <v>1094</v>
      </c>
      <c r="F661" s="183">
        <v>40715</v>
      </c>
      <c r="G661" s="177" t="str">
        <f t="shared" si="21"/>
        <v>_x0005_168.95</v>
      </c>
      <c r="H661" s="185">
        <v>19</v>
      </c>
      <c r="I661" s="186" t="e">
        <f t="shared" si="20"/>
        <v>#VALUE!</v>
      </c>
    </row>
    <row r="662" spans="2:9">
      <c r="B662" s="399" t="s">
        <v>262</v>
      </c>
      <c r="C662" s="402" t="s">
        <v>1089</v>
      </c>
      <c r="D662" s="401" t="s">
        <v>676</v>
      </c>
      <c r="E662" s="402" t="s">
        <v>1094</v>
      </c>
      <c r="F662" s="183">
        <v>40716</v>
      </c>
      <c r="G662" s="177" t="str">
        <f t="shared" si="21"/>
        <v>_x0005_168.95</v>
      </c>
      <c r="H662" s="185">
        <v>16</v>
      </c>
      <c r="I662" s="189" t="e">
        <f t="shared" si="20"/>
        <v>#VALUE!</v>
      </c>
    </row>
    <row r="663" spans="2:9">
      <c r="B663" s="399" t="s">
        <v>673</v>
      </c>
      <c r="C663" s="400" t="s">
        <v>1089</v>
      </c>
      <c r="D663" s="401" t="s">
        <v>674</v>
      </c>
      <c r="E663" s="400" t="s">
        <v>1094</v>
      </c>
      <c r="F663" s="183">
        <v>40716</v>
      </c>
      <c r="G663" s="177" t="str">
        <f t="shared" si="21"/>
        <v>_x0005_168.95</v>
      </c>
      <c r="H663" s="185">
        <v>17</v>
      </c>
      <c r="I663" s="186" t="e">
        <f t="shared" si="20"/>
        <v>#VALUE!</v>
      </c>
    </row>
    <row r="664" spans="2:9">
      <c r="B664" s="399" t="s">
        <v>678</v>
      </c>
      <c r="C664" s="402" t="s">
        <v>1089</v>
      </c>
      <c r="D664" s="401" t="s">
        <v>679</v>
      </c>
      <c r="E664" s="402" t="s">
        <v>1095</v>
      </c>
      <c r="F664" s="183">
        <v>40716</v>
      </c>
      <c r="G664" s="177" t="str">
        <f t="shared" si="21"/>
        <v>_x0005_168.95</v>
      </c>
      <c r="H664" s="185">
        <v>8</v>
      </c>
      <c r="I664" s="189" t="e">
        <f t="shared" si="20"/>
        <v>#VALUE!</v>
      </c>
    </row>
    <row r="665" spans="2:9">
      <c r="B665" s="399" t="s">
        <v>680</v>
      </c>
      <c r="C665" s="400" t="s">
        <v>1089</v>
      </c>
      <c r="D665" s="401" t="s">
        <v>679</v>
      </c>
      <c r="E665" s="400" t="s">
        <v>1094</v>
      </c>
      <c r="F665" s="183">
        <v>40723</v>
      </c>
      <c r="G665" s="177" t="str">
        <f t="shared" si="21"/>
        <v>_x0005_168.95</v>
      </c>
      <c r="H665" s="185">
        <v>10</v>
      </c>
      <c r="I665" s="186" t="e">
        <f t="shared" si="20"/>
        <v>#VALUE!</v>
      </c>
    </row>
    <row r="666" spans="2:9">
      <c r="B666" s="399" t="s">
        <v>605</v>
      </c>
      <c r="C666" s="402" t="s">
        <v>1089</v>
      </c>
      <c r="D666" s="401" t="s">
        <v>675</v>
      </c>
      <c r="E666" s="402" t="s">
        <v>1095</v>
      </c>
      <c r="F666" s="183">
        <v>40729</v>
      </c>
      <c r="G666" s="177" t="str">
        <f t="shared" si="21"/>
        <v>_x0005_168.95</v>
      </c>
      <c r="H666" s="185">
        <v>5</v>
      </c>
      <c r="I666" s="189" t="e">
        <f t="shared" si="20"/>
        <v>#VALUE!</v>
      </c>
    </row>
    <row r="667" spans="2:9">
      <c r="B667" s="399" t="s">
        <v>262</v>
      </c>
      <c r="C667" s="400" t="s">
        <v>1089</v>
      </c>
      <c r="D667" s="401" t="s">
        <v>676</v>
      </c>
      <c r="E667" s="400" t="s">
        <v>1092</v>
      </c>
      <c r="F667" s="183">
        <v>40732</v>
      </c>
      <c r="G667" s="177" t="str">
        <f t="shared" si="21"/>
        <v>_x0005_168.95</v>
      </c>
      <c r="H667" s="185">
        <v>7</v>
      </c>
      <c r="I667" s="186" t="e">
        <f t="shared" si="20"/>
        <v>#VALUE!</v>
      </c>
    </row>
    <row r="668" spans="2:9">
      <c r="B668" s="399" t="s">
        <v>150</v>
      </c>
      <c r="C668" s="402" t="s">
        <v>1089</v>
      </c>
      <c r="D668" s="401" t="s">
        <v>676</v>
      </c>
      <c r="E668" s="402" t="s">
        <v>1092</v>
      </c>
      <c r="F668" s="183">
        <v>40749</v>
      </c>
      <c r="G668" s="177" t="str">
        <f t="shared" si="21"/>
        <v>_x0005_168.95</v>
      </c>
      <c r="H668" s="185">
        <v>10</v>
      </c>
      <c r="I668" s="189" t="e">
        <f t="shared" si="20"/>
        <v>#VALUE!</v>
      </c>
    </row>
    <row r="669" spans="2:9">
      <c r="B669" s="399" t="s">
        <v>673</v>
      </c>
      <c r="C669" s="400" t="s">
        <v>1089</v>
      </c>
      <c r="D669" s="401" t="s">
        <v>674</v>
      </c>
      <c r="E669" s="400" t="s">
        <v>1092</v>
      </c>
      <c r="F669" s="183">
        <v>40754</v>
      </c>
      <c r="G669" s="177" t="str">
        <f t="shared" si="21"/>
        <v>_x0005_168.95</v>
      </c>
      <c r="H669" s="185">
        <v>7</v>
      </c>
      <c r="I669" s="186" t="e">
        <f t="shared" si="20"/>
        <v>#VALUE!</v>
      </c>
    </row>
    <row r="670" spans="2:9">
      <c r="B670" s="399" t="s">
        <v>681</v>
      </c>
      <c r="C670" s="402" t="s">
        <v>1089</v>
      </c>
      <c r="D670" s="401" t="s">
        <v>679</v>
      </c>
      <c r="E670" s="402" t="s">
        <v>1095</v>
      </c>
      <c r="F670" s="183">
        <v>40754</v>
      </c>
      <c r="G670" s="177" t="str">
        <f t="shared" si="21"/>
        <v>_x0005_168.95</v>
      </c>
      <c r="H670" s="185">
        <v>5</v>
      </c>
      <c r="I670" s="189" t="e">
        <f t="shared" si="20"/>
        <v>#VALUE!</v>
      </c>
    </row>
    <row r="671" spans="2:9">
      <c r="B671" s="399" t="s">
        <v>673</v>
      </c>
      <c r="C671" s="400" t="s">
        <v>1089</v>
      </c>
      <c r="D671" s="401" t="s">
        <v>674</v>
      </c>
      <c r="E671" s="400" t="s">
        <v>1092</v>
      </c>
      <c r="F671" s="183">
        <v>40764</v>
      </c>
      <c r="G671" s="177" t="str">
        <f t="shared" si="21"/>
        <v>_x0005_168.95</v>
      </c>
      <c r="H671" s="185">
        <v>12</v>
      </c>
      <c r="I671" s="186" t="e">
        <f t="shared" si="20"/>
        <v>#VALUE!</v>
      </c>
    </row>
    <row r="672" spans="2:9">
      <c r="B672" s="399" t="s">
        <v>673</v>
      </c>
      <c r="C672" s="402" t="s">
        <v>1089</v>
      </c>
      <c r="D672" s="401" t="s">
        <v>674</v>
      </c>
      <c r="E672" s="402" t="s">
        <v>1094</v>
      </c>
      <c r="F672" s="183">
        <v>40767</v>
      </c>
      <c r="G672" s="177" t="str">
        <f t="shared" si="21"/>
        <v>_x0005_168.95</v>
      </c>
      <c r="H672" s="185">
        <v>16</v>
      </c>
      <c r="I672" s="189" t="e">
        <f t="shared" si="20"/>
        <v>#VALUE!</v>
      </c>
    </row>
    <row r="673" spans="2:9">
      <c r="B673" s="399" t="s">
        <v>681</v>
      </c>
      <c r="C673" s="400" t="s">
        <v>1089</v>
      </c>
      <c r="D673" s="401" t="s">
        <v>679</v>
      </c>
      <c r="E673" s="400" t="s">
        <v>1092</v>
      </c>
      <c r="F673" s="183">
        <v>40771</v>
      </c>
      <c r="G673" s="177" t="str">
        <f t="shared" si="21"/>
        <v>_x0005_168.95</v>
      </c>
      <c r="H673" s="185">
        <v>13</v>
      </c>
      <c r="I673" s="186" t="e">
        <f t="shared" si="20"/>
        <v>#VALUE!</v>
      </c>
    </row>
    <row r="674" spans="2:9">
      <c r="B674" s="399" t="s">
        <v>680</v>
      </c>
      <c r="C674" s="402" t="s">
        <v>1089</v>
      </c>
      <c r="D674" s="401" t="s">
        <v>679</v>
      </c>
      <c r="E674" s="402" t="s">
        <v>1093</v>
      </c>
      <c r="F674" s="183">
        <v>40778</v>
      </c>
      <c r="G674" s="177" t="str">
        <f t="shared" si="21"/>
        <v>_x0005_168.95</v>
      </c>
      <c r="H674" s="185">
        <v>10</v>
      </c>
      <c r="I674" s="189" t="e">
        <f t="shared" si="20"/>
        <v>#VALUE!</v>
      </c>
    </row>
    <row r="675" spans="2:9">
      <c r="B675" s="399" t="s">
        <v>678</v>
      </c>
      <c r="C675" s="400" t="s">
        <v>1089</v>
      </c>
      <c r="D675" s="401" t="s">
        <v>679</v>
      </c>
      <c r="E675" s="400" t="s">
        <v>1091</v>
      </c>
      <c r="F675" s="183">
        <v>40788</v>
      </c>
      <c r="G675" s="177" t="str">
        <f t="shared" si="21"/>
        <v>_x0005_168.95</v>
      </c>
      <c r="H675" s="185">
        <v>13</v>
      </c>
      <c r="I675" s="186" t="e">
        <f t="shared" si="20"/>
        <v>#VALUE!</v>
      </c>
    </row>
    <row r="676" spans="2:9">
      <c r="B676" s="399" t="s">
        <v>343</v>
      </c>
      <c r="C676" s="402" t="s">
        <v>1089</v>
      </c>
      <c r="D676" s="401" t="s">
        <v>674</v>
      </c>
      <c r="E676" s="402" t="s">
        <v>1095</v>
      </c>
      <c r="F676" s="183">
        <v>40801</v>
      </c>
      <c r="G676" s="177" t="str">
        <f t="shared" si="21"/>
        <v>_x0005_168.95</v>
      </c>
      <c r="H676" s="185">
        <v>9</v>
      </c>
      <c r="I676" s="189" t="e">
        <f t="shared" si="20"/>
        <v>#VALUE!</v>
      </c>
    </row>
    <row r="677" spans="2:9">
      <c r="B677" s="399" t="s">
        <v>605</v>
      </c>
      <c r="C677" s="400" t="s">
        <v>1089</v>
      </c>
      <c r="D677" s="401" t="s">
        <v>675</v>
      </c>
      <c r="E677" s="400" t="s">
        <v>1094</v>
      </c>
      <c r="F677" s="183">
        <v>40807</v>
      </c>
      <c r="G677" s="177" t="str">
        <f t="shared" si="21"/>
        <v>_x0005_168.95</v>
      </c>
      <c r="H677" s="185">
        <v>19</v>
      </c>
      <c r="I677" s="186" t="e">
        <f t="shared" si="20"/>
        <v>#VALUE!</v>
      </c>
    </row>
    <row r="678" spans="2:9">
      <c r="B678" s="399" t="s">
        <v>682</v>
      </c>
      <c r="C678" s="402" t="s">
        <v>1089</v>
      </c>
      <c r="D678" s="401" t="s">
        <v>679</v>
      </c>
      <c r="E678" s="402" t="s">
        <v>1092</v>
      </c>
      <c r="F678" s="183">
        <v>40813</v>
      </c>
      <c r="G678" s="177" t="str">
        <f t="shared" si="21"/>
        <v>_x0005_168.95</v>
      </c>
      <c r="H678" s="185">
        <v>15</v>
      </c>
      <c r="I678" s="189" t="e">
        <f t="shared" si="20"/>
        <v>#VALUE!</v>
      </c>
    </row>
    <row r="679" spans="2:9">
      <c r="B679" s="399" t="s">
        <v>680</v>
      </c>
      <c r="C679" s="400" t="s">
        <v>1089</v>
      </c>
      <c r="D679" s="401" t="s">
        <v>679</v>
      </c>
      <c r="E679" s="400" t="s">
        <v>1093</v>
      </c>
      <c r="F679" s="183">
        <v>40814</v>
      </c>
      <c r="G679" s="177" t="str">
        <f t="shared" si="21"/>
        <v>_x0005_168.95</v>
      </c>
      <c r="H679" s="185">
        <v>11</v>
      </c>
      <c r="I679" s="186" t="e">
        <f t="shared" si="20"/>
        <v>#VALUE!</v>
      </c>
    </row>
    <row r="680" spans="2:9">
      <c r="B680" s="399" t="s">
        <v>150</v>
      </c>
      <c r="C680" s="402" t="s">
        <v>1089</v>
      </c>
      <c r="D680" s="401" t="s">
        <v>676</v>
      </c>
      <c r="E680" s="402" t="s">
        <v>1092</v>
      </c>
      <c r="F680" s="183">
        <v>40814</v>
      </c>
      <c r="G680" s="177" t="str">
        <f t="shared" si="21"/>
        <v>_x0005_168.95</v>
      </c>
      <c r="H680" s="185">
        <v>4</v>
      </c>
      <c r="I680" s="189" t="e">
        <f t="shared" si="20"/>
        <v>#VALUE!</v>
      </c>
    </row>
    <row r="681" spans="2:9">
      <c r="B681" s="399" t="s">
        <v>343</v>
      </c>
      <c r="C681" s="400" t="s">
        <v>1089</v>
      </c>
      <c r="D681" s="401" t="s">
        <v>674</v>
      </c>
      <c r="E681" s="400" t="s">
        <v>1091</v>
      </c>
      <c r="F681" s="183">
        <v>40816</v>
      </c>
      <c r="G681" s="177" t="str">
        <f t="shared" si="21"/>
        <v>_x0005_168.95</v>
      </c>
      <c r="H681" s="185">
        <v>9</v>
      </c>
      <c r="I681" s="186" t="e">
        <f t="shared" si="20"/>
        <v>#VALUE!</v>
      </c>
    </row>
    <row r="682" spans="2:9">
      <c r="B682" s="399" t="s">
        <v>681</v>
      </c>
      <c r="C682" s="402" t="s">
        <v>1089</v>
      </c>
      <c r="D682" s="401" t="s">
        <v>679</v>
      </c>
      <c r="E682" s="402" t="s">
        <v>1094</v>
      </c>
      <c r="F682" s="183">
        <v>40819</v>
      </c>
      <c r="G682" s="177" t="str">
        <f t="shared" si="21"/>
        <v>_x0005_168.95</v>
      </c>
      <c r="H682" s="185">
        <v>14</v>
      </c>
      <c r="I682" s="189" t="e">
        <f t="shared" si="20"/>
        <v>#VALUE!</v>
      </c>
    </row>
    <row r="683" spans="2:9">
      <c r="B683" s="399" t="s">
        <v>677</v>
      </c>
      <c r="C683" s="400" t="s">
        <v>1089</v>
      </c>
      <c r="D683" s="401" t="s">
        <v>675</v>
      </c>
      <c r="E683" s="400" t="s">
        <v>1093</v>
      </c>
      <c r="F683" s="183">
        <v>40821</v>
      </c>
      <c r="G683" s="177" t="str">
        <f t="shared" si="21"/>
        <v>_x0005_168.95</v>
      </c>
      <c r="H683" s="185">
        <v>15</v>
      </c>
      <c r="I683" s="186" t="e">
        <f t="shared" si="20"/>
        <v>#VALUE!</v>
      </c>
    </row>
    <row r="684" spans="2:9">
      <c r="B684" s="399" t="s">
        <v>673</v>
      </c>
      <c r="C684" s="402" t="s">
        <v>1089</v>
      </c>
      <c r="D684" s="401" t="s">
        <v>674</v>
      </c>
      <c r="E684" s="402" t="s">
        <v>1093</v>
      </c>
      <c r="F684" s="183">
        <v>40827</v>
      </c>
      <c r="G684" s="177" t="str">
        <f t="shared" si="21"/>
        <v>_x0005_168.95</v>
      </c>
      <c r="H684" s="185">
        <v>3</v>
      </c>
      <c r="I684" s="189" t="e">
        <f t="shared" si="20"/>
        <v>#VALUE!</v>
      </c>
    </row>
    <row r="685" spans="2:9">
      <c r="B685" s="399" t="s">
        <v>343</v>
      </c>
      <c r="C685" s="400" t="s">
        <v>1089</v>
      </c>
      <c r="D685" s="401" t="s">
        <v>674</v>
      </c>
      <c r="E685" s="400" t="s">
        <v>1094</v>
      </c>
      <c r="F685" s="183">
        <v>40833</v>
      </c>
      <c r="G685" s="177" t="str">
        <f t="shared" si="21"/>
        <v>_x0005_168.95</v>
      </c>
      <c r="H685" s="185">
        <v>11</v>
      </c>
      <c r="I685" s="186" t="e">
        <f t="shared" si="20"/>
        <v>#VALUE!</v>
      </c>
    </row>
    <row r="686" spans="2:9">
      <c r="B686" s="399" t="s">
        <v>677</v>
      </c>
      <c r="C686" s="402" t="s">
        <v>1089</v>
      </c>
      <c r="D686" s="401" t="s">
        <v>675</v>
      </c>
      <c r="E686" s="402" t="s">
        <v>1092</v>
      </c>
      <c r="F686" s="183">
        <v>40841</v>
      </c>
      <c r="G686" s="177" t="str">
        <f t="shared" si="21"/>
        <v>_x0005_168.95</v>
      </c>
      <c r="H686" s="185">
        <v>13</v>
      </c>
      <c r="I686" s="189" t="e">
        <f t="shared" si="20"/>
        <v>#VALUE!</v>
      </c>
    </row>
    <row r="687" spans="2:9">
      <c r="B687" s="399" t="s">
        <v>673</v>
      </c>
      <c r="C687" s="400" t="s">
        <v>1089</v>
      </c>
      <c r="D687" s="401" t="s">
        <v>674</v>
      </c>
      <c r="E687" s="400" t="s">
        <v>1092</v>
      </c>
      <c r="F687" s="183">
        <v>40841</v>
      </c>
      <c r="G687" s="177" t="str">
        <f t="shared" si="21"/>
        <v>_x0005_168.95</v>
      </c>
      <c r="H687" s="185">
        <v>5</v>
      </c>
      <c r="I687" s="186" t="e">
        <f t="shared" si="20"/>
        <v>#VALUE!</v>
      </c>
    </row>
    <row r="688" spans="2:9">
      <c r="B688" s="399" t="s">
        <v>678</v>
      </c>
      <c r="C688" s="402" t="s">
        <v>1089</v>
      </c>
      <c r="D688" s="401" t="s">
        <v>679</v>
      </c>
      <c r="E688" s="402" t="s">
        <v>1094</v>
      </c>
      <c r="F688" s="183">
        <v>40847</v>
      </c>
      <c r="G688" s="177" t="str">
        <f t="shared" si="21"/>
        <v>_x0005_168.95</v>
      </c>
      <c r="H688" s="185">
        <v>8</v>
      </c>
      <c r="I688" s="189" t="e">
        <f t="shared" si="20"/>
        <v>#VALUE!</v>
      </c>
    </row>
    <row r="689" spans="2:9">
      <c r="B689" s="399" t="s">
        <v>680</v>
      </c>
      <c r="C689" s="400" t="s">
        <v>1089</v>
      </c>
      <c r="D689" s="401" t="s">
        <v>679</v>
      </c>
      <c r="E689" s="400" t="s">
        <v>1091</v>
      </c>
      <c r="F689" s="183">
        <v>40848</v>
      </c>
      <c r="G689" s="177" t="str">
        <f t="shared" si="21"/>
        <v>_x0005_168.95</v>
      </c>
      <c r="H689" s="185">
        <v>7</v>
      </c>
      <c r="I689" s="186" t="e">
        <f t="shared" si="20"/>
        <v>#VALUE!</v>
      </c>
    </row>
    <row r="690" spans="2:9">
      <c r="B690" s="399" t="s">
        <v>680</v>
      </c>
      <c r="C690" s="402" t="s">
        <v>1089</v>
      </c>
      <c r="D690" s="401" t="s">
        <v>679</v>
      </c>
      <c r="E690" s="402" t="s">
        <v>1091</v>
      </c>
      <c r="F690" s="183">
        <v>40849</v>
      </c>
      <c r="G690" s="177" t="str">
        <f t="shared" si="21"/>
        <v>_x0005_168.95</v>
      </c>
      <c r="H690" s="185">
        <v>13</v>
      </c>
      <c r="I690" s="189" t="e">
        <f t="shared" si="20"/>
        <v>#VALUE!</v>
      </c>
    </row>
    <row r="691" spans="2:9">
      <c r="B691" s="399" t="s">
        <v>673</v>
      </c>
      <c r="C691" s="400" t="s">
        <v>1089</v>
      </c>
      <c r="D691" s="401" t="s">
        <v>674</v>
      </c>
      <c r="E691" s="400" t="s">
        <v>1091</v>
      </c>
      <c r="F691" s="183">
        <v>40850</v>
      </c>
      <c r="G691" s="177" t="str">
        <f t="shared" si="21"/>
        <v>_x0005_168.95</v>
      </c>
      <c r="H691" s="185">
        <v>2</v>
      </c>
      <c r="I691" s="186" t="e">
        <f t="shared" si="20"/>
        <v>#VALUE!</v>
      </c>
    </row>
    <row r="692" spans="2:9">
      <c r="B692" s="399" t="s">
        <v>262</v>
      </c>
      <c r="C692" s="402" t="s">
        <v>1089</v>
      </c>
      <c r="D692" s="401" t="s">
        <v>676</v>
      </c>
      <c r="E692" s="402" t="s">
        <v>1093</v>
      </c>
      <c r="F692" s="183">
        <v>40856</v>
      </c>
      <c r="G692" s="177" t="str">
        <f t="shared" si="21"/>
        <v>_x0005_168.95</v>
      </c>
      <c r="H692" s="185">
        <v>1</v>
      </c>
      <c r="I692" s="189" t="e">
        <f t="shared" si="20"/>
        <v>#VALUE!</v>
      </c>
    </row>
    <row r="693" spans="2:9">
      <c r="B693" s="399" t="s">
        <v>605</v>
      </c>
      <c r="C693" s="400" t="s">
        <v>1089</v>
      </c>
      <c r="D693" s="401" t="s">
        <v>675</v>
      </c>
      <c r="E693" s="400" t="s">
        <v>1091</v>
      </c>
      <c r="F693" s="183">
        <v>40857</v>
      </c>
      <c r="G693" s="177" t="str">
        <f t="shared" si="21"/>
        <v>_x0005_168.95</v>
      </c>
      <c r="H693" s="185">
        <v>7</v>
      </c>
      <c r="I693" s="186" t="e">
        <f t="shared" si="20"/>
        <v>#VALUE!</v>
      </c>
    </row>
    <row r="694" spans="2:9">
      <c r="B694" s="399" t="s">
        <v>680</v>
      </c>
      <c r="C694" s="402" t="s">
        <v>1089</v>
      </c>
      <c r="D694" s="401" t="s">
        <v>679</v>
      </c>
      <c r="E694" s="402" t="s">
        <v>1094</v>
      </c>
      <c r="F694" s="183">
        <v>40863</v>
      </c>
      <c r="G694" s="177" t="str">
        <f t="shared" si="21"/>
        <v>_x0005_168.95</v>
      </c>
      <c r="H694" s="185">
        <v>19</v>
      </c>
      <c r="I694" s="189" t="e">
        <f t="shared" si="20"/>
        <v>#VALUE!</v>
      </c>
    </row>
    <row r="695" spans="2:9">
      <c r="B695" s="399" t="s">
        <v>605</v>
      </c>
      <c r="C695" s="400" t="s">
        <v>1089</v>
      </c>
      <c r="D695" s="401" t="s">
        <v>675</v>
      </c>
      <c r="E695" s="400" t="s">
        <v>1095</v>
      </c>
      <c r="F695" s="183">
        <v>40863</v>
      </c>
      <c r="G695" s="177" t="str">
        <f t="shared" si="21"/>
        <v>_x0005_168.95</v>
      </c>
      <c r="H695" s="185">
        <v>3</v>
      </c>
      <c r="I695" s="186" t="e">
        <f t="shared" si="20"/>
        <v>#VALUE!</v>
      </c>
    </row>
    <row r="696" spans="2:9">
      <c r="B696" s="399" t="s">
        <v>673</v>
      </c>
      <c r="C696" s="402" t="s">
        <v>1089</v>
      </c>
      <c r="D696" s="401" t="s">
        <v>674</v>
      </c>
      <c r="E696" s="402" t="s">
        <v>1091</v>
      </c>
      <c r="F696" s="183">
        <v>40868</v>
      </c>
      <c r="G696" s="177" t="str">
        <f t="shared" si="21"/>
        <v>_x0005_168.95</v>
      </c>
      <c r="H696" s="185">
        <v>10</v>
      </c>
      <c r="I696" s="189" t="e">
        <f t="shared" si="20"/>
        <v>#VALUE!</v>
      </c>
    </row>
    <row r="697" spans="2:9">
      <c r="B697" s="399" t="s">
        <v>682</v>
      </c>
      <c r="C697" s="400" t="s">
        <v>1089</v>
      </c>
      <c r="D697" s="401" t="s">
        <v>679</v>
      </c>
      <c r="E697" s="400" t="s">
        <v>1092</v>
      </c>
      <c r="F697" s="183">
        <v>40868</v>
      </c>
      <c r="G697" s="177" t="str">
        <f t="shared" si="21"/>
        <v>_x0005_168.95</v>
      </c>
      <c r="H697" s="185">
        <v>1</v>
      </c>
      <c r="I697" s="186" t="e">
        <f t="shared" si="20"/>
        <v>#VALUE!</v>
      </c>
    </row>
    <row r="698" spans="2:9">
      <c r="B698" s="399" t="s">
        <v>673</v>
      </c>
      <c r="C698" s="402" t="s">
        <v>1089</v>
      </c>
      <c r="D698" s="401" t="s">
        <v>674</v>
      </c>
      <c r="E698" s="402" t="s">
        <v>1093</v>
      </c>
      <c r="F698" s="183">
        <v>40869</v>
      </c>
      <c r="G698" s="177" t="str">
        <f t="shared" si="21"/>
        <v>_x0005_168.95</v>
      </c>
      <c r="H698" s="185">
        <v>10</v>
      </c>
      <c r="I698" s="189" t="e">
        <f t="shared" si="20"/>
        <v>#VALUE!</v>
      </c>
    </row>
    <row r="699" spans="2:9">
      <c r="B699" s="399" t="s">
        <v>673</v>
      </c>
      <c r="C699" s="400" t="s">
        <v>1089</v>
      </c>
      <c r="D699" s="401" t="s">
        <v>674</v>
      </c>
      <c r="E699" s="400" t="s">
        <v>1093</v>
      </c>
      <c r="F699" s="183">
        <v>40870</v>
      </c>
      <c r="G699" s="177" t="str">
        <f t="shared" si="21"/>
        <v>_x0005_168.95</v>
      </c>
      <c r="H699" s="185">
        <v>6</v>
      </c>
      <c r="I699" s="186" t="e">
        <f t="shared" si="20"/>
        <v>#VALUE!</v>
      </c>
    </row>
    <row r="700" spans="2:9">
      <c r="B700" s="399" t="s">
        <v>605</v>
      </c>
      <c r="C700" s="402" t="s">
        <v>1089</v>
      </c>
      <c r="D700" s="401" t="s">
        <v>675</v>
      </c>
      <c r="E700" s="402" t="s">
        <v>1094</v>
      </c>
      <c r="F700" s="183">
        <v>40871</v>
      </c>
      <c r="G700" s="177" t="str">
        <f t="shared" si="21"/>
        <v>_x0005_168.95</v>
      </c>
      <c r="H700" s="185">
        <v>18</v>
      </c>
      <c r="I700" s="189" t="e">
        <f t="shared" si="20"/>
        <v>#VALUE!</v>
      </c>
    </row>
    <row r="701" spans="2:9">
      <c r="B701" s="399" t="s">
        <v>678</v>
      </c>
      <c r="C701" s="400" t="s">
        <v>1089</v>
      </c>
      <c r="D701" s="401" t="s">
        <v>679</v>
      </c>
      <c r="E701" s="400" t="s">
        <v>1093</v>
      </c>
      <c r="F701" s="183">
        <v>40876</v>
      </c>
      <c r="G701" s="177" t="str">
        <f t="shared" si="21"/>
        <v>_x0005_168.95</v>
      </c>
      <c r="H701" s="185">
        <v>15</v>
      </c>
      <c r="I701" s="186" t="e">
        <f t="shared" si="20"/>
        <v>#VALUE!</v>
      </c>
    </row>
    <row r="702" spans="2:9">
      <c r="B702" s="399" t="s">
        <v>680</v>
      </c>
      <c r="C702" s="402" t="s">
        <v>1089</v>
      </c>
      <c r="D702" s="401" t="s">
        <v>679</v>
      </c>
      <c r="E702" s="402" t="s">
        <v>1091</v>
      </c>
      <c r="F702" s="183">
        <v>40884</v>
      </c>
      <c r="G702" s="177" t="str">
        <f t="shared" si="21"/>
        <v>_x0005_168.95</v>
      </c>
      <c r="H702" s="185">
        <v>5</v>
      </c>
      <c r="I702" s="189" t="e">
        <f t="shared" si="20"/>
        <v>#VALUE!</v>
      </c>
    </row>
    <row r="703" spans="2:9">
      <c r="B703" s="399" t="s">
        <v>677</v>
      </c>
      <c r="C703" s="400" t="s">
        <v>1089</v>
      </c>
      <c r="D703" s="401" t="s">
        <v>675</v>
      </c>
      <c r="E703" s="400" t="s">
        <v>1091</v>
      </c>
      <c r="F703" s="183">
        <v>40885</v>
      </c>
      <c r="G703" s="177" t="str">
        <f t="shared" si="21"/>
        <v>_x0005_168.95</v>
      </c>
      <c r="H703" s="185">
        <v>14</v>
      </c>
      <c r="I703" s="186" t="e">
        <f t="shared" si="20"/>
        <v>#VALUE!</v>
      </c>
    </row>
    <row r="704" spans="2:9">
      <c r="B704" s="399" t="s">
        <v>673</v>
      </c>
      <c r="C704" s="402" t="s">
        <v>1089</v>
      </c>
      <c r="D704" s="401" t="s">
        <v>674</v>
      </c>
      <c r="E704" s="402" t="s">
        <v>1092</v>
      </c>
      <c r="F704" s="183">
        <v>40896</v>
      </c>
      <c r="G704" s="177" t="str">
        <f t="shared" si="21"/>
        <v>_x0005_168.95</v>
      </c>
      <c r="H704" s="185">
        <v>3</v>
      </c>
      <c r="I704" s="189" t="e">
        <f t="shared" si="20"/>
        <v>#VALUE!</v>
      </c>
    </row>
    <row r="705" spans="2:9">
      <c r="B705" s="399" t="s">
        <v>673</v>
      </c>
      <c r="C705" s="400" t="s">
        <v>1089</v>
      </c>
      <c r="D705" s="401" t="s">
        <v>674</v>
      </c>
      <c r="E705" s="400" t="s">
        <v>1094</v>
      </c>
      <c r="F705" s="183">
        <v>40897</v>
      </c>
      <c r="G705" s="177" t="str">
        <f t="shared" si="21"/>
        <v>_x0005_168.95</v>
      </c>
      <c r="H705" s="185">
        <v>9</v>
      </c>
      <c r="I705" s="186" t="e">
        <f t="shared" si="20"/>
        <v>#VALUE!</v>
      </c>
    </row>
    <row r="706" spans="2:9">
      <c r="B706" s="399" t="s">
        <v>605</v>
      </c>
      <c r="C706" s="402" t="s">
        <v>1090</v>
      </c>
      <c r="D706" s="401" t="s">
        <v>675</v>
      </c>
      <c r="E706" s="402" t="s">
        <v>1092</v>
      </c>
      <c r="F706" s="183">
        <v>40181</v>
      </c>
      <c r="G706" s="177" t="str">
        <f t="shared" si="21"/>
        <v>_x0005_168.95</v>
      </c>
      <c r="H706" s="185">
        <v>2</v>
      </c>
      <c r="I706" s="189" t="e">
        <f t="shared" ref="I706:I769" si="22">G706*H706</f>
        <v>#VALUE!</v>
      </c>
    </row>
    <row r="707" spans="2:9">
      <c r="B707" s="399" t="s">
        <v>605</v>
      </c>
      <c r="C707" s="400" t="s">
        <v>1090</v>
      </c>
      <c r="D707" s="401" t="s">
        <v>675</v>
      </c>
      <c r="E707" s="400" t="s">
        <v>1092</v>
      </c>
      <c r="F707" s="183">
        <v>40186</v>
      </c>
      <c r="G707" s="177" t="str">
        <f t="shared" ref="G707:G770" si="23">CHAR(5)&amp;168.95</f>
        <v>_x0005_168.95</v>
      </c>
      <c r="H707" s="185">
        <v>6</v>
      </c>
      <c r="I707" s="186" t="e">
        <f t="shared" si="22"/>
        <v>#VALUE!</v>
      </c>
    </row>
    <row r="708" spans="2:9">
      <c r="B708" s="399" t="s">
        <v>605</v>
      </c>
      <c r="C708" s="402" t="s">
        <v>1090</v>
      </c>
      <c r="D708" s="401" t="s">
        <v>675</v>
      </c>
      <c r="E708" s="402" t="s">
        <v>1094</v>
      </c>
      <c r="F708" s="183">
        <v>40189</v>
      </c>
      <c r="G708" s="177" t="str">
        <f t="shared" si="23"/>
        <v>_x0005_168.95</v>
      </c>
      <c r="H708" s="185">
        <v>13</v>
      </c>
      <c r="I708" s="189" t="e">
        <f t="shared" si="22"/>
        <v>#VALUE!</v>
      </c>
    </row>
    <row r="709" spans="2:9">
      <c r="B709" s="399" t="s">
        <v>673</v>
      </c>
      <c r="C709" s="400" t="s">
        <v>1090</v>
      </c>
      <c r="D709" s="401" t="s">
        <v>674</v>
      </c>
      <c r="E709" s="400" t="s">
        <v>1092</v>
      </c>
      <c r="F709" s="183">
        <v>40189</v>
      </c>
      <c r="G709" s="177" t="str">
        <f t="shared" si="23"/>
        <v>_x0005_168.95</v>
      </c>
      <c r="H709" s="185">
        <v>4</v>
      </c>
      <c r="I709" s="186" t="e">
        <f t="shared" si="22"/>
        <v>#VALUE!</v>
      </c>
    </row>
    <row r="710" spans="2:9">
      <c r="B710" s="399" t="s">
        <v>673</v>
      </c>
      <c r="C710" s="402" t="s">
        <v>1090</v>
      </c>
      <c r="D710" s="401" t="s">
        <v>674</v>
      </c>
      <c r="E710" s="402" t="s">
        <v>1091</v>
      </c>
      <c r="F710" s="183">
        <v>40197</v>
      </c>
      <c r="G710" s="177" t="str">
        <f t="shared" si="23"/>
        <v>_x0005_168.95</v>
      </c>
      <c r="H710" s="185">
        <v>4</v>
      </c>
      <c r="I710" s="189" t="e">
        <f t="shared" si="22"/>
        <v>#VALUE!</v>
      </c>
    </row>
    <row r="711" spans="2:9">
      <c r="B711" s="399" t="s">
        <v>678</v>
      </c>
      <c r="C711" s="400" t="s">
        <v>1090</v>
      </c>
      <c r="D711" s="401" t="s">
        <v>679</v>
      </c>
      <c r="E711" s="400" t="s">
        <v>1092</v>
      </c>
      <c r="F711" s="183">
        <v>40199</v>
      </c>
      <c r="G711" s="177" t="str">
        <f t="shared" si="23"/>
        <v>_x0005_168.95</v>
      </c>
      <c r="H711" s="185">
        <v>8</v>
      </c>
      <c r="I711" s="186" t="e">
        <f t="shared" si="22"/>
        <v>#VALUE!</v>
      </c>
    </row>
    <row r="712" spans="2:9">
      <c r="B712" s="399" t="s">
        <v>262</v>
      </c>
      <c r="C712" s="402" t="s">
        <v>1090</v>
      </c>
      <c r="D712" s="401" t="s">
        <v>676</v>
      </c>
      <c r="E712" s="402" t="s">
        <v>1094</v>
      </c>
      <c r="F712" s="183">
        <v>40203</v>
      </c>
      <c r="G712" s="177" t="str">
        <f t="shared" si="23"/>
        <v>_x0005_168.95</v>
      </c>
      <c r="H712" s="185">
        <v>7</v>
      </c>
      <c r="I712" s="189" t="e">
        <f t="shared" si="22"/>
        <v>#VALUE!</v>
      </c>
    </row>
    <row r="713" spans="2:9">
      <c r="B713" s="399" t="s">
        <v>312</v>
      </c>
      <c r="C713" s="400" t="s">
        <v>1090</v>
      </c>
      <c r="D713" s="401" t="s">
        <v>674</v>
      </c>
      <c r="E713" s="400" t="s">
        <v>1094</v>
      </c>
      <c r="F713" s="183">
        <v>40204</v>
      </c>
      <c r="G713" s="177" t="str">
        <f t="shared" si="23"/>
        <v>_x0005_168.95</v>
      </c>
      <c r="H713" s="185">
        <v>8</v>
      </c>
      <c r="I713" s="186" t="e">
        <f t="shared" si="22"/>
        <v>#VALUE!</v>
      </c>
    </row>
    <row r="714" spans="2:9">
      <c r="B714" s="399" t="s">
        <v>680</v>
      </c>
      <c r="C714" s="402" t="s">
        <v>1090</v>
      </c>
      <c r="D714" s="401" t="s">
        <v>679</v>
      </c>
      <c r="E714" s="402" t="s">
        <v>1091</v>
      </c>
      <c r="F714" s="183">
        <v>40206</v>
      </c>
      <c r="G714" s="177" t="str">
        <f t="shared" si="23"/>
        <v>_x0005_168.95</v>
      </c>
      <c r="H714" s="185">
        <v>4</v>
      </c>
      <c r="I714" s="189" t="e">
        <f t="shared" si="22"/>
        <v>#VALUE!</v>
      </c>
    </row>
    <row r="715" spans="2:9">
      <c r="B715" s="399" t="s">
        <v>682</v>
      </c>
      <c r="C715" s="400" t="s">
        <v>1090</v>
      </c>
      <c r="D715" s="401" t="s">
        <v>679</v>
      </c>
      <c r="E715" s="400" t="s">
        <v>1091</v>
      </c>
      <c r="F715" s="183">
        <v>40218</v>
      </c>
      <c r="G715" s="177" t="str">
        <f t="shared" si="23"/>
        <v>_x0005_168.95</v>
      </c>
      <c r="H715" s="185">
        <v>4</v>
      </c>
      <c r="I715" s="186" t="e">
        <f t="shared" si="22"/>
        <v>#VALUE!</v>
      </c>
    </row>
    <row r="716" spans="2:9">
      <c r="B716" s="399" t="s">
        <v>682</v>
      </c>
      <c r="C716" s="402" t="s">
        <v>1090</v>
      </c>
      <c r="D716" s="401" t="s">
        <v>679</v>
      </c>
      <c r="E716" s="402" t="s">
        <v>1091</v>
      </c>
      <c r="F716" s="183">
        <v>40218</v>
      </c>
      <c r="G716" s="177" t="str">
        <f t="shared" si="23"/>
        <v>_x0005_168.95</v>
      </c>
      <c r="H716" s="185">
        <v>6</v>
      </c>
      <c r="I716" s="189" t="e">
        <f t="shared" si="22"/>
        <v>#VALUE!</v>
      </c>
    </row>
    <row r="717" spans="2:9">
      <c r="B717" s="399" t="s">
        <v>678</v>
      </c>
      <c r="C717" s="400" t="s">
        <v>1090</v>
      </c>
      <c r="D717" s="401" t="s">
        <v>679</v>
      </c>
      <c r="E717" s="400" t="s">
        <v>1092</v>
      </c>
      <c r="F717" s="183">
        <v>40233</v>
      </c>
      <c r="G717" s="177" t="str">
        <f t="shared" si="23"/>
        <v>_x0005_168.95</v>
      </c>
      <c r="H717" s="185">
        <v>14</v>
      </c>
      <c r="I717" s="186" t="e">
        <f t="shared" si="22"/>
        <v>#VALUE!</v>
      </c>
    </row>
    <row r="718" spans="2:9">
      <c r="B718" s="399" t="s">
        <v>171</v>
      </c>
      <c r="C718" s="402" t="s">
        <v>1090</v>
      </c>
      <c r="D718" s="401" t="s">
        <v>674</v>
      </c>
      <c r="E718" s="402" t="s">
        <v>1094</v>
      </c>
      <c r="F718" s="183">
        <v>40238</v>
      </c>
      <c r="G718" s="177" t="str">
        <f t="shared" si="23"/>
        <v>_x0005_168.95</v>
      </c>
      <c r="H718" s="185">
        <v>20</v>
      </c>
      <c r="I718" s="189" t="e">
        <f t="shared" si="22"/>
        <v>#VALUE!</v>
      </c>
    </row>
    <row r="719" spans="2:9">
      <c r="B719" s="399" t="s">
        <v>678</v>
      </c>
      <c r="C719" s="400" t="s">
        <v>1090</v>
      </c>
      <c r="D719" s="401" t="s">
        <v>679</v>
      </c>
      <c r="E719" s="400" t="s">
        <v>1095</v>
      </c>
      <c r="F719" s="183">
        <v>40243</v>
      </c>
      <c r="G719" s="177" t="str">
        <f t="shared" si="23"/>
        <v>_x0005_168.95</v>
      </c>
      <c r="H719" s="185">
        <v>1</v>
      </c>
      <c r="I719" s="186" t="e">
        <f t="shared" si="22"/>
        <v>#VALUE!</v>
      </c>
    </row>
    <row r="720" spans="2:9">
      <c r="B720" s="399" t="s">
        <v>673</v>
      </c>
      <c r="C720" s="402" t="s">
        <v>1090</v>
      </c>
      <c r="D720" s="401" t="s">
        <v>674</v>
      </c>
      <c r="E720" s="402" t="s">
        <v>1091</v>
      </c>
      <c r="F720" s="183">
        <v>40248</v>
      </c>
      <c r="G720" s="177" t="str">
        <f t="shared" si="23"/>
        <v>_x0005_168.95</v>
      </c>
      <c r="H720" s="185">
        <v>5</v>
      </c>
      <c r="I720" s="189" t="e">
        <f t="shared" si="22"/>
        <v>#VALUE!</v>
      </c>
    </row>
    <row r="721" spans="2:9">
      <c r="B721" s="399" t="s">
        <v>681</v>
      </c>
      <c r="C721" s="400" t="s">
        <v>1090</v>
      </c>
      <c r="D721" s="401" t="s">
        <v>679</v>
      </c>
      <c r="E721" s="400" t="s">
        <v>1093</v>
      </c>
      <c r="F721" s="183">
        <v>40255</v>
      </c>
      <c r="G721" s="177" t="str">
        <f t="shared" si="23"/>
        <v>_x0005_168.95</v>
      </c>
      <c r="H721" s="185">
        <v>1</v>
      </c>
      <c r="I721" s="186" t="e">
        <f t="shared" si="22"/>
        <v>#VALUE!</v>
      </c>
    </row>
    <row r="722" spans="2:9">
      <c r="B722" s="399" t="s">
        <v>171</v>
      </c>
      <c r="C722" s="402" t="s">
        <v>1090</v>
      </c>
      <c r="D722" s="401" t="s">
        <v>674</v>
      </c>
      <c r="E722" s="402" t="s">
        <v>1094</v>
      </c>
      <c r="F722" s="183">
        <v>40257</v>
      </c>
      <c r="G722" s="177" t="str">
        <f t="shared" si="23"/>
        <v>_x0005_168.95</v>
      </c>
      <c r="H722" s="185">
        <v>16</v>
      </c>
      <c r="I722" s="189" t="e">
        <f t="shared" si="22"/>
        <v>#VALUE!</v>
      </c>
    </row>
    <row r="723" spans="2:9">
      <c r="B723" s="399" t="s">
        <v>682</v>
      </c>
      <c r="C723" s="400" t="s">
        <v>1090</v>
      </c>
      <c r="D723" s="401" t="s">
        <v>679</v>
      </c>
      <c r="E723" s="400" t="s">
        <v>1095</v>
      </c>
      <c r="F723" s="183">
        <v>40261</v>
      </c>
      <c r="G723" s="177" t="str">
        <f t="shared" si="23"/>
        <v>_x0005_168.95</v>
      </c>
      <c r="H723" s="185">
        <v>6</v>
      </c>
      <c r="I723" s="186" t="e">
        <f t="shared" si="22"/>
        <v>#VALUE!</v>
      </c>
    </row>
    <row r="724" spans="2:9">
      <c r="B724" s="399" t="s">
        <v>681</v>
      </c>
      <c r="C724" s="402" t="s">
        <v>1090</v>
      </c>
      <c r="D724" s="401" t="s">
        <v>679</v>
      </c>
      <c r="E724" s="402" t="s">
        <v>1094</v>
      </c>
      <c r="F724" s="183">
        <v>40263</v>
      </c>
      <c r="G724" s="177" t="str">
        <f t="shared" si="23"/>
        <v>_x0005_168.95</v>
      </c>
      <c r="H724" s="185">
        <v>20</v>
      </c>
      <c r="I724" s="189" t="e">
        <f t="shared" si="22"/>
        <v>#VALUE!</v>
      </c>
    </row>
    <row r="725" spans="2:9">
      <c r="B725" s="399" t="s">
        <v>682</v>
      </c>
      <c r="C725" s="400" t="s">
        <v>1090</v>
      </c>
      <c r="D725" s="401" t="s">
        <v>679</v>
      </c>
      <c r="E725" s="400" t="s">
        <v>1091</v>
      </c>
      <c r="F725" s="183">
        <v>40264</v>
      </c>
      <c r="G725" s="177" t="str">
        <f t="shared" si="23"/>
        <v>_x0005_168.95</v>
      </c>
      <c r="H725" s="185">
        <v>15</v>
      </c>
      <c r="I725" s="186" t="e">
        <f t="shared" si="22"/>
        <v>#VALUE!</v>
      </c>
    </row>
    <row r="726" spans="2:9">
      <c r="B726" s="399" t="s">
        <v>262</v>
      </c>
      <c r="C726" s="402" t="s">
        <v>1090</v>
      </c>
      <c r="D726" s="401" t="s">
        <v>676</v>
      </c>
      <c r="E726" s="402" t="s">
        <v>1093</v>
      </c>
      <c r="F726" s="183">
        <v>40270</v>
      </c>
      <c r="G726" s="177" t="str">
        <f t="shared" si="23"/>
        <v>_x0005_168.95</v>
      </c>
      <c r="H726" s="185">
        <v>3</v>
      </c>
      <c r="I726" s="189" t="e">
        <f t="shared" si="22"/>
        <v>#VALUE!</v>
      </c>
    </row>
    <row r="727" spans="2:9">
      <c r="B727" s="399" t="s">
        <v>312</v>
      </c>
      <c r="C727" s="400" t="s">
        <v>1090</v>
      </c>
      <c r="D727" s="401" t="s">
        <v>674</v>
      </c>
      <c r="E727" s="400" t="s">
        <v>1094</v>
      </c>
      <c r="F727" s="183">
        <v>40274</v>
      </c>
      <c r="G727" s="177" t="str">
        <f t="shared" si="23"/>
        <v>_x0005_168.95</v>
      </c>
      <c r="H727" s="185">
        <v>18</v>
      </c>
      <c r="I727" s="186" t="e">
        <f t="shared" si="22"/>
        <v>#VALUE!</v>
      </c>
    </row>
    <row r="728" spans="2:9">
      <c r="B728" s="399" t="s">
        <v>681</v>
      </c>
      <c r="C728" s="402" t="s">
        <v>1090</v>
      </c>
      <c r="D728" s="401" t="s">
        <v>679</v>
      </c>
      <c r="E728" s="402" t="s">
        <v>1092</v>
      </c>
      <c r="F728" s="183">
        <v>40274</v>
      </c>
      <c r="G728" s="177" t="str">
        <f t="shared" si="23"/>
        <v>_x0005_168.95</v>
      </c>
      <c r="H728" s="185">
        <v>11</v>
      </c>
      <c r="I728" s="189" t="e">
        <f t="shared" si="22"/>
        <v>#VALUE!</v>
      </c>
    </row>
    <row r="729" spans="2:9">
      <c r="B729" s="399" t="s">
        <v>262</v>
      </c>
      <c r="C729" s="400" t="s">
        <v>1090</v>
      </c>
      <c r="D729" s="401" t="s">
        <v>676</v>
      </c>
      <c r="E729" s="400" t="s">
        <v>1095</v>
      </c>
      <c r="F729" s="183">
        <v>40274</v>
      </c>
      <c r="G729" s="177" t="str">
        <f t="shared" si="23"/>
        <v>_x0005_168.95</v>
      </c>
      <c r="H729" s="185">
        <v>6</v>
      </c>
      <c r="I729" s="186" t="e">
        <f t="shared" si="22"/>
        <v>#VALUE!</v>
      </c>
    </row>
    <row r="730" spans="2:9">
      <c r="B730" s="399" t="s">
        <v>682</v>
      </c>
      <c r="C730" s="402" t="s">
        <v>1090</v>
      </c>
      <c r="D730" s="401" t="s">
        <v>679</v>
      </c>
      <c r="E730" s="402" t="s">
        <v>1095</v>
      </c>
      <c r="F730" s="183">
        <v>40274</v>
      </c>
      <c r="G730" s="177" t="str">
        <f t="shared" si="23"/>
        <v>_x0005_168.95</v>
      </c>
      <c r="H730" s="185">
        <v>2</v>
      </c>
      <c r="I730" s="189" t="e">
        <f t="shared" si="22"/>
        <v>#VALUE!</v>
      </c>
    </row>
    <row r="731" spans="2:9">
      <c r="B731" s="399" t="s">
        <v>262</v>
      </c>
      <c r="C731" s="400" t="s">
        <v>1090</v>
      </c>
      <c r="D731" s="401" t="s">
        <v>676</v>
      </c>
      <c r="E731" s="400" t="s">
        <v>1092</v>
      </c>
      <c r="F731" s="183">
        <v>40278</v>
      </c>
      <c r="G731" s="177" t="str">
        <f t="shared" si="23"/>
        <v>_x0005_168.95</v>
      </c>
      <c r="H731" s="185">
        <v>14</v>
      </c>
      <c r="I731" s="186" t="e">
        <f t="shared" si="22"/>
        <v>#VALUE!</v>
      </c>
    </row>
    <row r="732" spans="2:9">
      <c r="B732" s="399" t="s">
        <v>673</v>
      </c>
      <c r="C732" s="402" t="s">
        <v>1090</v>
      </c>
      <c r="D732" s="401" t="s">
        <v>674</v>
      </c>
      <c r="E732" s="402" t="s">
        <v>1092</v>
      </c>
      <c r="F732" s="183">
        <v>40280</v>
      </c>
      <c r="G732" s="177" t="str">
        <f t="shared" si="23"/>
        <v>_x0005_168.95</v>
      </c>
      <c r="H732" s="185">
        <v>4</v>
      </c>
      <c r="I732" s="189" t="e">
        <f t="shared" si="22"/>
        <v>#VALUE!</v>
      </c>
    </row>
    <row r="733" spans="2:9">
      <c r="B733" s="399" t="s">
        <v>682</v>
      </c>
      <c r="C733" s="400" t="s">
        <v>1090</v>
      </c>
      <c r="D733" s="401" t="s">
        <v>679</v>
      </c>
      <c r="E733" s="400" t="s">
        <v>1091</v>
      </c>
      <c r="F733" s="183">
        <v>40281</v>
      </c>
      <c r="G733" s="177" t="str">
        <f t="shared" si="23"/>
        <v>_x0005_168.95</v>
      </c>
      <c r="H733" s="185">
        <v>6</v>
      </c>
      <c r="I733" s="186" t="e">
        <f t="shared" si="22"/>
        <v>#VALUE!</v>
      </c>
    </row>
    <row r="734" spans="2:9">
      <c r="B734" s="399" t="s">
        <v>171</v>
      </c>
      <c r="C734" s="402" t="s">
        <v>1090</v>
      </c>
      <c r="D734" s="401" t="s">
        <v>674</v>
      </c>
      <c r="E734" s="402" t="s">
        <v>1092</v>
      </c>
      <c r="F734" s="183">
        <v>40285</v>
      </c>
      <c r="G734" s="177" t="str">
        <f t="shared" si="23"/>
        <v>_x0005_168.95</v>
      </c>
      <c r="H734" s="185">
        <v>5</v>
      </c>
      <c r="I734" s="189" t="e">
        <f t="shared" si="22"/>
        <v>#VALUE!</v>
      </c>
    </row>
    <row r="735" spans="2:9">
      <c r="B735" s="399" t="s">
        <v>682</v>
      </c>
      <c r="C735" s="400" t="s">
        <v>1090</v>
      </c>
      <c r="D735" s="401" t="s">
        <v>679</v>
      </c>
      <c r="E735" s="400" t="s">
        <v>1091</v>
      </c>
      <c r="F735" s="183">
        <v>40288</v>
      </c>
      <c r="G735" s="177" t="str">
        <f t="shared" si="23"/>
        <v>_x0005_168.95</v>
      </c>
      <c r="H735" s="185">
        <v>2</v>
      </c>
      <c r="I735" s="186" t="e">
        <f t="shared" si="22"/>
        <v>#VALUE!</v>
      </c>
    </row>
    <row r="736" spans="2:9">
      <c r="B736" s="399" t="s">
        <v>343</v>
      </c>
      <c r="C736" s="402" t="s">
        <v>1090</v>
      </c>
      <c r="D736" s="401" t="s">
        <v>674</v>
      </c>
      <c r="E736" s="402" t="s">
        <v>1093</v>
      </c>
      <c r="F736" s="183">
        <v>40288</v>
      </c>
      <c r="G736" s="177" t="str">
        <f t="shared" si="23"/>
        <v>_x0005_168.95</v>
      </c>
      <c r="H736" s="185">
        <v>1</v>
      </c>
      <c r="I736" s="189" t="e">
        <f t="shared" si="22"/>
        <v>#VALUE!</v>
      </c>
    </row>
    <row r="737" spans="2:9">
      <c r="B737" s="399" t="s">
        <v>171</v>
      </c>
      <c r="C737" s="400" t="s">
        <v>1090</v>
      </c>
      <c r="D737" s="401" t="s">
        <v>674</v>
      </c>
      <c r="E737" s="400" t="s">
        <v>1093</v>
      </c>
      <c r="F737" s="183">
        <v>40290</v>
      </c>
      <c r="G737" s="177" t="str">
        <f t="shared" si="23"/>
        <v>_x0005_168.95</v>
      </c>
      <c r="H737" s="185">
        <v>4</v>
      </c>
      <c r="I737" s="186" t="e">
        <f t="shared" si="22"/>
        <v>#VALUE!</v>
      </c>
    </row>
    <row r="738" spans="2:9">
      <c r="B738" s="399" t="s">
        <v>673</v>
      </c>
      <c r="C738" s="402" t="s">
        <v>1090</v>
      </c>
      <c r="D738" s="401" t="s">
        <v>674</v>
      </c>
      <c r="E738" s="402" t="s">
        <v>1095</v>
      </c>
      <c r="F738" s="183">
        <v>40290</v>
      </c>
      <c r="G738" s="177" t="str">
        <f t="shared" si="23"/>
        <v>_x0005_168.95</v>
      </c>
      <c r="H738" s="185">
        <v>7</v>
      </c>
      <c r="I738" s="189" t="e">
        <f t="shared" si="22"/>
        <v>#VALUE!</v>
      </c>
    </row>
    <row r="739" spans="2:9">
      <c r="B739" s="399" t="s">
        <v>678</v>
      </c>
      <c r="C739" s="400" t="s">
        <v>1090</v>
      </c>
      <c r="D739" s="401" t="s">
        <v>679</v>
      </c>
      <c r="E739" s="400" t="s">
        <v>1093</v>
      </c>
      <c r="F739" s="183">
        <v>40295</v>
      </c>
      <c r="G739" s="177" t="str">
        <f t="shared" si="23"/>
        <v>_x0005_168.95</v>
      </c>
      <c r="H739" s="185">
        <v>11</v>
      </c>
      <c r="I739" s="186" t="e">
        <f t="shared" si="22"/>
        <v>#VALUE!</v>
      </c>
    </row>
    <row r="740" spans="2:9">
      <c r="B740" s="399" t="s">
        <v>262</v>
      </c>
      <c r="C740" s="402" t="s">
        <v>1090</v>
      </c>
      <c r="D740" s="401" t="s">
        <v>676</v>
      </c>
      <c r="E740" s="402" t="s">
        <v>1091</v>
      </c>
      <c r="F740" s="183">
        <v>40302</v>
      </c>
      <c r="G740" s="177" t="str">
        <f t="shared" si="23"/>
        <v>_x0005_168.95</v>
      </c>
      <c r="H740" s="185">
        <v>2</v>
      </c>
      <c r="I740" s="189" t="e">
        <f t="shared" si="22"/>
        <v>#VALUE!</v>
      </c>
    </row>
    <row r="741" spans="2:9">
      <c r="B741" s="399" t="s">
        <v>605</v>
      </c>
      <c r="C741" s="400" t="s">
        <v>1090</v>
      </c>
      <c r="D741" s="401" t="s">
        <v>675</v>
      </c>
      <c r="E741" s="400" t="s">
        <v>1093</v>
      </c>
      <c r="F741" s="183">
        <v>40306</v>
      </c>
      <c r="G741" s="177" t="str">
        <f t="shared" si="23"/>
        <v>_x0005_168.95</v>
      </c>
      <c r="H741" s="185">
        <v>15</v>
      </c>
      <c r="I741" s="186" t="e">
        <f t="shared" si="22"/>
        <v>#VALUE!</v>
      </c>
    </row>
    <row r="742" spans="2:9">
      <c r="B742" s="399" t="s">
        <v>677</v>
      </c>
      <c r="C742" s="402" t="s">
        <v>1090</v>
      </c>
      <c r="D742" s="401" t="s">
        <v>675</v>
      </c>
      <c r="E742" s="402" t="s">
        <v>1094</v>
      </c>
      <c r="F742" s="183">
        <v>40315</v>
      </c>
      <c r="G742" s="177" t="str">
        <f t="shared" si="23"/>
        <v>_x0005_168.95</v>
      </c>
      <c r="H742" s="185">
        <v>15</v>
      </c>
      <c r="I742" s="189" t="e">
        <f t="shared" si="22"/>
        <v>#VALUE!</v>
      </c>
    </row>
    <row r="743" spans="2:9">
      <c r="B743" s="399" t="s">
        <v>150</v>
      </c>
      <c r="C743" s="400" t="s">
        <v>1090</v>
      </c>
      <c r="D743" s="401" t="s">
        <v>676</v>
      </c>
      <c r="E743" s="400" t="s">
        <v>1095</v>
      </c>
      <c r="F743" s="183">
        <v>40315</v>
      </c>
      <c r="G743" s="177" t="str">
        <f t="shared" si="23"/>
        <v>_x0005_168.95</v>
      </c>
      <c r="H743" s="185">
        <v>15</v>
      </c>
      <c r="I743" s="186" t="e">
        <f t="shared" si="22"/>
        <v>#VALUE!</v>
      </c>
    </row>
    <row r="744" spans="2:9">
      <c r="B744" s="399" t="s">
        <v>681</v>
      </c>
      <c r="C744" s="402" t="s">
        <v>1090</v>
      </c>
      <c r="D744" s="401" t="s">
        <v>679</v>
      </c>
      <c r="E744" s="402" t="s">
        <v>1091</v>
      </c>
      <c r="F744" s="183">
        <v>40318</v>
      </c>
      <c r="G744" s="177" t="str">
        <f t="shared" si="23"/>
        <v>_x0005_168.95</v>
      </c>
      <c r="H744" s="185">
        <v>3</v>
      </c>
      <c r="I744" s="189" t="e">
        <f t="shared" si="22"/>
        <v>#VALUE!</v>
      </c>
    </row>
    <row r="745" spans="2:9">
      <c r="B745" s="399" t="s">
        <v>681</v>
      </c>
      <c r="C745" s="400" t="s">
        <v>1090</v>
      </c>
      <c r="D745" s="401" t="s">
        <v>679</v>
      </c>
      <c r="E745" s="400" t="s">
        <v>1093</v>
      </c>
      <c r="F745" s="183">
        <v>40322</v>
      </c>
      <c r="G745" s="177" t="str">
        <f t="shared" si="23"/>
        <v>_x0005_168.95</v>
      </c>
      <c r="H745" s="185">
        <v>3</v>
      </c>
      <c r="I745" s="186" t="e">
        <f t="shared" si="22"/>
        <v>#VALUE!</v>
      </c>
    </row>
    <row r="746" spans="2:9">
      <c r="B746" s="399" t="s">
        <v>171</v>
      </c>
      <c r="C746" s="402" t="s">
        <v>1090</v>
      </c>
      <c r="D746" s="401" t="s">
        <v>674</v>
      </c>
      <c r="E746" s="402" t="s">
        <v>1094</v>
      </c>
      <c r="F746" s="183">
        <v>40339</v>
      </c>
      <c r="G746" s="177" t="str">
        <f t="shared" si="23"/>
        <v>_x0005_168.95</v>
      </c>
      <c r="H746" s="185">
        <v>18</v>
      </c>
      <c r="I746" s="189" t="e">
        <f t="shared" si="22"/>
        <v>#VALUE!</v>
      </c>
    </row>
    <row r="747" spans="2:9">
      <c r="B747" s="399" t="s">
        <v>343</v>
      </c>
      <c r="C747" s="400" t="s">
        <v>1090</v>
      </c>
      <c r="D747" s="401" t="s">
        <v>674</v>
      </c>
      <c r="E747" s="400" t="s">
        <v>1092</v>
      </c>
      <c r="F747" s="183">
        <v>40345</v>
      </c>
      <c r="G747" s="177" t="str">
        <f t="shared" si="23"/>
        <v>_x0005_168.95</v>
      </c>
      <c r="H747" s="185">
        <v>14</v>
      </c>
      <c r="I747" s="186" t="e">
        <f t="shared" si="22"/>
        <v>#VALUE!</v>
      </c>
    </row>
    <row r="748" spans="2:9">
      <c r="B748" s="399" t="s">
        <v>171</v>
      </c>
      <c r="C748" s="402" t="s">
        <v>1090</v>
      </c>
      <c r="D748" s="401" t="s">
        <v>674</v>
      </c>
      <c r="E748" s="402" t="s">
        <v>1093</v>
      </c>
      <c r="F748" s="183">
        <v>40352</v>
      </c>
      <c r="G748" s="177" t="str">
        <f t="shared" si="23"/>
        <v>_x0005_168.95</v>
      </c>
      <c r="H748" s="185">
        <v>6</v>
      </c>
      <c r="I748" s="189" t="e">
        <f t="shared" si="22"/>
        <v>#VALUE!</v>
      </c>
    </row>
    <row r="749" spans="2:9">
      <c r="B749" s="399" t="s">
        <v>681</v>
      </c>
      <c r="C749" s="400" t="s">
        <v>1090</v>
      </c>
      <c r="D749" s="401" t="s">
        <v>679</v>
      </c>
      <c r="E749" s="400" t="s">
        <v>1092</v>
      </c>
      <c r="F749" s="183">
        <v>40353</v>
      </c>
      <c r="G749" s="177" t="str">
        <f t="shared" si="23"/>
        <v>_x0005_168.95</v>
      </c>
      <c r="H749" s="185">
        <v>2</v>
      </c>
      <c r="I749" s="186" t="e">
        <f t="shared" si="22"/>
        <v>#VALUE!</v>
      </c>
    </row>
    <row r="750" spans="2:9">
      <c r="B750" s="399" t="s">
        <v>312</v>
      </c>
      <c r="C750" s="402" t="s">
        <v>1090</v>
      </c>
      <c r="D750" s="401" t="s">
        <v>674</v>
      </c>
      <c r="E750" s="402" t="s">
        <v>1095</v>
      </c>
      <c r="F750" s="183">
        <v>40353</v>
      </c>
      <c r="G750" s="177" t="str">
        <f t="shared" si="23"/>
        <v>_x0005_168.95</v>
      </c>
      <c r="H750" s="185">
        <v>15</v>
      </c>
      <c r="I750" s="189" t="e">
        <f t="shared" si="22"/>
        <v>#VALUE!</v>
      </c>
    </row>
    <row r="751" spans="2:9">
      <c r="B751" s="399" t="s">
        <v>605</v>
      </c>
      <c r="C751" s="400" t="s">
        <v>1090</v>
      </c>
      <c r="D751" s="401" t="s">
        <v>675</v>
      </c>
      <c r="E751" s="400" t="s">
        <v>1093</v>
      </c>
      <c r="F751" s="183">
        <v>40369</v>
      </c>
      <c r="G751" s="177" t="str">
        <f t="shared" si="23"/>
        <v>_x0005_168.95</v>
      </c>
      <c r="H751" s="185">
        <v>14</v>
      </c>
      <c r="I751" s="186" t="e">
        <f t="shared" si="22"/>
        <v>#VALUE!</v>
      </c>
    </row>
    <row r="752" spans="2:9">
      <c r="B752" s="399" t="s">
        <v>171</v>
      </c>
      <c r="C752" s="402" t="s">
        <v>1090</v>
      </c>
      <c r="D752" s="401" t="s">
        <v>674</v>
      </c>
      <c r="E752" s="402" t="s">
        <v>1092</v>
      </c>
      <c r="F752" s="183">
        <v>40372</v>
      </c>
      <c r="G752" s="177" t="str">
        <f t="shared" si="23"/>
        <v>_x0005_168.95</v>
      </c>
      <c r="H752" s="185">
        <v>13</v>
      </c>
      <c r="I752" s="189" t="e">
        <f t="shared" si="22"/>
        <v>#VALUE!</v>
      </c>
    </row>
    <row r="753" spans="2:9">
      <c r="B753" s="399" t="s">
        <v>171</v>
      </c>
      <c r="C753" s="400" t="s">
        <v>1090</v>
      </c>
      <c r="D753" s="401" t="s">
        <v>674</v>
      </c>
      <c r="E753" s="400" t="s">
        <v>1095</v>
      </c>
      <c r="F753" s="183">
        <v>40380</v>
      </c>
      <c r="G753" s="177" t="str">
        <f t="shared" si="23"/>
        <v>_x0005_168.95</v>
      </c>
      <c r="H753" s="185">
        <v>7</v>
      </c>
      <c r="I753" s="186" t="e">
        <f t="shared" si="22"/>
        <v>#VALUE!</v>
      </c>
    </row>
    <row r="754" spans="2:9">
      <c r="B754" s="399" t="s">
        <v>682</v>
      </c>
      <c r="C754" s="402" t="s">
        <v>1090</v>
      </c>
      <c r="D754" s="401" t="s">
        <v>679</v>
      </c>
      <c r="E754" s="402" t="s">
        <v>1091</v>
      </c>
      <c r="F754" s="183">
        <v>40381</v>
      </c>
      <c r="G754" s="177" t="str">
        <f t="shared" si="23"/>
        <v>_x0005_168.95</v>
      </c>
      <c r="H754" s="185">
        <v>14</v>
      </c>
      <c r="I754" s="189" t="e">
        <f t="shared" si="22"/>
        <v>#VALUE!</v>
      </c>
    </row>
    <row r="755" spans="2:9">
      <c r="B755" s="399" t="s">
        <v>171</v>
      </c>
      <c r="C755" s="400" t="s">
        <v>1090</v>
      </c>
      <c r="D755" s="401" t="s">
        <v>674</v>
      </c>
      <c r="E755" s="400" t="s">
        <v>1091</v>
      </c>
      <c r="F755" s="183">
        <v>40385</v>
      </c>
      <c r="G755" s="177" t="str">
        <f t="shared" si="23"/>
        <v>_x0005_168.95</v>
      </c>
      <c r="H755" s="185">
        <v>3</v>
      </c>
      <c r="I755" s="186" t="e">
        <f t="shared" si="22"/>
        <v>#VALUE!</v>
      </c>
    </row>
    <row r="756" spans="2:9">
      <c r="B756" s="399" t="s">
        <v>681</v>
      </c>
      <c r="C756" s="402" t="s">
        <v>1090</v>
      </c>
      <c r="D756" s="401" t="s">
        <v>679</v>
      </c>
      <c r="E756" s="402" t="s">
        <v>1094</v>
      </c>
      <c r="F756" s="183">
        <v>40387</v>
      </c>
      <c r="G756" s="177" t="str">
        <f t="shared" si="23"/>
        <v>_x0005_168.95</v>
      </c>
      <c r="H756" s="185">
        <v>12</v>
      </c>
      <c r="I756" s="189" t="e">
        <f t="shared" si="22"/>
        <v>#VALUE!</v>
      </c>
    </row>
    <row r="757" spans="2:9">
      <c r="B757" s="399" t="s">
        <v>312</v>
      </c>
      <c r="C757" s="400" t="s">
        <v>1090</v>
      </c>
      <c r="D757" s="401" t="s">
        <v>674</v>
      </c>
      <c r="E757" s="400" t="s">
        <v>1094</v>
      </c>
      <c r="F757" s="183">
        <v>40388</v>
      </c>
      <c r="G757" s="177" t="str">
        <f t="shared" si="23"/>
        <v>_x0005_168.95</v>
      </c>
      <c r="H757" s="185">
        <v>11</v>
      </c>
      <c r="I757" s="186" t="e">
        <f t="shared" si="22"/>
        <v>#VALUE!</v>
      </c>
    </row>
    <row r="758" spans="2:9">
      <c r="B758" s="399" t="s">
        <v>312</v>
      </c>
      <c r="C758" s="402" t="s">
        <v>1090</v>
      </c>
      <c r="D758" s="401" t="s">
        <v>674</v>
      </c>
      <c r="E758" s="402" t="s">
        <v>1094</v>
      </c>
      <c r="F758" s="183">
        <v>40393</v>
      </c>
      <c r="G758" s="177" t="str">
        <f t="shared" si="23"/>
        <v>_x0005_168.95</v>
      </c>
      <c r="H758" s="185">
        <v>7</v>
      </c>
      <c r="I758" s="189" t="e">
        <f t="shared" si="22"/>
        <v>#VALUE!</v>
      </c>
    </row>
    <row r="759" spans="2:9">
      <c r="B759" s="399" t="s">
        <v>605</v>
      </c>
      <c r="C759" s="400" t="s">
        <v>1090</v>
      </c>
      <c r="D759" s="401" t="s">
        <v>675</v>
      </c>
      <c r="E759" s="400" t="s">
        <v>1093</v>
      </c>
      <c r="F759" s="183">
        <v>40393</v>
      </c>
      <c r="G759" s="177" t="str">
        <f t="shared" si="23"/>
        <v>_x0005_168.95</v>
      </c>
      <c r="H759" s="185">
        <v>4</v>
      </c>
      <c r="I759" s="186" t="e">
        <f t="shared" si="22"/>
        <v>#VALUE!</v>
      </c>
    </row>
    <row r="760" spans="2:9">
      <c r="B760" s="399" t="s">
        <v>605</v>
      </c>
      <c r="C760" s="402" t="s">
        <v>1090</v>
      </c>
      <c r="D760" s="401" t="s">
        <v>675</v>
      </c>
      <c r="E760" s="402" t="s">
        <v>1091</v>
      </c>
      <c r="F760" s="183">
        <v>40396</v>
      </c>
      <c r="G760" s="177" t="str">
        <f t="shared" si="23"/>
        <v>_x0005_168.95</v>
      </c>
      <c r="H760" s="185">
        <v>14</v>
      </c>
      <c r="I760" s="189" t="e">
        <f t="shared" si="22"/>
        <v>#VALUE!</v>
      </c>
    </row>
    <row r="761" spans="2:9">
      <c r="B761" s="399" t="s">
        <v>150</v>
      </c>
      <c r="C761" s="400" t="s">
        <v>1090</v>
      </c>
      <c r="D761" s="401" t="s">
        <v>676</v>
      </c>
      <c r="E761" s="400" t="s">
        <v>1095</v>
      </c>
      <c r="F761" s="183">
        <v>40396</v>
      </c>
      <c r="G761" s="177" t="str">
        <f t="shared" si="23"/>
        <v>_x0005_168.95</v>
      </c>
      <c r="H761" s="185">
        <v>2</v>
      </c>
      <c r="I761" s="186" t="e">
        <f t="shared" si="22"/>
        <v>#VALUE!</v>
      </c>
    </row>
    <row r="762" spans="2:9">
      <c r="B762" s="399" t="s">
        <v>171</v>
      </c>
      <c r="C762" s="402" t="s">
        <v>1090</v>
      </c>
      <c r="D762" s="401" t="s">
        <v>674</v>
      </c>
      <c r="E762" s="402" t="s">
        <v>1094</v>
      </c>
      <c r="F762" s="183">
        <v>40401</v>
      </c>
      <c r="G762" s="177" t="str">
        <f t="shared" si="23"/>
        <v>_x0005_168.95</v>
      </c>
      <c r="H762" s="185">
        <v>20</v>
      </c>
      <c r="I762" s="189" t="e">
        <f t="shared" si="22"/>
        <v>#VALUE!</v>
      </c>
    </row>
    <row r="763" spans="2:9">
      <c r="B763" s="399" t="s">
        <v>681</v>
      </c>
      <c r="C763" s="400" t="s">
        <v>1090</v>
      </c>
      <c r="D763" s="401" t="s">
        <v>679</v>
      </c>
      <c r="E763" s="400" t="s">
        <v>1091</v>
      </c>
      <c r="F763" s="183">
        <v>40406</v>
      </c>
      <c r="G763" s="177" t="str">
        <f t="shared" si="23"/>
        <v>_x0005_168.95</v>
      </c>
      <c r="H763" s="185">
        <v>3</v>
      </c>
      <c r="I763" s="186" t="e">
        <f t="shared" si="22"/>
        <v>#VALUE!</v>
      </c>
    </row>
    <row r="764" spans="2:9">
      <c r="B764" s="399" t="s">
        <v>681</v>
      </c>
      <c r="C764" s="402" t="s">
        <v>1090</v>
      </c>
      <c r="D764" s="401" t="s">
        <v>679</v>
      </c>
      <c r="E764" s="402" t="s">
        <v>1093</v>
      </c>
      <c r="F764" s="183">
        <v>40406</v>
      </c>
      <c r="G764" s="177" t="str">
        <f t="shared" si="23"/>
        <v>_x0005_168.95</v>
      </c>
      <c r="H764" s="185">
        <v>10</v>
      </c>
      <c r="I764" s="189" t="e">
        <f t="shared" si="22"/>
        <v>#VALUE!</v>
      </c>
    </row>
    <row r="765" spans="2:9">
      <c r="B765" s="399" t="s">
        <v>678</v>
      </c>
      <c r="C765" s="400" t="s">
        <v>1090</v>
      </c>
      <c r="D765" s="401" t="s">
        <v>679</v>
      </c>
      <c r="E765" s="400" t="s">
        <v>1094</v>
      </c>
      <c r="F765" s="183">
        <v>40408</v>
      </c>
      <c r="G765" s="177" t="str">
        <f t="shared" si="23"/>
        <v>_x0005_168.95</v>
      </c>
      <c r="H765" s="185">
        <v>6</v>
      </c>
      <c r="I765" s="186" t="e">
        <f t="shared" si="22"/>
        <v>#VALUE!</v>
      </c>
    </row>
    <row r="766" spans="2:9">
      <c r="B766" s="399" t="s">
        <v>677</v>
      </c>
      <c r="C766" s="402" t="s">
        <v>1090</v>
      </c>
      <c r="D766" s="401" t="s">
        <v>675</v>
      </c>
      <c r="E766" s="402" t="s">
        <v>1093</v>
      </c>
      <c r="F766" s="183">
        <v>40413</v>
      </c>
      <c r="G766" s="177" t="str">
        <f t="shared" si="23"/>
        <v>_x0005_168.95</v>
      </c>
      <c r="H766" s="185">
        <v>8</v>
      </c>
      <c r="I766" s="189" t="e">
        <f t="shared" si="22"/>
        <v>#VALUE!</v>
      </c>
    </row>
    <row r="767" spans="2:9">
      <c r="B767" s="399" t="s">
        <v>605</v>
      </c>
      <c r="C767" s="400" t="s">
        <v>1090</v>
      </c>
      <c r="D767" s="401" t="s">
        <v>675</v>
      </c>
      <c r="E767" s="400" t="s">
        <v>1092</v>
      </c>
      <c r="F767" s="183">
        <v>40413</v>
      </c>
      <c r="G767" s="177" t="str">
        <f t="shared" si="23"/>
        <v>_x0005_168.95</v>
      </c>
      <c r="H767" s="185">
        <v>5</v>
      </c>
      <c r="I767" s="186" t="e">
        <f t="shared" si="22"/>
        <v>#VALUE!</v>
      </c>
    </row>
    <row r="768" spans="2:9">
      <c r="B768" s="399" t="s">
        <v>681</v>
      </c>
      <c r="C768" s="402" t="s">
        <v>1090</v>
      </c>
      <c r="D768" s="401" t="s">
        <v>679</v>
      </c>
      <c r="E768" s="402" t="s">
        <v>1095</v>
      </c>
      <c r="F768" s="183">
        <v>40414</v>
      </c>
      <c r="G768" s="177" t="str">
        <f t="shared" si="23"/>
        <v>_x0005_168.95</v>
      </c>
      <c r="H768" s="185">
        <v>15</v>
      </c>
      <c r="I768" s="189" t="e">
        <f t="shared" si="22"/>
        <v>#VALUE!</v>
      </c>
    </row>
    <row r="769" spans="2:9">
      <c r="B769" s="399" t="s">
        <v>682</v>
      </c>
      <c r="C769" s="400" t="s">
        <v>1090</v>
      </c>
      <c r="D769" s="401" t="s">
        <v>679</v>
      </c>
      <c r="E769" s="400" t="s">
        <v>1094</v>
      </c>
      <c r="F769" s="183">
        <v>40421</v>
      </c>
      <c r="G769" s="177" t="str">
        <f t="shared" si="23"/>
        <v>_x0005_168.95</v>
      </c>
      <c r="H769" s="185">
        <v>11</v>
      </c>
      <c r="I769" s="186" t="e">
        <f t="shared" si="22"/>
        <v>#VALUE!</v>
      </c>
    </row>
    <row r="770" spans="2:9">
      <c r="B770" s="399" t="s">
        <v>312</v>
      </c>
      <c r="C770" s="402" t="s">
        <v>1090</v>
      </c>
      <c r="D770" s="401" t="s">
        <v>674</v>
      </c>
      <c r="E770" s="402" t="s">
        <v>1094</v>
      </c>
      <c r="F770" s="183">
        <v>40427</v>
      </c>
      <c r="G770" s="177" t="str">
        <f t="shared" si="23"/>
        <v>_x0005_168.95</v>
      </c>
      <c r="H770" s="185">
        <v>7</v>
      </c>
      <c r="I770" s="189" t="e">
        <f t="shared" ref="I770:I833" si="24">G770*H770</f>
        <v>#VALUE!</v>
      </c>
    </row>
    <row r="771" spans="2:9">
      <c r="B771" s="399" t="s">
        <v>673</v>
      </c>
      <c r="C771" s="400" t="s">
        <v>1090</v>
      </c>
      <c r="D771" s="401" t="s">
        <v>674</v>
      </c>
      <c r="E771" s="400" t="s">
        <v>1095</v>
      </c>
      <c r="F771" s="183">
        <v>40430</v>
      </c>
      <c r="G771" s="177" t="str">
        <f t="shared" ref="G771:G834" si="25">CHAR(5)&amp;168.95</f>
        <v>_x0005_168.95</v>
      </c>
      <c r="H771" s="185">
        <v>10</v>
      </c>
      <c r="I771" s="186" t="e">
        <f t="shared" si="24"/>
        <v>#VALUE!</v>
      </c>
    </row>
    <row r="772" spans="2:9">
      <c r="B772" s="399" t="s">
        <v>681</v>
      </c>
      <c r="C772" s="402" t="s">
        <v>1090</v>
      </c>
      <c r="D772" s="401" t="s">
        <v>679</v>
      </c>
      <c r="E772" s="402" t="s">
        <v>1091</v>
      </c>
      <c r="F772" s="183">
        <v>40432</v>
      </c>
      <c r="G772" s="177" t="str">
        <f t="shared" si="25"/>
        <v>_x0005_168.95</v>
      </c>
      <c r="H772" s="185">
        <v>5</v>
      </c>
      <c r="I772" s="189" t="e">
        <f t="shared" si="24"/>
        <v>#VALUE!</v>
      </c>
    </row>
    <row r="773" spans="2:9">
      <c r="B773" s="399" t="s">
        <v>682</v>
      </c>
      <c r="C773" s="400" t="s">
        <v>1090</v>
      </c>
      <c r="D773" s="401" t="s">
        <v>679</v>
      </c>
      <c r="E773" s="400" t="s">
        <v>1091</v>
      </c>
      <c r="F773" s="183">
        <v>40432</v>
      </c>
      <c r="G773" s="177" t="str">
        <f t="shared" si="25"/>
        <v>_x0005_168.95</v>
      </c>
      <c r="H773" s="185">
        <v>8</v>
      </c>
      <c r="I773" s="186" t="e">
        <f t="shared" si="24"/>
        <v>#VALUE!</v>
      </c>
    </row>
    <row r="774" spans="2:9">
      <c r="B774" s="399" t="s">
        <v>677</v>
      </c>
      <c r="C774" s="402" t="s">
        <v>1090</v>
      </c>
      <c r="D774" s="401" t="s">
        <v>675</v>
      </c>
      <c r="E774" s="402" t="s">
        <v>1093</v>
      </c>
      <c r="F774" s="183">
        <v>40435</v>
      </c>
      <c r="G774" s="177" t="str">
        <f t="shared" si="25"/>
        <v>_x0005_168.95</v>
      </c>
      <c r="H774" s="185">
        <v>9</v>
      </c>
      <c r="I774" s="189" t="e">
        <f t="shared" si="24"/>
        <v>#VALUE!</v>
      </c>
    </row>
    <row r="775" spans="2:9">
      <c r="B775" s="399" t="s">
        <v>150</v>
      </c>
      <c r="C775" s="400" t="s">
        <v>1090</v>
      </c>
      <c r="D775" s="401" t="s">
        <v>676</v>
      </c>
      <c r="E775" s="400" t="s">
        <v>1093</v>
      </c>
      <c r="F775" s="183">
        <v>40438</v>
      </c>
      <c r="G775" s="177" t="str">
        <f t="shared" si="25"/>
        <v>_x0005_168.95</v>
      </c>
      <c r="H775" s="185">
        <v>15</v>
      </c>
      <c r="I775" s="186" t="e">
        <f t="shared" si="24"/>
        <v>#VALUE!</v>
      </c>
    </row>
    <row r="776" spans="2:9">
      <c r="B776" s="399" t="s">
        <v>150</v>
      </c>
      <c r="C776" s="402" t="s">
        <v>1090</v>
      </c>
      <c r="D776" s="401" t="s">
        <v>676</v>
      </c>
      <c r="E776" s="402" t="s">
        <v>1091</v>
      </c>
      <c r="F776" s="183">
        <v>40445</v>
      </c>
      <c r="G776" s="177" t="str">
        <f t="shared" si="25"/>
        <v>_x0005_168.95</v>
      </c>
      <c r="H776" s="185">
        <v>1</v>
      </c>
      <c r="I776" s="189" t="e">
        <f t="shared" si="24"/>
        <v>#VALUE!</v>
      </c>
    </row>
    <row r="777" spans="2:9">
      <c r="B777" s="399" t="s">
        <v>681</v>
      </c>
      <c r="C777" s="400" t="s">
        <v>1090</v>
      </c>
      <c r="D777" s="401" t="s">
        <v>679</v>
      </c>
      <c r="E777" s="400" t="s">
        <v>1095</v>
      </c>
      <c r="F777" s="183">
        <v>40448</v>
      </c>
      <c r="G777" s="177" t="str">
        <f t="shared" si="25"/>
        <v>_x0005_168.95</v>
      </c>
      <c r="H777" s="185">
        <v>1</v>
      </c>
      <c r="I777" s="186" t="e">
        <f t="shared" si="24"/>
        <v>#VALUE!</v>
      </c>
    </row>
    <row r="778" spans="2:9">
      <c r="B778" s="399" t="s">
        <v>312</v>
      </c>
      <c r="C778" s="402" t="s">
        <v>1090</v>
      </c>
      <c r="D778" s="401" t="s">
        <v>674</v>
      </c>
      <c r="E778" s="402" t="s">
        <v>1094</v>
      </c>
      <c r="F778" s="183">
        <v>40451</v>
      </c>
      <c r="G778" s="177" t="str">
        <f t="shared" si="25"/>
        <v>_x0005_168.95</v>
      </c>
      <c r="H778" s="185">
        <v>19</v>
      </c>
      <c r="I778" s="189" t="e">
        <f t="shared" si="24"/>
        <v>#VALUE!</v>
      </c>
    </row>
    <row r="779" spans="2:9">
      <c r="B779" s="399" t="s">
        <v>678</v>
      </c>
      <c r="C779" s="400" t="s">
        <v>1090</v>
      </c>
      <c r="D779" s="401" t="s">
        <v>679</v>
      </c>
      <c r="E779" s="400" t="s">
        <v>1094</v>
      </c>
      <c r="F779" s="183">
        <v>40451</v>
      </c>
      <c r="G779" s="177" t="str">
        <f t="shared" si="25"/>
        <v>_x0005_168.95</v>
      </c>
      <c r="H779" s="185">
        <v>6</v>
      </c>
      <c r="I779" s="186" t="e">
        <f t="shared" si="24"/>
        <v>#VALUE!</v>
      </c>
    </row>
    <row r="780" spans="2:9">
      <c r="B780" s="399" t="s">
        <v>150</v>
      </c>
      <c r="C780" s="402" t="s">
        <v>1090</v>
      </c>
      <c r="D780" s="401" t="s">
        <v>676</v>
      </c>
      <c r="E780" s="402" t="s">
        <v>1093</v>
      </c>
      <c r="F780" s="183">
        <v>40456</v>
      </c>
      <c r="G780" s="177" t="str">
        <f t="shared" si="25"/>
        <v>_x0005_168.95</v>
      </c>
      <c r="H780" s="185">
        <v>1</v>
      </c>
      <c r="I780" s="189" t="e">
        <f t="shared" si="24"/>
        <v>#VALUE!</v>
      </c>
    </row>
    <row r="781" spans="2:9">
      <c r="B781" s="399" t="s">
        <v>312</v>
      </c>
      <c r="C781" s="400" t="s">
        <v>1090</v>
      </c>
      <c r="D781" s="401" t="s">
        <v>674</v>
      </c>
      <c r="E781" s="400" t="s">
        <v>1095</v>
      </c>
      <c r="F781" s="183">
        <v>40456</v>
      </c>
      <c r="G781" s="177" t="str">
        <f t="shared" si="25"/>
        <v>_x0005_168.95</v>
      </c>
      <c r="H781" s="185">
        <v>6</v>
      </c>
      <c r="I781" s="186" t="e">
        <f t="shared" si="24"/>
        <v>#VALUE!</v>
      </c>
    </row>
    <row r="782" spans="2:9">
      <c r="B782" s="399" t="s">
        <v>680</v>
      </c>
      <c r="C782" s="402" t="s">
        <v>1090</v>
      </c>
      <c r="D782" s="401" t="s">
        <v>679</v>
      </c>
      <c r="E782" s="402" t="s">
        <v>1094</v>
      </c>
      <c r="F782" s="183">
        <v>40463</v>
      </c>
      <c r="G782" s="177" t="str">
        <f t="shared" si="25"/>
        <v>_x0005_168.95</v>
      </c>
      <c r="H782" s="185">
        <v>13</v>
      </c>
      <c r="I782" s="189" t="e">
        <f t="shared" si="24"/>
        <v>#VALUE!</v>
      </c>
    </row>
    <row r="783" spans="2:9">
      <c r="B783" s="399" t="s">
        <v>343</v>
      </c>
      <c r="C783" s="400" t="s">
        <v>1090</v>
      </c>
      <c r="D783" s="401" t="s">
        <v>674</v>
      </c>
      <c r="E783" s="400" t="s">
        <v>1092</v>
      </c>
      <c r="F783" s="183">
        <v>40464</v>
      </c>
      <c r="G783" s="177" t="str">
        <f t="shared" si="25"/>
        <v>_x0005_168.95</v>
      </c>
      <c r="H783" s="185">
        <v>3</v>
      </c>
      <c r="I783" s="186" t="e">
        <f t="shared" si="24"/>
        <v>#VALUE!</v>
      </c>
    </row>
    <row r="784" spans="2:9">
      <c r="B784" s="399" t="s">
        <v>171</v>
      </c>
      <c r="C784" s="402" t="s">
        <v>1090</v>
      </c>
      <c r="D784" s="401" t="s">
        <v>674</v>
      </c>
      <c r="E784" s="402" t="s">
        <v>1091</v>
      </c>
      <c r="F784" s="183">
        <v>40470</v>
      </c>
      <c r="G784" s="177" t="str">
        <f t="shared" si="25"/>
        <v>_x0005_168.95</v>
      </c>
      <c r="H784" s="185">
        <v>7</v>
      </c>
      <c r="I784" s="189" t="e">
        <f t="shared" si="24"/>
        <v>#VALUE!</v>
      </c>
    </row>
    <row r="785" spans="2:9">
      <c r="B785" s="399" t="s">
        <v>171</v>
      </c>
      <c r="C785" s="400" t="s">
        <v>1090</v>
      </c>
      <c r="D785" s="401" t="s">
        <v>674</v>
      </c>
      <c r="E785" s="400" t="s">
        <v>1095</v>
      </c>
      <c r="F785" s="183">
        <v>40470</v>
      </c>
      <c r="G785" s="177" t="str">
        <f t="shared" si="25"/>
        <v>_x0005_168.95</v>
      </c>
      <c r="H785" s="185">
        <v>2</v>
      </c>
      <c r="I785" s="186" t="e">
        <f t="shared" si="24"/>
        <v>#VALUE!</v>
      </c>
    </row>
    <row r="786" spans="2:9">
      <c r="B786" s="399" t="s">
        <v>677</v>
      </c>
      <c r="C786" s="402" t="s">
        <v>1090</v>
      </c>
      <c r="D786" s="401" t="s">
        <v>675</v>
      </c>
      <c r="E786" s="402" t="s">
        <v>1092</v>
      </c>
      <c r="F786" s="183">
        <v>40473</v>
      </c>
      <c r="G786" s="177" t="str">
        <f t="shared" si="25"/>
        <v>_x0005_168.95</v>
      </c>
      <c r="H786" s="185">
        <v>8</v>
      </c>
      <c r="I786" s="189" t="e">
        <f t="shared" si="24"/>
        <v>#VALUE!</v>
      </c>
    </row>
    <row r="787" spans="2:9">
      <c r="B787" s="399" t="s">
        <v>678</v>
      </c>
      <c r="C787" s="400" t="s">
        <v>1090</v>
      </c>
      <c r="D787" s="401" t="s">
        <v>679</v>
      </c>
      <c r="E787" s="400" t="s">
        <v>1091</v>
      </c>
      <c r="F787" s="183">
        <v>40474</v>
      </c>
      <c r="G787" s="177" t="str">
        <f t="shared" si="25"/>
        <v>_x0005_168.95</v>
      </c>
      <c r="H787" s="185">
        <v>4</v>
      </c>
      <c r="I787" s="186" t="e">
        <f t="shared" si="24"/>
        <v>#VALUE!</v>
      </c>
    </row>
    <row r="788" spans="2:9">
      <c r="B788" s="399" t="s">
        <v>605</v>
      </c>
      <c r="C788" s="402" t="s">
        <v>1090</v>
      </c>
      <c r="D788" s="401" t="s">
        <v>675</v>
      </c>
      <c r="E788" s="402" t="s">
        <v>1095</v>
      </c>
      <c r="F788" s="183">
        <v>40479</v>
      </c>
      <c r="G788" s="177" t="str">
        <f t="shared" si="25"/>
        <v>_x0005_168.95</v>
      </c>
      <c r="H788" s="185">
        <v>15</v>
      </c>
      <c r="I788" s="189" t="e">
        <f t="shared" si="24"/>
        <v>#VALUE!</v>
      </c>
    </row>
    <row r="789" spans="2:9">
      <c r="B789" s="399" t="s">
        <v>681</v>
      </c>
      <c r="C789" s="400" t="s">
        <v>1090</v>
      </c>
      <c r="D789" s="401" t="s">
        <v>679</v>
      </c>
      <c r="E789" s="400" t="s">
        <v>1092</v>
      </c>
      <c r="F789" s="183">
        <v>40481</v>
      </c>
      <c r="G789" s="177" t="str">
        <f t="shared" si="25"/>
        <v>_x0005_168.95</v>
      </c>
      <c r="H789" s="185">
        <v>2</v>
      </c>
      <c r="I789" s="186" t="e">
        <f t="shared" si="24"/>
        <v>#VALUE!</v>
      </c>
    </row>
    <row r="790" spans="2:9">
      <c r="B790" s="399" t="s">
        <v>262</v>
      </c>
      <c r="C790" s="402" t="s">
        <v>1090</v>
      </c>
      <c r="D790" s="401" t="s">
        <v>676</v>
      </c>
      <c r="E790" s="402" t="s">
        <v>1092</v>
      </c>
      <c r="F790" s="183">
        <v>40491</v>
      </c>
      <c r="G790" s="177" t="str">
        <f t="shared" si="25"/>
        <v>_x0005_168.95</v>
      </c>
      <c r="H790" s="185">
        <v>2</v>
      </c>
      <c r="I790" s="189" t="e">
        <f t="shared" si="24"/>
        <v>#VALUE!</v>
      </c>
    </row>
    <row r="791" spans="2:9">
      <c r="B791" s="399" t="s">
        <v>678</v>
      </c>
      <c r="C791" s="400" t="s">
        <v>1090</v>
      </c>
      <c r="D791" s="401" t="s">
        <v>679</v>
      </c>
      <c r="E791" s="400" t="s">
        <v>1095</v>
      </c>
      <c r="F791" s="183">
        <v>40498</v>
      </c>
      <c r="G791" s="177" t="str">
        <f t="shared" si="25"/>
        <v>_x0005_168.95</v>
      </c>
      <c r="H791" s="185">
        <v>3</v>
      </c>
      <c r="I791" s="186" t="e">
        <f t="shared" si="24"/>
        <v>#VALUE!</v>
      </c>
    </row>
    <row r="792" spans="2:9">
      <c r="B792" s="399" t="s">
        <v>312</v>
      </c>
      <c r="C792" s="402" t="s">
        <v>1090</v>
      </c>
      <c r="D792" s="401" t="s">
        <v>674</v>
      </c>
      <c r="E792" s="402" t="s">
        <v>1092</v>
      </c>
      <c r="F792" s="183">
        <v>40499</v>
      </c>
      <c r="G792" s="177" t="str">
        <f t="shared" si="25"/>
        <v>_x0005_168.95</v>
      </c>
      <c r="H792" s="185">
        <v>7</v>
      </c>
      <c r="I792" s="189" t="e">
        <f t="shared" si="24"/>
        <v>#VALUE!</v>
      </c>
    </row>
    <row r="793" spans="2:9">
      <c r="B793" s="399" t="s">
        <v>673</v>
      </c>
      <c r="C793" s="400" t="s">
        <v>1090</v>
      </c>
      <c r="D793" s="401" t="s">
        <v>674</v>
      </c>
      <c r="E793" s="400" t="s">
        <v>1095</v>
      </c>
      <c r="F793" s="183">
        <v>40501</v>
      </c>
      <c r="G793" s="177" t="str">
        <f t="shared" si="25"/>
        <v>_x0005_168.95</v>
      </c>
      <c r="H793" s="185">
        <v>8</v>
      </c>
      <c r="I793" s="186" t="e">
        <f t="shared" si="24"/>
        <v>#VALUE!</v>
      </c>
    </row>
    <row r="794" spans="2:9">
      <c r="B794" s="399" t="s">
        <v>682</v>
      </c>
      <c r="C794" s="402" t="s">
        <v>1090</v>
      </c>
      <c r="D794" s="401" t="s">
        <v>679</v>
      </c>
      <c r="E794" s="402" t="s">
        <v>1094</v>
      </c>
      <c r="F794" s="183">
        <v>40502</v>
      </c>
      <c r="G794" s="177" t="str">
        <f t="shared" si="25"/>
        <v>_x0005_168.95</v>
      </c>
      <c r="H794" s="185">
        <v>14</v>
      </c>
      <c r="I794" s="189" t="e">
        <f t="shared" si="24"/>
        <v>#VALUE!</v>
      </c>
    </row>
    <row r="795" spans="2:9">
      <c r="B795" s="399" t="s">
        <v>312</v>
      </c>
      <c r="C795" s="400" t="s">
        <v>1090</v>
      </c>
      <c r="D795" s="401" t="s">
        <v>674</v>
      </c>
      <c r="E795" s="400" t="s">
        <v>1094</v>
      </c>
      <c r="F795" s="183">
        <v>40502</v>
      </c>
      <c r="G795" s="177" t="str">
        <f t="shared" si="25"/>
        <v>_x0005_168.95</v>
      </c>
      <c r="H795" s="185">
        <v>19</v>
      </c>
      <c r="I795" s="186" t="e">
        <f t="shared" si="24"/>
        <v>#VALUE!</v>
      </c>
    </row>
    <row r="796" spans="2:9">
      <c r="B796" s="399" t="s">
        <v>682</v>
      </c>
      <c r="C796" s="402" t="s">
        <v>1090</v>
      </c>
      <c r="D796" s="401" t="s">
        <v>679</v>
      </c>
      <c r="E796" s="402" t="s">
        <v>1095</v>
      </c>
      <c r="F796" s="183">
        <v>40502</v>
      </c>
      <c r="G796" s="177" t="str">
        <f t="shared" si="25"/>
        <v>_x0005_168.95</v>
      </c>
      <c r="H796" s="185">
        <v>15</v>
      </c>
      <c r="I796" s="189" t="e">
        <f t="shared" si="24"/>
        <v>#VALUE!</v>
      </c>
    </row>
    <row r="797" spans="2:9">
      <c r="B797" s="399" t="s">
        <v>673</v>
      </c>
      <c r="C797" s="400" t="s">
        <v>1090</v>
      </c>
      <c r="D797" s="401" t="s">
        <v>674</v>
      </c>
      <c r="E797" s="400" t="s">
        <v>1094</v>
      </c>
      <c r="F797" s="183">
        <v>40504</v>
      </c>
      <c r="G797" s="177" t="str">
        <f t="shared" si="25"/>
        <v>_x0005_168.95</v>
      </c>
      <c r="H797" s="185">
        <v>8</v>
      </c>
      <c r="I797" s="186" t="e">
        <f t="shared" si="24"/>
        <v>#VALUE!</v>
      </c>
    </row>
    <row r="798" spans="2:9">
      <c r="B798" s="399" t="s">
        <v>673</v>
      </c>
      <c r="C798" s="402" t="s">
        <v>1090</v>
      </c>
      <c r="D798" s="401" t="s">
        <v>674</v>
      </c>
      <c r="E798" s="402" t="s">
        <v>1093</v>
      </c>
      <c r="F798" s="183">
        <v>40507</v>
      </c>
      <c r="G798" s="177" t="str">
        <f t="shared" si="25"/>
        <v>_x0005_168.95</v>
      </c>
      <c r="H798" s="185">
        <v>9</v>
      </c>
      <c r="I798" s="189" t="e">
        <f t="shared" si="24"/>
        <v>#VALUE!</v>
      </c>
    </row>
    <row r="799" spans="2:9">
      <c r="B799" s="399" t="s">
        <v>673</v>
      </c>
      <c r="C799" s="400" t="s">
        <v>1090</v>
      </c>
      <c r="D799" s="401" t="s">
        <v>674</v>
      </c>
      <c r="E799" s="400" t="s">
        <v>1092</v>
      </c>
      <c r="F799" s="183">
        <v>40508</v>
      </c>
      <c r="G799" s="177" t="str">
        <f t="shared" si="25"/>
        <v>_x0005_168.95</v>
      </c>
      <c r="H799" s="185">
        <v>12</v>
      </c>
      <c r="I799" s="186" t="e">
        <f t="shared" si="24"/>
        <v>#VALUE!</v>
      </c>
    </row>
    <row r="800" spans="2:9">
      <c r="B800" s="399" t="s">
        <v>171</v>
      </c>
      <c r="C800" s="402" t="s">
        <v>1090</v>
      </c>
      <c r="D800" s="401" t="s">
        <v>674</v>
      </c>
      <c r="E800" s="402" t="s">
        <v>1092</v>
      </c>
      <c r="F800" s="183">
        <v>40511</v>
      </c>
      <c r="G800" s="177" t="str">
        <f t="shared" si="25"/>
        <v>_x0005_168.95</v>
      </c>
      <c r="H800" s="185">
        <v>14</v>
      </c>
      <c r="I800" s="189" t="e">
        <f t="shared" si="24"/>
        <v>#VALUE!</v>
      </c>
    </row>
    <row r="801" spans="2:9">
      <c r="B801" s="399" t="s">
        <v>262</v>
      </c>
      <c r="C801" s="400" t="s">
        <v>1090</v>
      </c>
      <c r="D801" s="401" t="s">
        <v>676</v>
      </c>
      <c r="E801" s="400" t="s">
        <v>1094</v>
      </c>
      <c r="F801" s="183">
        <v>40512</v>
      </c>
      <c r="G801" s="177" t="str">
        <f t="shared" si="25"/>
        <v>_x0005_168.95</v>
      </c>
      <c r="H801" s="185">
        <v>13</v>
      </c>
      <c r="I801" s="186" t="e">
        <f t="shared" si="24"/>
        <v>#VALUE!</v>
      </c>
    </row>
    <row r="802" spans="2:9">
      <c r="B802" s="399" t="s">
        <v>171</v>
      </c>
      <c r="C802" s="402" t="s">
        <v>1090</v>
      </c>
      <c r="D802" s="401" t="s">
        <v>674</v>
      </c>
      <c r="E802" s="402" t="s">
        <v>1092</v>
      </c>
      <c r="F802" s="183">
        <v>40513</v>
      </c>
      <c r="G802" s="177" t="str">
        <f t="shared" si="25"/>
        <v>_x0005_168.95</v>
      </c>
      <c r="H802" s="185">
        <v>15</v>
      </c>
      <c r="I802" s="189" t="e">
        <f t="shared" si="24"/>
        <v>#VALUE!</v>
      </c>
    </row>
    <row r="803" spans="2:9">
      <c r="B803" s="399" t="s">
        <v>312</v>
      </c>
      <c r="C803" s="400" t="s">
        <v>1090</v>
      </c>
      <c r="D803" s="401" t="s">
        <v>674</v>
      </c>
      <c r="E803" s="400" t="s">
        <v>1095</v>
      </c>
      <c r="F803" s="183">
        <v>40514</v>
      </c>
      <c r="G803" s="177" t="str">
        <f t="shared" si="25"/>
        <v>_x0005_168.95</v>
      </c>
      <c r="H803" s="185">
        <v>13</v>
      </c>
      <c r="I803" s="186" t="e">
        <f t="shared" si="24"/>
        <v>#VALUE!</v>
      </c>
    </row>
    <row r="804" spans="2:9">
      <c r="B804" s="399" t="s">
        <v>682</v>
      </c>
      <c r="C804" s="402" t="s">
        <v>1090</v>
      </c>
      <c r="D804" s="401" t="s">
        <v>679</v>
      </c>
      <c r="E804" s="402" t="s">
        <v>1094</v>
      </c>
      <c r="F804" s="183">
        <v>40526</v>
      </c>
      <c r="G804" s="177" t="str">
        <f t="shared" si="25"/>
        <v>_x0005_168.95</v>
      </c>
      <c r="H804" s="185">
        <v>13</v>
      </c>
      <c r="I804" s="189" t="e">
        <f t="shared" si="24"/>
        <v>#VALUE!</v>
      </c>
    </row>
    <row r="805" spans="2:9">
      <c r="B805" s="399" t="s">
        <v>312</v>
      </c>
      <c r="C805" s="400" t="s">
        <v>1090</v>
      </c>
      <c r="D805" s="401" t="s">
        <v>674</v>
      </c>
      <c r="E805" s="400" t="s">
        <v>1093</v>
      </c>
      <c r="F805" s="183">
        <v>40529</v>
      </c>
      <c r="G805" s="177" t="str">
        <f t="shared" si="25"/>
        <v>_x0005_168.95</v>
      </c>
      <c r="H805" s="185">
        <v>11</v>
      </c>
      <c r="I805" s="186" t="e">
        <f t="shared" si="24"/>
        <v>#VALUE!</v>
      </c>
    </row>
    <row r="806" spans="2:9">
      <c r="B806" s="399" t="s">
        <v>678</v>
      </c>
      <c r="C806" s="402" t="s">
        <v>1090</v>
      </c>
      <c r="D806" s="401" t="s">
        <v>679</v>
      </c>
      <c r="E806" s="402" t="s">
        <v>1091</v>
      </c>
      <c r="F806" s="183">
        <v>40536</v>
      </c>
      <c r="G806" s="177" t="str">
        <f t="shared" si="25"/>
        <v>_x0005_168.95</v>
      </c>
      <c r="H806" s="185">
        <v>3</v>
      </c>
      <c r="I806" s="189" t="e">
        <f t="shared" si="24"/>
        <v>#VALUE!</v>
      </c>
    </row>
    <row r="807" spans="2:9">
      <c r="B807" s="399" t="s">
        <v>262</v>
      </c>
      <c r="C807" s="400" t="s">
        <v>1090</v>
      </c>
      <c r="D807" s="401" t="s">
        <v>676</v>
      </c>
      <c r="E807" s="400" t="s">
        <v>1094</v>
      </c>
      <c r="F807" s="183">
        <v>40536</v>
      </c>
      <c r="G807" s="177" t="str">
        <f t="shared" si="25"/>
        <v>_x0005_168.95</v>
      </c>
      <c r="H807" s="185">
        <v>16</v>
      </c>
      <c r="I807" s="186" t="e">
        <f t="shared" si="24"/>
        <v>#VALUE!</v>
      </c>
    </row>
    <row r="808" spans="2:9">
      <c r="B808" s="399" t="s">
        <v>171</v>
      </c>
      <c r="C808" s="402" t="s">
        <v>1090</v>
      </c>
      <c r="D808" s="401" t="s">
        <v>674</v>
      </c>
      <c r="E808" s="402" t="s">
        <v>1093</v>
      </c>
      <c r="F808" s="183">
        <v>40537</v>
      </c>
      <c r="G808" s="177" t="str">
        <f t="shared" si="25"/>
        <v>_x0005_168.95</v>
      </c>
      <c r="H808" s="185">
        <v>8</v>
      </c>
      <c r="I808" s="189" t="e">
        <f t="shared" si="24"/>
        <v>#VALUE!</v>
      </c>
    </row>
    <row r="809" spans="2:9">
      <c r="B809" s="399" t="s">
        <v>605</v>
      </c>
      <c r="C809" s="400" t="s">
        <v>1090</v>
      </c>
      <c r="D809" s="401" t="s">
        <v>675</v>
      </c>
      <c r="E809" s="400" t="s">
        <v>1092</v>
      </c>
      <c r="F809" s="183">
        <v>40537</v>
      </c>
      <c r="G809" s="177" t="str">
        <f t="shared" si="25"/>
        <v>_x0005_168.95</v>
      </c>
      <c r="H809" s="185">
        <v>9</v>
      </c>
      <c r="I809" s="186" t="e">
        <f t="shared" si="24"/>
        <v>#VALUE!</v>
      </c>
    </row>
    <row r="810" spans="2:9">
      <c r="B810" s="399" t="s">
        <v>677</v>
      </c>
      <c r="C810" s="402" t="s">
        <v>1090</v>
      </c>
      <c r="D810" s="401" t="s">
        <v>675</v>
      </c>
      <c r="E810" s="402" t="s">
        <v>1091</v>
      </c>
      <c r="F810" s="183">
        <v>40539</v>
      </c>
      <c r="G810" s="177" t="str">
        <f t="shared" si="25"/>
        <v>_x0005_168.95</v>
      </c>
      <c r="H810" s="185">
        <v>12</v>
      </c>
      <c r="I810" s="189" t="e">
        <f t="shared" si="24"/>
        <v>#VALUE!</v>
      </c>
    </row>
    <row r="811" spans="2:9">
      <c r="B811" s="399" t="s">
        <v>682</v>
      </c>
      <c r="C811" s="400" t="s">
        <v>1090</v>
      </c>
      <c r="D811" s="401" t="s">
        <v>679</v>
      </c>
      <c r="E811" s="400" t="s">
        <v>1093</v>
      </c>
      <c r="F811" s="183">
        <v>40539</v>
      </c>
      <c r="G811" s="177" t="str">
        <f t="shared" si="25"/>
        <v>_x0005_168.95</v>
      </c>
      <c r="H811" s="185">
        <v>6</v>
      </c>
      <c r="I811" s="186" t="e">
        <f t="shared" si="24"/>
        <v>#VALUE!</v>
      </c>
    </row>
    <row r="812" spans="2:9">
      <c r="B812" s="399" t="s">
        <v>605</v>
      </c>
      <c r="C812" s="402" t="s">
        <v>1090</v>
      </c>
      <c r="D812" s="401" t="s">
        <v>675</v>
      </c>
      <c r="E812" s="402" t="s">
        <v>1094</v>
      </c>
      <c r="F812" s="183">
        <v>40542</v>
      </c>
      <c r="G812" s="177" t="str">
        <f t="shared" si="25"/>
        <v>_x0005_168.95</v>
      </c>
      <c r="H812" s="185">
        <v>12</v>
      </c>
      <c r="I812" s="189" t="e">
        <f t="shared" si="24"/>
        <v>#VALUE!</v>
      </c>
    </row>
    <row r="813" spans="2:9">
      <c r="B813" s="399" t="s">
        <v>171</v>
      </c>
      <c r="C813" s="400" t="s">
        <v>1090</v>
      </c>
      <c r="D813" s="401" t="s">
        <v>674</v>
      </c>
      <c r="E813" s="400" t="s">
        <v>1091</v>
      </c>
      <c r="F813" s="183">
        <v>40547</v>
      </c>
      <c r="G813" s="177" t="str">
        <f t="shared" si="25"/>
        <v>_x0005_168.95</v>
      </c>
      <c r="H813" s="185">
        <v>2</v>
      </c>
      <c r="I813" s="186" t="e">
        <f t="shared" si="24"/>
        <v>#VALUE!</v>
      </c>
    </row>
    <row r="814" spans="2:9">
      <c r="B814" s="399" t="s">
        <v>681</v>
      </c>
      <c r="C814" s="402" t="s">
        <v>1090</v>
      </c>
      <c r="D814" s="401" t="s">
        <v>679</v>
      </c>
      <c r="E814" s="402" t="s">
        <v>1091</v>
      </c>
      <c r="F814" s="183">
        <v>40549</v>
      </c>
      <c r="G814" s="177" t="str">
        <f t="shared" si="25"/>
        <v>_x0005_168.95</v>
      </c>
      <c r="H814" s="185">
        <v>11</v>
      </c>
      <c r="I814" s="189" t="e">
        <f t="shared" si="24"/>
        <v>#VALUE!</v>
      </c>
    </row>
    <row r="815" spans="2:9">
      <c r="B815" s="399" t="s">
        <v>312</v>
      </c>
      <c r="C815" s="400" t="s">
        <v>1090</v>
      </c>
      <c r="D815" s="401" t="s">
        <v>674</v>
      </c>
      <c r="E815" s="400" t="s">
        <v>1091</v>
      </c>
      <c r="F815" s="183">
        <v>40549</v>
      </c>
      <c r="G815" s="177" t="str">
        <f t="shared" si="25"/>
        <v>_x0005_168.95</v>
      </c>
      <c r="H815" s="185">
        <v>1</v>
      </c>
      <c r="I815" s="186" t="e">
        <f t="shared" si="24"/>
        <v>#VALUE!</v>
      </c>
    </row>
    <row r="816" spans="2:9">
      <c r="B816" s="399" t="s">
        <v>343</v>
      </c>
      <c r="C816" s="402" t="s">
        <v>1090</v>
      </c>
      <c r="D816" s="401" t="s">
        <v>674</v>
      </c>
      <c r="E816" s="402" t="s">
        <v>1095</v>
      </c>
      <c r="F816" s="183">
        <v>40550</v>
      </c>
      <c r="G816" s="177" t="str">
        <f t="shared" si="25"/>
        <v>_x0005_168.95</v>
      </c>
      <c r="H816" s="185">
        <v>11</v>
      </c>
      <c r="I816" s="189" t="e">
        <f t="shared" si="24"/>
        <v>#VALUE!</v>
      </c>
    </row>
    <row r="817" spans="2:9">
      <c r="B817" s="399" t="s">
        <v>682</v>
      </c>
      <c r="C817" s="400" t="s">
        <v>1090</v>
      </c>
      <c r="D817" s="401" t="s">
        <v>679</v>
      </c>
      <c r="E817" s="400" t="s">
        <v>1095</v>
      </c>
      <c r="F817" s="183">
        <v>40554</v>
      </c>
      <c r="G817" s="177" t="str">
        <f t="shared" si="25"/>
        <v>_x0005_168.95</v>
      </c>
      <c r="H817" s="185">
        <v>1</v>
      </c>
      <c r="I817" s="186" t="e">
        <f t="shared" si="24"/>
        <v>#VALUE!</v>
      </c>
    </row>
    <row r="818" spans="2:9">
      <c r="B818" s="399" t="s">
        <v>150</v>
      </c>
      <c r="C818" s="402" t="s">
        <v>1090</v>
      </c>
      <c r="D818" s="401" t="s">
        <v>676</v>
      </c>
      <c r="E818" s="402" t="s">
        <v>1095</v>
      </c>
      <c r="F818" s="183">
        <v>40554</v>
      </c>
      <c r="G818" s="177" t="str">
        <f t="shared" si="25"/>
        <v>_x0005_168.95</v>
      </c>
      <c r="H818" s="185">
        <v>15</v>
      </c>
      <c r="I818" s="189" t="e">
        <f t="shared" si="24"/>
        <v>#VALUE!</v>
      </c>
    </row>
    <row r="819" spans="2:9">
      <c r="B819" s="399" t="s">
        <v>605</v>
      </c>
      <c r="C819" s="400" t="s">
        <v>1090</v>
      </c>
      <c r="D819" s="401" t="s">
        <v>675</v>
      </c>
      <c r="E819" s="400" t="s">
        <v>1093</v>
      </c>
      <c r="F819" s="183">
        <v>40558</v>
      </c>
      <c r="G819" s="177" t="str">
        <f t="shared" si="25"/>
        <v>_x0005_168.95</v>
      </c>
      <c r="H819" s="185">
        <v>10</v>
      </c>
      <c r="I819" s="186" t="e">
        <f t="shared" si="24"/>
        <v>#VALUE!</v>
      </c>
    </row>
    <row r="820" spans="2:9">
      <c r="B820" s="399" t="s">
        <v>262</v>
      </c>
      <c r="C820" s="402" t="s">
        <v>1090</v>
      </c>
      <c r="D820" s="401" t="s">
        <v>676</v>
      </c>
      <c r="E820" s="402" t="s">
        <v>1093</v>
      </c>
      <c r="F820" s="183">
        <v>40564</v>
      </c>
      <c r="G820" s="177" t="str">
        <f t="shared" si="25"/>
        <v>_x0005_168.95</v>
      </c>
      <c r="H820" s="185">
        <v>11</v>
      </c>
      <c r="I820" s="189" t="e">
        <f t="shared" si="24"/>
        <v>#VALUE!</v>
      </c>
    </row>
    <row r="821" spans="2:9">
      <c r="B821" s="399" t="s">
        <v>682</v>
      </c>
      <c r="C821" s="400" t="s">
        <v>1090</v>
      </c>
      <c r="D821" s="401" t="s">
        <v>679</v>
      </c>
      <c r="E821" s="400" t="s">
        <v>1094</v>
      </c>
      <c r="F821" s="183">
        <v>40569</v>
      </c>
      <c r="G821" s="177" t="str">
        <f t="shared" si="25"/>
        <v>_x0005_168.95</v>
      </c>
      <c r="H821" s="185">
        <v>17</v>
      </c>
      <c r="I821" s="186" t="e">
        <f t="shared" si="24"/>
        <v>#VALUE!</v>
      </c>
    </row>
    <row r="822" spans="2:9">
      <c r="B822" s="399" t="s">
        <v>673</v>
      </c>
      <c r="C822" s="402" t="s">
        <v>1090</v>
      </c>
      <c r="D822" s="401" t="s">
        <v>674</v>
      </c>
      <c r="E822" s="402" t="s">
        <v>1093</v>
      </c>
      <c r="F822" s="183">
        <v>40569</v>
      </c>
      <c r="G822" s="177" t="str">
        <f t="shared" si="25"/>
        <v>_x0005_168.95</v>
      </c>
      <c r="H822" s="185">
        <v>8</v>
      </c>
      <c r="I822" s="189" t="e">
        <f t="shared" si="24"/>
        <v>#VALUE!</v>
      </c>
    </row>
    <row r="823" spans="2:9">
      <c r="B823" s="399" t="s">
        <v>605</v>
      </c>
      <c r="C823" s="400" t="s">
        <v>1090</v>
      </c>
      <c r="D823" s="401" t="s">
        <v>675</v>
      </c>
      <c r="E823" s="400" t="s">
        <v>1091</v>
      </c>
      <c r="F823" s="183">
        <v>40572</v>
      </c>
      <c r="G823" s="177" t="str">
        <f t="shared" si="25"/>
        <v>_x0005_168.95</v>
      </c>
      <c r="H823" s="185">
        <v>15</v>
      </c>
      <c r="I823" s="186" t="e">
        <f t="shared" si="24"/>
        <v>#VALUE!</v>
      </c>
    </row>
    <row r="824" spans="2:9">
      <c r="B824" s="399" t="s">
        <v>678</v>
      </c>
      <c r="C824" s="402" t="s">
        <v>1090</v>
      </c>
      <c r="D824" s="401" t="s">
        <v>679</v>
      </c>
      <c r="E824" s="402" t="s">
        <v>1093</v>
      </c>
      <c r="F824" s="183">
        <v>40589</v>
      </c>
      <c r="G824" s="177" t="str">
        <f t="shared" si="25"/>
        <v>_x0005_168.95</v>
      </c>
      <c r="H824" s="185">
        <v>2</v>
      </c>
      <c r="I824" s="189" t="e">
        <f t="shared" si="24"/>
        <v>#VALUE!</v>
      </c>
    </row>
    <row r="825" spans="2:9">
      <c r="B825" s="399" t="s">
        <v>262</v>
      </c>
      <c r="C825" s="400" t="s">
        <v>1090</v>
      </c>
      <c r="D825" s="401" t="s">
        <v>676</v>
      </c>
      <c r="E825" s="400" t="s">
        <v>1095</v>
      </c>
      <c r="F825" s="183">
        <v>40589</v>
      </c>
      <c r="G825" s="177" t="str">
        <f t="shared" si="25"/>
        <v>_x0005_168.95</v>
      </c>
      <c r="H825" s="185">
        <v>15</v>
      </c>
      <c r="I825" s="186" t="e">
        <f t="shared" si="24"/>
        <v>#VALUE!</v>
      </c>
    </row>
    <row r="826" spans="2:9">
      <c r="B826" s="399" t="s">
        <v>678</v>
      </c>
      <c r="C826" s="402" t="s">
        <v>1090</v>
      </c>
      <c r="D826" s="401" t="s">
        <v>679</v>
      </c>
      <c r="E826" s="402" t="s">
        <v>1091</v>
      </c>
      <c r="F826" s="183">
        <v>40590</v>
      </c>
      <c r="G826" s="177" t="str">
        <f t="shared" si="25"/>
        <v>_x0005_168.95</v>
      </c>
      <c r="H826" s="185">
        <v>7</v>
      </c>
      <c r="I826" s="189" t="e">
        <f t="shared" si="24"/>
        <v>#VALUE!</v>
      </c>
    </row>
    <row r="827" spans="2:9">
      <c r="B827" s="399" t="s">
        <v>262</v>
      </c>
      <c r="C827" s="400" t="s">
        <v>1090</v>
      </c>
      <c r="D827" s="401" t="s">
        <v>676</v>
      </c>
      <c r="E827" s="400" t="s">
        <v>1091</v>
      </c>
      <c r="F827" s="183">
        <v>40593</v>
      </c>
      <c r="G827" s="177" t="str">
        <f t="shared" si="25"/>
        <v>_x0005_168.95</v>
      </c>
      <c r="H827" s="185">
        <v>6</v>
      </c>
      <c r="I827" s="186" t="e">
        <f t="shared" si="24"/>
        <v>#VALUE!</v>
      </c>
    </row>
    <row r="828" spans="2:9">
      <c r="B828" s="399" t="s">
        <v>171</v>
      </c>
      <c r="C828" s="402" t="s">
        <v>1090</v>
      </c>
      <c r="D828" s="401" t="s">
        <v>674</v>
      </c>
      <c r="E828" s="402" t="s">
        <v>1092</v>
      </c>
      <c r="F828" s="183">
        <v>40600</v>
      </c>
      <c r="G828" s="177" t="str">
        <f t="shared" si="25"/>
        <v>_x0005_168.95</v>
      </c>
      <c r="H828" s="185">
        <v>11</v>
      </c>
      <c r="I828" s="189" t="e">
        <f t="shared" si="24"/>
        <v>#VALUE!</v>
      </c>
    </row>
    <row r="829" spans="2:9">
      <c r="B829" s="399" t="s">
        <v>673</v>
      </c>
      <c r="C829" s="400" t="s">
        <v>1090</v>
      </c>
      <c r="D829" s="401" t="s">
        <v>674</v>
      </c>
      <c r="E829" s="400" t="s">
        <v>1092</v>
      </c>
      <c r="F829" s="183">
        <v>40600</v>
      </c>
      <c r="G829" s="177" t="str">
        <f t="shared" si="25"/>
        <v>_x0005_168.95</v>
      </c>
      <c r="H829" s="185">
        <v>11</v>
      </c>
      <c r="I829" s="186" t="e">
        <f t="shared" si="24"/>
        <v>#VALUE!</v>
      </c>
    </row>
    <row r="830" spans="2:9">
      <c r="B830" s="399" t="s">
        <v>681</v>
      </c>
      <c r="C830" s="402" t="s">
        <v>1090</v>
      </c>
      <c r="D830" s="401" t="s">
        <v>679</v>
      </c>
      <c r="E830" s="402" t="s">
        <v>1095</v>
      </c>
      <c r="F830" s="183">
        <v>40602</v>
      </c>
      <c r="G830" s="177" t="str">
        <f t="shared" si="25"/>
        <v>_x0005_168.95</v>
      </c>
      <c r="H830" s="185">
        <v>12</v>
      </c>
      <c r="I830" s="189" t="e">
        <f t="shared" si="24"/>
        <v>#VALUE!</v>
      </c>
    </row>
    <row r="831" spans="2:9">
      <c r="B831" s="399" t="s">
        <v>680</v>
      </c>
      <c r="C831" s="400" t="s">
        <v>1090</v>
      </c>
      <c r="D831" s="401" t="s">
        <v>679</v>
      </c>
      <c r="E831" s="400" t="s">
        <v>1092</v>
      </c>
      <c r="F831" s="183">
        <v>40610</v>
      </c>
      <c r="G831" s="177" t="str">
        <f t="shared" si="25"/>
        <v>_x0005_168.95</v>
      </c>
      <c r="H831" s="185">
        <v>12</v>
      </c>
      <c r="I831" s="186" t="e">
        <f t="shared" si="24"/>
        <v>#VALUE!</v>
      </c>
    </row>
    <row r="832" spans="2:9">
      <c r="B832" s="399" t="s">
        <v>171</v>
      </c>
      <c r="C832" s="402" t="s">
        <v>1090</v>
      </c>
      <c r="D832" s="401" t="s">
        <v>674</v>
      </c>
      <c r="E832" s="402" t="s">
        <v>1093</v>
      </c>
      <c r="F832" s="183">
        <v>40613</v>
      </c>
      <c r="G832" s="177" t="str">
        <f t="shared" si="25"/>
        <v>_x0005_168.95</v>
      </c>
      <c r="H832" s="185">
        <v>11</v>
      </c>
      <c r="I832" s="189" t="e">
        <f t="shared" si="24"/>
        <v>#VALUE!</v>
      </c>
    </row>
    <row r="833" spans="2:9">
      <c r="B833" s="399" t="s">
        <v>681</v>
      </c>
      <c r="C833" s="400" t="s">
        <v>1090</v>
      </c>
      <c r="D833" s="401" t="s">
        <v>679</v>
      </c>
      <c r="E833" s="400" t="s">
        <v>1092</v>
      </c>
      <c r="F833" s="183">
        <v>40617</v>
      </c>
      <c r="G833" s="177" t="str">
        <f t="shared" si="25"/>
        <v>_x0005_168.95</v>
      </c>
      <c r="H833" s="185">
        <v>4</v>
      </c>
      <c r="I833" s="186" t="e">
        <f t="shared" si="24"/>
        <v>#VALUE!</v>
      </c>
    </row>
    <row r="834" spans="2:9">
      <c r="B834" s="399" t="s">
        <v>150</v>
      </c>
      <c r="C834" s="402" t="s">
        <v>1090</v>
      </c>
      <c r="D834" s="401" t="s">
        <v>676</v>
      </c>
      <c r="E834" s="402" t="s">
        <v>1095</v>
      </c>
      <c r="F834" s="183">
        <v>40617</v>
      </c>
      <c r="G834" s="177" t="str">
        <f t="shared" si="25"/>
        <v>_x0005_168.95</v>
      </c>
      <c r="H834" s="185">
        <v>8</v>
      </c>
      <c r="I834" s="189" t="e">
        <f t="shared" ref="I834:I897" si="26">G834*H834</f>
        <v>#VALUE!</v>
      </c>
    </row>
    <row r="835" spans="2:9">
      <c r="B835" s="399" t="s">
        <v>262</v>
      </c>
      <c r="C835" s="400" t="s">
        <v>1090</v>
      </c>
      <c r="D835" s="401" t="s">
        <v>676</v>
      </c>
      <c r="E835" s="400" t="s">
        <v>1093</v>
      </c>
      <c r="F835" s="183">
        <v>40626</v>
      </c>
      <c r="G835" s="177" t="str">
        <f t="shared" ref="G835:G898" si="27">CHAR(5)&amp;168.95</f>
        <v>_x0005_168.95</v>
      </c>
      <c r="H835" s="185">
        <v>4</v>
      </c>
      <c r="I835" s="186" t="e">
        <f t="shared" si="26"/>
        <v>#VALUE!</v>
      </c>
    </row>
    <row r="836" spans="2:9">
      <c r="B836" s="399" t="s">
        <v>343</v>
      </c>
      <c r="C836" s="402" t="s">
        <v>1090</v>
      </c>
      <c r="D836" s="401" t="s">
        <v>674</v>
      </c>
      <c r="E836" s="402" t="s">
        <v>1095</v>
      </c>
      <c r="F836" s="183">
        <v>40631</v>
      </c>
      <c r="G836" s="177" t="str">
        <f t="shared" si="27"/>
        <v>_x0005_168.95</v>
      </c>
      <c r="H836" s="185">
        <v>13</v>
      </c>
      <c r="I836" s="189" t="e">
        <f t="shared" si="26"/>
        <v>#VALUE!</v>
      </c>
    </row>
    <row r="837" spans="2:9">
      <c r="B837" s="399" t="s">
        <v>150</v>
      </c>
      <c r="C837" s="400" t="s">
        <v>1090</v>
      </c>
      <c r="D837" s="401" t="s">
        <v>676</v>
      </c>
      <c r="E837" s="400" t="s">
        <v>1091</v>
      </c>
      <c r="F837" s="183">
        <v>40633</v>
      </c>
      <c r="G837" s="177" t="str">
        <f t="shared" si="27"/>
        <v>_x0005_168.95</v>
      </c>
      <c r="H837" s="185">
        <v>6</v>
      </c>
      <c r="I837" s="186" t="e">
        <f t="shared" si="26"/>
        <v>#VALUE!</v>
      </c>
    </row>
    <row r="838" spans="2:9">
      <c r="B838" s="399" t="s">
        <v>673</v>
      </c>
      <c r="C838" s="402" t="s">
        <v>1090</v>
      </c>
      <c r="D838" s="401" t="s">
        <v>674</v>
      </c>
      <c r="E838" s="402" t="s">
        <v>1091</v>
      </c>
      <c r="F838" s="183">
        <v>40638</v>
      </c>
      <c r="G838" s="177" t="str">
        <f t="shared" si="27"/>
        <v>_x0005_168.95</v>
      </c>
      <c r="H838" s="185">
        <v>4</v>
      </c>
      <c r="I838" s="189" t="e">
        <f t="shared" si="26"/>
        <v>#VALUE!</v>
      </c>
    </row>
    <row r="839" spans="2:9">
      <c r="B839" s="399" t="s">
        <v>681</v>
      </c>
      <c r="C839" s="400" t="s">
        <v>1090</v>
      </c>
      <c r="D839" s="401" t="s">
        <v>679</v>
      </c>
      <c r="E839" s="400" t="s">
        <v>1093</v>
      </c>
      <c r="F839" s="183">
        <v>40638</v>
      </c>
      <c r="G839" s="177" t="str">
        <f t="shared" si="27"/>
        <v>_x0005_168.95</v>
      </c>
      <c r="H839" s="185">
        <v>10</v>
      </c>
      <c r="I839" s="186" t="e">
        <f t="shared" si="26"/>
        <v>#VALUE!</v>
      </c>
    </row>
    <row r="840" spans="2:9">
      <c r="B840" s="399" t="s">
        <v>343</v>
      </c>
      <c r="C840" s="402" t="s">
        <v>1090</v>
      </c>
      <c r="D840" s="401" t="s">
        <v>674</v>
      </c>
      <c r="E840" s="402" t="s">
        <v>1093</v>
      </c>
      <c r="F840" s="183">
        <v>40640</v>
      </c>
      <c r="G840" s="177" t="str">
        <f t="shared" si="27"/>
        <v>_x0005_168.95</v>
      </c>
      <c r="H840" s="185">
        <v>6</v>
      </c>
      <c r="I840" s="189" t="e">
        <f t="shared" si="26"/>
        <v>#VALUE!</v>
      </c>
    </row>
    <row r="841" spans="2:9">
      <c r="B841" s="399" t="s">
        <v>673</v>
      </c>
      <c r="C841" s="400" t="s">
        <v>1090</v>
      </c>
      <c r="D841" s="401" t="s">
        <v>674</v>
      </c>
      <c r="E841" s="400" t="s">
        <v>1092</v>
      </c>
      <c r="F841" s="183">
        <v>40640</v>
      </c>
      <c r="G841" s="177" t="str">
        <f t="shared" si="27"/>
        <v>_x0005_168.95</v>
      </c>
      <c r="H841" s="185">
        <v>6</v>
      </c>
      <c r="I841" s="186" t="e">
        <f t="shared" si="26"/>
        <v>#VALUE!</v>
      </c>
    </row>
    <row r="842" spans="2:9">
      <c r="B842" s="399" t="s">
        <v>150</v>
      </c>
      <c r="C842" s="402" t="s">
        <v>1090</v>
      </c>
      <c r="D842" s="401" t="s">
        <v>676</v>
      </c>
      <c r="E842" s="402" t="s">
        <v>1091</v>
      </c>
      <c r="F842" s="183">
        <v>40642</v>
      </c>
      <c r="G842" s="177" t="str">
        <f t="shared" si="27"/>
        <v>_x0005_168.95</v>
      </c>
      <c r="H842" s="185">
        <v>7</v>
      </c>
      <c r="I842" s="189" t="e">
        <f t="shared" si="26"/>
        <v>#VALUE!</v>
      </c>
    </row>
    <row r="843" spans="2:9">
      <c r="B843" s="399" t="s">
        <v>678</v>
      </c>
      <c r="C843" s="400" t="s">
        <v>1090</v>
      </c>
      <c r="D843" s="401" t="s">
        <v>679</v>
      </c>
      <c r="E843" s="400" t="s">
        <v>1094</v>
      </c>
      <c r="F843" s="183">
        <v>40642</v>
      </c>
      <c r="G843" s="177" t="str">
        <f t="shared" si="27"/>
        <v>_x0005_168.95</v>
      </c>
      <c r="H843" s="185">
        <v>15</v>
      </c>
      <c r="I843" s="186" t="e">
        <f t="shared" si="26"/>
        <v>#VALUE!</v>
      </c>
    </row>
    <row r="844" spans="2:9">
      <c r="B844" s="399" t="s">
        <v>673</v>
      </c>
      <c r="C844" s="402" t="s">
        <v>1090</v>
      </c>
      <c r="D844" s="401" t="s">
        <v>674</v>
      </c>
      <c r="E844" s="402" t="s">
        <v>1093</v>
      </c>
      <c r="F844" s="183">
        <v>40645</v>
      </c>
      <c r="G844" s="177" t="str">
        <f t="shared" si="27"/>
        <v>_x0005_168.95</v>
      </c>
      <c r="H844" s="185">
        <v>12</v>
      </c>
      <c r="I844" s="189" t="e">
        <f t="shared" si="26"/>
        <v>#VALUE!</v>
      </c>
    </row>
    <row r="845" spans="2:9">
      <c r="B845" s="399" t="s">
        <v>150</v>
      </c>
      <c r="C845" s="400" t="s">
        <v>1090</v>
      </c>
      <c r="D845" s="401" t="s">
        <v>676</v>
      </c>
      <c r="E845" s="400" t="s">
        <v>1093</v>
      </c>
      <c r="F845" s="183">
        <v>40654</v>
      </c>
      <c r="G845" s="177" t="str">
        <f t="shared" si="27"/>
        <v>_x0005_168.95</v>
      </c>
      <c r="H845" s="185">
        <v>2</v>
      </c>
      <c r="I845" s="186" t="e">
        <f t="shared" si="26"/>
        <v>#VALUE!</v>
      </c>
    </row>
    <row r="846" spans="2:9">
      <c r="B846" s="399" t="s">
        <v>343</v>
      </c>
      <c r="C846" s="402" t="s">
        <v>1090</v>
      </c>
      <c r="D846" s="401" t="s">
        <v>674</v>
      </c>
      <c r="E846" s="402" t="s">
        <v>1092</v>
      </c>
      <c r="F846" s="183">
        <v>40662</v>
      </c>
      <c r="G846" s="177" t="str">
        <f t="shared" si="27"/>
        <v>_x0005_168.95</v>
      </c>
      <c r="H846" s="185">
        <v>4</v>
      </c>
      <c r="I846" s="189" t="e">
        <f t="shared" si="26"/>
        <v>#VALUE!</v>
      </c>
    </row>
    <row r="847" spans="2:9">
      <c r="B847" s="399" t="s">
        <v>681</v>
      </c>
      <c r="C847" s="400" t="s">
        <v>1090</v>
      </c>
      <c r="D847" s="401" t="s">
        <v>679</v>
      </c>
      <c r="E847" s="400" t="s">
        <v>1093</v>
      </c>
      <c r="F847" s="183">
        <v>40670</v>
      </c>
      <c r="G847" s="177" t="str">
        <f t="shared" si="27"/>
        <v>_x0005_168.95</v>
      </c>
      <c r="H847" s="185">
        <v>8</v>
      </c>
      <c r="I847" s="186" t="e">
        <f t="shared" si="26"/>
        <v>#VALUE!</v>
      </c>
    </row>
    <row r="848" spans="2:9">
      <c r="B848" s="399" t="s">
        <v>673</v>
      </c>
      <c r="C848" s="402" t="s">
        <v>1090</v>
      </c>
      <c r="D848" s="401" t="s">
        <v>674</v>
      </c>
      <c r="E848" s="402" t="s">
        <v>1092</v>
      </c>
      <c r="F848" s="183">
        <v>40672</v>
      </c>
      <c r="G848" s="177" t="str">
        <f t="shared" si="27"/>
        <v>_x0005_168.95</v>
      </c>
      <c r="H848" s="185">
        <v>5</v>
      </c>
      <c r="I848" s="189" t="e">
        <f t="shared" si="26"/>
        <v>#VALUE!</v>
      </c>
    </row>
    <row r="849" spans="2:9">
      <c r="B849" s="399" t="s">
        <v>262</v>
      </c>
      <c r="C849" s="400" t="s">
        <v>1090</v>
      </c>
      <c r="D849" s="401" t="s">
        <v>676</v>
      </c>
      <c r="E849" s="400" t="s">
        <v>1094</v>
      </c>
      <c r="F849" s="183">
        <v>40683</v>
      </c>
      <c r="G849" s="177" t="str">
        <f t="shared" si="27"/>
        <v>_x0005_168.95</v>
      </c>
      <c r="H849" s="185">
        <v>7</v>
      </c>
      <c r="I849" s="186" t="e">
        <f t="shared" si="26"/>
        <v>#VALUE!</v>
      </c>
    </row>
    <row r="850" spans="2:9">
      <c r="B850" s="399" t="s">
        <v>678</v>
      </c>
      <c r="C850" s="402" t="s">
        <v>1090</v>
      </c>
      <c r="D850" s="401" t="s">
        <v>679</v>
      </c>
      <c r="E850" s="402" t="s">
        <v>1095</v>
      </c>
      <c r="F850" s="183">
        <v>40690</v>
      </c>
      <c r="G850" s="177" t="str">
        <f t="shared" si="27"/>
        <v>_x0005_168.95</v>
      </c>
      <c r="H850" s="185">
        <v>9</v>
      </c>
      <c r="I850" s="189" t="e">
        <f t="shared" si="26"/>
        <v>#VALUE!</v>
      </c>
    </row>
    <row r="851" spans="2:9">
      <c r="B851" s="399" t="s">
        <v>678</v>
      </c>
      <c r="C851" s="400" t="s">
        <v>1090</v>
      </c>
      <c r="D851" s="401" t="s">
        <v>679</v>
      </c>
      <c r="E851" s="400" t="s">
        <v>1094</v>
      </c>
      <c r="F851" s="183">
        <v>40691</v>
      </c>
      <c r="G851" s="177" t="str">
        <f t="shared" si="27"/>
        <v>_x0005_168.95</v>
      </c>
      <c r="H851" s="185">
        <v>20</v>
      </c>
      <c r="I851" s="186" t="e">
        <f t="shared" si="26"/>
        <v>#VALUE!</v>
      </c>
    </row>
    <row r="852" spans="2:9">
      <c r="B852" s="399" t="s">
        <v>673</v>
      </c>
      <c r="C852" s="402" t="s">
        <v>1090</v>
      </c>
      <c r="D852" s="401" t="s">
        <v>674</v>
      </c>
      <c r="E852" s="402" t="s">
        <v>1091</v>
      </c>
      <c r="F852" s="183">
        <v>40700</v>
      </c>
      <c r="G852" s="177" t="str">
        <f t="shared" si="27"/>
        <v>_x0005_168.95</v>
      </c>
      <c r="H852" s="185">
        <v>7</v>
      </c>
      <c r="I852" s="189" t="e">
        <f t="shared" si="26"/>
        <v>#VALUE!</v>
      </c>
    </row>
    <row r="853" spans="2:9">
      <c r="B853" s="399" t="s">
        <v>681</v>
      </c>
      <c r="C853" s="400" t="s">
        <v>1090</v>
      </c>
      <c r="D853" s="401" t="s">
        <v>679</v>
      </c>
      <c r="E853" s="400" t="s">
        <v>1095</v>
      </c>
      <c r="F853" s="183">
        <v>40703</v>
      </c>
      <c r="G853" s="177" t="str">
        <f t="shared" si="27"/>
        <v>_x0005_168.95</v>
      </c>
      <c r="H853" s="185">
        <v>9</v>
      </c>
      <c r="I853" s="186" t="e">
        <f t="shared" si="26"/>
        <v>#VALUE!</v>
      </c>
    </row>
    <row r="854" spans="2:9">
      <c r="B854" s="399" t="s">
        <v>150</v>
      </c>
      <c r="C854" s="402" t="s">
        <v>1090</v>
      </c>
      <c r="D854" s="401" t="s">
        <v>676</v>
      </c>
      <c r="E854" s="402" t="s">
        <v>1092</v>
      </c>
      <c r="F854" s="183">
        <v>40704</v>
      </c>
      <c r="G854" s="177" t="str">
        <f t="shared" si="27"/>
        <v>_x0005_168.95</v>
      </c>
      <c r="H854" s="185">
        <v>11</v>
      </c>
      <c r="I854" s="189" t="e">
        <f t="shared" si="26"/>
        <v>#VALUE!</v>
      </c>
    </row>
    <row r="855" spans="2:9">
      <c r="B855" s="399" t="s">
        <v>171</v>
      </c>
      <c r="C855" s="400" t="s">
        <v>1090</v>
      </c>
      <c r="D855" s="401" t="s">
        <v>674</v>
      </c>
      <c r="E855" s="400" t="s">
        <v>1091</v>
      </c>
      <c r="F855" s="183">
        <v>40710</v>
      </c>
      <c r="G855" s="177" t="str">
        <f t="shared" si="27"/>
        <v>_x0005_168.95</v>
      </c>
      <c r="H855" s="185">
        <v>3</v>
      </c>
      <c r="I855" s="186" t="e">
        <f t="shared" si="26"/>
        <v>#VALUE!</v>
      </c>
    </row>
    <row r="856" spans="2:9">
      <c r="B856" s="399" t="s">
        <v>262</v>
      </c>
      <c r="C856" s="402" t="s">
        <v>1090</v>
      </c>
      <c r="D856" s="401" t="s">
        <v>676</v>
      </c>
      <c r="E856" s="402" t="s">
        <v>1092</v>
      </c>
      <c r="F856" s="183">
        <v>40721</v>
      </c>
      <c r="G856" s="177" t="str">
        <f t="shared" si="27"/>
        <v>_x0005_168.95</v>
      </c>
      <c r="H856" s="185">
        <v>15</v>
      </c>
      <c r="I856" s="189" t="e">
        <f t="shared" si="26"/>
        <v>#VALUE!</v>
      </c>
    </row>
    <row r="857" spans="2:9">
      <c r="B857" s="399" t="s">
        <v>262</v>
      </c>
      <c r="C857" s="400" t="s">
        <v>1090</v>
      </c>
      <c r="D857" s="401" t="s">
        <v>676</v>
      </c>
      <c r="E857" s="400" t="s">
        <v>1094</v>
      </c>
      <c r="F857" s="183">
        <v>40722</v>
      </c>
      <c r="G857" s="177" t="str">
        <f t="shared" si="27"/>
        <v>_x0005_168.95</v>
      </c>
      <c r="H857" s="185">
        <v>9</v>
      </c>
      <c r="I857" s="186" t="e">
        <f t="shared" si="26"/>
        <v>#VALUE!</v>
      </c>
    </row>
    <row r="858" spans="2:9">
      <c r="B858" s="399" t="s">
        <v>678</v>
      </c>
      <c r="C858" s="402" t="s">
        <v>1090</v>
      </c>
      <c r="D858" s="401" t="s">
        <v>679</v>
      </c>
      <c r="E858" s="402" t="s">
        <v>1093</v>
      </c>
      <c r="F858" s="183">
        <v>40724</v>
      </c>
      <c r="G858" s="177" t="str">
        <f t="shared" si="27"/>
        <v>_x0005_168.95</v>
      </c>
      <c r="H858" s="185">
        <v>13</v>
      </c>
      <c r="I858" s="189" t="e">
        <f t="shared" si="26"/>
        <v>#VALUE!</v>
      </c>
    </row>
    <row r="859" spans="2:9">
      <c r="B859" s="399" t="s">
        <v>150</v>
      </c>
      <c r="C859" s="400" t="s">
        <v>1090</v>
      </c>
      <c r="D859" s="401" t="s">
        <v>676</v>
      </c>
      <c r="E859" s="400" t="s">
        <v>1092</v>
      </c>
      <c r="F859" s="183">
        <v>40739</v>
      </c>
      <c r="G859" s="177" t="str">
        <f t="shared" si="27"/>
        <v>_x0005_168.95</v>
      </c>
      <c r="H859" s="185">
        <v>5</v>
      </c>
      <c r="I859" s="186" t="e">
        <f t="shared" si="26"/>
        <v>#VALUE!</v>
      </c>
    </row>
    <row r="860" spans="2:9">
      <c r="B860" s="399" t="s">
        <v>171</v>
      </c>
      <c r="C860" s="402" t="s">
        <v>1090</v>
      </c>
      <c r="D860" s="401" t="s">
        <v>674</v>
      </c>
      <c r="E860" s="402" t="s">
        <v>1095</v>
      </c>
      <c r="F860" s="183">
        <v>40739</v>
      </c>
      <c r="G860" s="177" t="str">
        <f t="shared" si="27"/>
        <v>_x0005_168.95</v>
      </c>
      <c r="H860" s="185">
        <v>3</v>
      </c>
      <c r="I860" s="189" t="e">
        <f t="shared" si="26"/>
        <v>#VALUE!</v>
      </c>
    </row>
    <row r="861" spans="2:9">
      <c r="B861" s="399" t="s">
        <v>678</v>
      </c>
      <c r="C861" s="400" t="s">
        <v>1090</v>
      </c>
      <c r="D861" s="401" t="s">
        <v>679</v>
      </c>
      <c r="E861" s="400" t="s">
        <v>1092</v>
      </c>
      <c r="F861" s="183">
        <v>40749</v>
      </c>
      <c r="G861" s="177" t="str">
        <f t="shared" si="27"/>
        <v>_x0005_168.95</v>
      </c>
      <c r="H861" s="185">
        <v>14</v>
      </c>
      <c r="I861" s="186" t="e">
        <f t="shared" si="26"/>
        <v>#VALUE!</v>
      </c>
    </row>
    <row r="862" spans="2:9">
      <c r="B862" s="399" t="s">
        <v>681</v>
      </c>
      <c r="C862" s="402" t="s">
        <v>1090</v>
      </c>
      <c r="D862" s="401" t="s">
        <v>679</v>
      </c>
      <c r="E862" s="402" t="s">
        <v>1092</v>
      </c>
      <c r="F862" s="183">
        <v>40757</v>
      </c>
      <c r="G862" s="177" t="str">
        <f t="shared" si="27"/>
        <v>_x0005_168.95</v>
      </c>
      <c r="H862" s="185">
        <v>10</v>
      </c>
      <c r="I862" s="189" t="e">
        <f t="shared" si="26"/>
        <v>#VALUE!</v>
      </c>
    </row>
    <row r="863" spans="2:9">
      <c r="B863" s="399" t="s">
        <v>262</v>
      </c>
      <c r="C863" s="400" t="s">
        <v>1090</v>
      </c>
      <c r="D863" s="401" t="s">
        <v>676</v>
      </c>
      <c r="E863" s="400" t="s">
        <v>1092</v>
      </c>
      <c r="F863" s="183">
        <v>40761</v>
      </c>
      <c r="G863" s="177" t="str">
        <f t="shared" si="27"/>
        <v>_x0005_168.95</v>
      </c>
      <c r="H863" s="185">
        <v>5</v>
      </c>
      <c r="I863" s="186" t="e">
        <f t="shared" si="26"/>
        <v>#VALUE!</v>
      </c>
    </row>
    <row r="864" spans="2:9">
      <c r="B864" s="399" t="s">
        <v>682</v>
      </c>
      <c r="C864" s="402" t="s">
        <v>1090</v>
      </c>
      <c r="D864" s="401" t="s">
        <v>679</v>
      </c>
      <c r="E864" s="402" t="s">
        <v>1091</v>
      </c>
      <c r="F864" s="183">
        <v>40764</v>
      </c>
      <c r="G864" s="177" t="str">
        <f t="shared" si="27"/>
        <v>_x0005_168.95</v>
      </c>
      <c r="H864" s="185">
        <v>13</v>
      </c>
      <c r="I864" s="189" t="e">
        <f t="shared" si="26"/>
        <v>#VALUE!</v>
      </c>
    </row>
    <row r="865" spans="2:9">
      <c r="B865" s="399" t="s">
        <v>171</v>
      </c>
      <c r="C865" s="400" t="s">
        <v>1090</v>
      </c>
      <c r="D865" s="401" t="s">
        <v>674</v>
      </c>
      <c r="E865" s="400" t="s">
        <v>1091</v>
      </c>
      <c r="F865" s="183">
        <v>40768</v>
      </c>
      <c r="G865" s="177" t="str">
        <f t="shared" si="27"/>
        <v>_x0005_168.95</v>
      </c>
      <c r="H865" s="185">
        <v>9</v>
      </c>
      <c r="I865" s="186" t="e">
        <f t="shared" si="26"/>
        <v>#VALUE!</v>
      </c>
    </row>
    <row r="866" spans="2:9">
      <c r="B866" s="399" t="s">
        <v>605</v>
      </c>
      <c r="C866" s="402" t="s">
        <v>1090</v>
      </c>
      <c r="D866" s="401" t="s">
        <v>675</v>
      </c>
      <c r="E866" s="402" t="s">
        <v>1093</v>
      </c>
      <c r="F866" s="183">
        <v>40768</v>
      </c>
      <c r="G866" s="177" t="str">
        <f t="shared" si="27"/>
        <v>_x0005_168.95</v>
      </c>
      <c r="H866" s="185">
        <v>8</v>
      </c>
      <c r="I866" s="189" t="e">
        <f t="shared" si="26"/>
        <v>#VALUE!</v>
      </c>
    </row>
    <row r="867" spans="2:9">
      <c r="B867" s="399" t="s">
        <v>171</v>
      </c>
      <c r="C867" s="400" t="s">
        <v>1090</v>
      </c>
      <c r="D867" s="401" t="s">
        <v>674</v>
      </c>
      <c r="E867" s="400" t="s">
        <v>1095</v>
      </c>
      <c r="F867" s="183">
        <v>40768</v>
      </c>
      <c r="G867" s="177" t="str">
        <f t="shared" si="27"/>
        <v>_x0005_168.95</v>
      </c>
      <c r="H867" s="185">
        <v>15</v>
      </c>
      <c r="I867" s="186" t="e">
        <f t="shared" si="26"/>
        <v>#VALUE!</v>
      </c>
    </row>
    <row r="868" spans="2:9">
      <c r="B868" s="399" t="s">
        <v>262</v>
      </c>
      <c r="C868" s="402" t="s">
        <v>1090</v>
      </c>
      <c r="D868" s="401" t="s">
        <v>676</v>
      </c>
      <c r="E868" s="402" t="s">
        <v>1095</v>
      </c>
      <c r="F868" s="183">
        <v>40771</v>
      </c>
      <c r="G868" s="177" t="str">
        <f t="shared" si="27"/>
        <v>_x0005_168.95</v>
      </c>
      <c r="H868" s="185">
        <v>1</v>
      </c>
      <c r="I868" s="189" t="e">
        <f t="shared" si="26"/>
        <v>#VALUE!</v>
      </c>
    </row>
    <row r="869" spans="2:9">
      <c r="B869" s="399" t="s">
        <v>262</v>
      </c>
      <c r="C869" s="400" t="s">
        <v>1090</v>
      </c>
      <c r="D869" s="401" t="s">
        <v>676</v>
      </c>
      <c r="E869" s="400" t="s">
        <v>1092</v>
      </c>
      <c r="F869" s="183">
        <v>40775</v>
      </c>
      <c r="G869" s="177" t="str">
        <f t="shared" si="27"/>
        <v>_x0005_168.95</v>
      </c>
      <c r="H869" s="185">
        <v>1</v>
      </c>
      <c r="I869" s="186" t="e">
        <f t="shared" si="26"/>
        <v>#VALUE!</v>
      </c>
    </row>
    <row r="870" spans="2:9">
      <c r="B870" s="399" t="s">
        <v>262</v>
      </c>
      <c r="C870" s="402" t="s">
        <v>1090</v>
      </c>
      <c r="D870" s="401" t="s">
        <v>676</v>
      </c>
      <c r="E870" s="402" t="s">
        <v>1091</v>
      </c>
      <c r="F870" s="183">
        <v>40781</v>
      </c>
      <c r="G870" s="177" t="str">
        <f t="shared" si="27"/>
        <v>_x0005_168.95</v>
      </c>
      <c r="H870" s="185">
        <v>5</v>
      </c>
      <c r="I870" s="189" t="e">
        <f t="shared" si="26"/>
        <v>#VALUE!</v>
      </c>
    </row>
    <row r="871" spans="2:9">
      <c r="B871" s="399" t="s">
        <v>262</v>
      </c>
      <c r="C871" s="400" t="s">
        <v>1090</v>
      </c>
      <c r="D871" s="401" t="s">
        <v>676</v>
      </c>
      <c r="E871" s="400" t="s">
        <v>1092</v>
      </c>
      <c r="F871" s="183">
        <v>40785</v>
      </c>
      <c r="G871" s="177" t="str">
        <f t="shared" si="27"/>
        <v>_x0005_168.95</v>
      </c>
      <c r="H871" s="185">
        <v>5</v>
      </c>
      <c r="I871" s="186" t="e">
        <f t="shared" si="26"/>
        <v>#VALUE!</v>
      </c>
    </row>
    <row r="872" spans="2:9">
      <c r="B872" s="399" t="s">
        <v>262</v>
      </c>
      <c r="C872" s="402" t="s">
        <v>1090</v>
      </c>
      <c r="D872" s="401" t="s">
        <v>676</v>
      </c>
      <c r="E872" s="402" t="s">
        <v>1092</v>
      </c>
      <c r="F872" s="183">
        <v>40786</v>
      </c>
      <c r="G872" s="177" t="str">
        <f t="shared" si="27"/>
        <v>_x0005_168.95</v>
      </c>
      <c r="H872" s="185">
        <v>10</v>
      </c>
      <c r="I872" s="189" t="e">
        <f t="shared" si="26"/>
        <v>#VALUE!</v>
      </c>
    </row>
    <row r="873" spans="2:9">
      <c r="B873" s="399" t="s">
        <v>673</v>
      </c>
      <c r="C873" s="400" t="s">
        <v>1090</v>
      </c>
      <c r="D873" s="401" t="s">
        <v>674</v>
      </c>
      <c r="E873" s="400" t="s">
        <v>1091</v>
      </c>
      <c r="F873" s="183">
        <v>40792</v>
      </c>
      <c r="G873" s="177" t="str">
        <f t="shared" si="27"/>
        <v>_x0005_168.95</v>
      </c>
      <c r="H873" s="185">
        <v>14</v>
      </c>
      <c r="I873" s="186" t="e">
        <f t="shared" si="26"/>
        <v>#VALUE!</v>
      </c>
    </row>
    <row r="874" spans="2:9">
      <c r="B874" s="399" t="s">
        <v>605</v>
      </c>
      <c r="C874" s="402" t="s">
        <v>1090</v>
      </c>
      <c r="D874" s="401" t="s">
        <v>675</v>
      </c>
      <c r="E874" s="402" t="s">
        <v>1095</v>
      </c>
      <c r="F874" s="183">
        <v>40792</v>
      </c>
      <c r="G874" s="177" t="str">
        <f t="shared" si="27"/>
        <v>_x0005_168.95</v>
      </c>
      <c r="H874" s="185">
        <v>8</v>
      </c>
      <c r="I874" s="189" t="e">
        <f t="shared" si="26"/>
        <v>#VALUE!</v>
      </c>
    </row>
    <row r="875" spans="2:9">
      <c r="B875" s="399" t="s">
        <v>677</v>
      </c>
      <c r="C875" s="400" t="s">
        <v>1090</v>
      </c>
      <c r="D875" s="401" t="s">
        <v>675</v>
      </c>
      <c r="E875" s="400" t="s">
        <v>1095</v>
      </c>
      <c r="F875" s="183">
        <v>40798</v>
      </c>
      <c r="G875" s="177" t="str">
        <f t="shared" si="27"/>
        <v>_x0005_168.95</v>
      </c>
      <c r="H875" s="185">
        <v>13</v>
      </c>
      <c r="I875" s="186" t="e">
        <f t="shared" si="26"/>
        <v>#VALUE!</v>
      </c>
    </row>
    <row r="876" spans="2:9">
      <c r="B876" s="399" t="s">
        <v>673</v>
      </c>
      <c r="C876" s="402" t="s">
        <v>1090</v>
      </c>
      <c r="D876" s="401" t="s">
        <v>674</v>
      </c>
      <c r="E876" s="402" t="s">
        <v>1092</v>
      </c>
      <c r="F876" s="183">
        <v>40801</v>
      </c>
      <c r="G876" s="177" t="str">
        <f t="shared" si="27"/>
        <v>_x0005_168.95</v>
      </c>
      <c r="H876" s="185">
        <v>13</v>
      </c>
      <c r="I876" s="189" t="e">
        <f t="shared" si="26"/>
        <v>#VALUE!</v>
      </c>
    </row>
    <row r="877" spans="2:9">
      <c r="B877" s="399" t="s">
        <v>681</v>
      </c>
      <c r="C877" s="400" t="s">
        <v>1090</v>
      </c>
      <c r="D877" s="401" t="s">
        <v>679</v>
      </c>
      <c r="E877" s="400" t="s">
        <v>1091</v>
      </c>
      <c r="F877" s="183">
        <v>40806</v>
      </c>
      <c r="G877" s="177" t="str">
        <f t="shared" si="27"/>
        <v>_x0005_168.95</v>
      </c>
      <c r="H877" s="185">
        <v>8</v>
      </c>
      <c r="I877" s="186" t="e">
        <f t="shared" si="26"/>
        <v>#VALUE!</v>
      </c>
    </row>
    <row r="878" spans="2:9">
      <c r="B878" s="399" t="s">
        <v>150</v>
      </c>
      <c r="C878" s="402" t="s">
        <v>1090</v>
      </c>
      <c r="D878" s="401" t="s">
        <v>676</v>
      </c>
      <c r="E878" s="402" t="s">
        <v>1093</v>
      </c>
      <c r="F878" s="183">
        <v>40806</v>
      </c>
      <c r="G878" s="177" t="str">
        <f t="shared" si="27"/>
        <v>_x0005_168.95</v>
      </c>
      <c r="H878" s="185">
        <v>6</v>
      </c>
      <c r="I878" s="189" t="e">
        <f t="shared" si="26"/>
        <v>#VALUE!</v>
      </c>
    </row>
    <row r="879" spans="2:9">
      <c r="B879" s="399" t="s">
        <v>681</v>
      </c>
      <c r="C879" s="400" t="s">
        <v>1090</v>
      </c>
      <c r="D879" s="401" t="s">
        <v>679</v>
      </c>
      <c r="E879" s="400" t="s">
        <v>1095</v>
      </c>
      <c r="F879" s="183">
        <v>40806</v>
      </c>
      <c r="G879" s="177" t="str">
        <f t="shared" si="27"/>
        <v>_x0005_168.95</v>
      </c>
      <c r="H879" s="185">
        <v>6</v>
      </c>
      <c r="I879" s="186" t="e">
        <f t="shared" si="26"/>
        <v>#VALUE!</v>
      </c>
    </row>
    <row r="880" spans="2:9">
      <c r="B880" s="399" t="s">
        <v>673</v>
      </c>
      <c r="C880" s="402" t="s">
        <v>1090</v>
      </c>
      <c r="D880" s="401" t="s">
        <v>674</v>
      </c>
      <c r="E880" s="402" t="s">
        <v>1095</v>
      </c>
      <c r="F880" s="183">
        <v>40807</v>
      </c>
      <c r="G880" s="177" t="str">
        <f t="shared" si="27"/>
        <v>_x0005_168.95</v>
      </c>
      <c r="H880" s="185">
        <v>10</v>
      </c>
      <c r="I880" s="189" t="e">
        <f t="shared" si="26"/>
        <v>#VALUE!</v>
      </c>
    </row>
    <row r="881" spans="2:9">
      <c r="B881" s="399" t="s">
        <v>262</v>
      </c>
      <c r="C881" s="400" t="s">
        <v>1090</v>
      </c>
      <c r="D881" s="401" t="s">
        <v>676</v>
      </c>
      <c r="E881" s="400" t="s">
        <v>1091</v>
      </c>
      <c r="F881" s="183">
        <v>40812</v>
      </c>
      <c r="G881" s="177" t="str">
        <f t="shared" si="27"/>
        <v>_x0005_168.95</v>
      </c>
      <c r="H881" s="185">
        <v>13</v>
      </c>
      <c r="I881" s="186" t="e">
        <f t="shared" si="26"/>
        <v>#VALUE!</v>
      </c>
    </row>
    <row r="882" spans="2:9">
      <c r="B882" s="399" t="s">
        <v>150</v>
      </c>
      <c r="C882" s="402" t="s">
        <v>1090</v>
      </c>
      <c r="D882" s="401" t="s">
        <v>676</v>
      </c>
      <c r="E882" s="402" t="s">
        <v>1092</v>
      </c>
      <c r="F882" s="183">
        <v>40815</v>
      </c>
      <c r="G882" s="177" t="str">
        <f t="shared" si="27"/>
        <v>_x0005_168.95</v>
      </c>
      <c r="H882" s="185">
        <v>9</v>
      </c>
      <c r="I882" s="189" t="e">
        <f t="shared" si="26"/>
        <v>#VALUE!</v>
      </c>
    </row>
    <row r="883" spans="2:9">
      <c r="B883" s="399" t="s">
        <v>343</v>
      </c>
      <c r="C883" s="400" t="s">
        <v>1090</v>
      </c>
      <c r="D883" s="401" t="s">
        <v>674</v>
      </c>
      <c r="E883" s="400" t="s">
        <v>1094</v>
      </c>
      <c r="F883" s="183">
        <v>40820</v>
      </c>
      <c r="G883" s="177" t="str">
        <f t="shared" si="27"/>
        <v>_x0005_168.95</v>
      </c>
      <c r="H883" s="185">
        <v>12</v>
      </c>
      <c r="I883" s="186" t="e">
        <f t="shared" si="26"/>
        <v>#VALUE!</v>
      </c>
    </row>
    <row r="884" spans="2:9">
      <c r="B884" s="399" t="s">
        <v>677</v>
      </c>
      <c r="C884" s="402" t="s">
        <v>1090</v>
      </c>
      <c r="D884" s="401" t="s">
        <v>675</v>
      </c>
      <c r="E884" s="402" t="s">
        <v>1095</v>
      </c>
      <c r="F884" s="183">
        <v>40821</v>
      </c>
      <c r="G884" s="177" t="str">
        <f t="shared" si="27"/>
        <v>_x0005_168.95</v>
      </c>
      <c r="H884" s="185">
        <v>1</v>
      </c>
      <c r="I884" s="189" t="e">
        <f t="shared" si="26"/>
        <v>#VALUE!</v>
      </c>
    </row>
    <row r="885" spans="2:9">
      <c r="B885" s="399" t="s">
        <v>680</v>
      </c>
      <c r="C885" s="400" t="s">
        <v>1090</v>
      </c>
      <c r="D885" s="401" t="s">
        <v>679</v>
      </c>
      <c r="E885" s="400" t="s">
        <v>1095</v>
      </c>
      <c r="F885" s="183">
        <v>40826</v>
      </c>
      <c r="G885" s="177" t="str">
        <f t="shared" si="27"/>
        <v>_x0005_168.95</v>
      </c>
      <c r="H885" s="185">
        <v>1</v>
      </c>
      <c r="I885" s="186" t="e">
        <f t="shared" si="26"/>
        <v>#VALUE!</v>
      </c>
    </row>
    <row r="886" spans="2:9">
      <c r="B886" s="399" t="s">
        <v>677</v>
      </c>
      <c r="C886" s="402" t="s">
        <v>1090</v>
      </c>
      <c r="D886" s="401" t="s">
        <v>675</v>
      </c>
      <c r="E886" s="402" t="s">
        <v>1091</v>
      </c>
      <c r="F886" s="183">
        <v>40837</v>
      </c>
      <c r="G886" s="177" t="str">
        <f t="shared" si="27"/>
        <v>_x0005_168.95</v>
      </c>
      <c r="H886" s="185">
        <v>6</v>
      </c>
      <c r="I886" s="189" t="e">
        <f t="shared" si="26"/>
        <v>#VALUE!</v>
      </c>
    </row>
    <row r="887" spans="2:9">
      <c r="B887" s="399" t="s">
        <v>150</v>
      </c>
      <c r="C887" s="400" t="s">
        <v>1090</v>
      </c>
      <c r="D887" s="401" t="s">
        <v>676</v>
      </c>
      <c r="E887" s="400" t="s">
        <v>1094</v>
      </c>
      <c r="F887" s="183">
        <v>40838</v>
      </c>
      <c r="G887" s="177" t="str">
        <f t="shared" si="27"/>
        <v>_x0005_168.95</v>
      </c>
      <c r="H887" s="185">
        <v>18</v>
      </c>
      <c r="I887" s="186" t="e">
        <f t="shared" si="26"/>
        <v>#VALUE!</v>
      </c>
    </row>
    <row r="888" spans="2:9">
      <c r="B888" s="399" t="s">
        <v>673</v>
      </c>
      <c r="C888" s="402" t="s">
        <v>1090</v>
      </c>
      <c r="D888" s="401" t="s">
        <v>674</v>
      </c>
      <c r="E888" s="402" t="s">
        <v>1094</v>
      </c>
      <c r="F888" s="183">
        <v>40840</v>
      </c>
      <c r="G888" s="177" t="str">
        <f t="shared" si="27"/>
        <v>_x0005_168.95</v>
      </c>
      <c r="H888" s="185">
        <v>16</v>
      </c>
      <c r="I888" s="189" t="e">
        <f t="shared" si="26"/>
        <v>#VALUE!</v>
      </c>
    </row>
    <row r="889" spans="2:9">
      <c r="B889" s="399" t="s">
        <v>682</v>
      </c>
      <c r="C889" s="400" t="s">
        <v>1090</v>
      </c>
      <c r="D889" s="401" t="s">
        <v>679</v>
      </c>
      <c r="E889" s="400" t="s">
        <v>1095</v>
      </c>
      <c r="F889" s="183">
        <v>40848</v>
      </c>
      <c r="G889" s="177" t="str">
        <f t="shared" si="27"/>
        <v>_x0005_168.95</v>
      </c>
      <c r="H889" s="185">
        <v>11</v>
      </c>
      <c r="I889" s="186" t="e">
        <f t="shared" si="26"/>
        <v>#VALUE!</v>
      </c>
    </row>
    <row r="890" spans="2:9">
      <c r="B890" s="399" t="s">
        <v>262</v>
      </c>
      <c r="C890" s="402" t="s">
        <v>1090</v>
      </c>
      <c r="D890" s="401" t="s">
        <v>676</v>
      </c>
      <c r="E890" s="402" t="s">
        <v>1092</v>
      </c>
      <c r="F890" s="183">
        <v>40849</v>
      </c>
      <c r="G890" s="177" t="str">
        <f t="shared" si="27"/>
        <v>_x0005_168.95</v>
      </c>
      <c r="H890" s="185">
        <v>8</v>
      </c>
      <c r="I890" s="189" t="e">
        <f t="shared" si="26"/>
        <v>#VALUE!</v>
      </c>
    </row>
    <row r="891" spans="2:9">
      <c r="B891" s="399" t="s">
        <v>605</v>
      </c>
      <c r="C891" s="400" t="s">
        <v>1090</v>
      </c>
      <c r="D891" s="401" t="s">
        <v>675</v>
      </c>
      <c r="E891" s="400" t="s">
        <v>1091</v>
      </c>
      <c r="F891" s="183">
        <v>40858</v>
      </c>
      <c r="G891" s="177" t="str">
        <f t="shared" si="27"/>
        <v>_x0005_168.95</v>
      </c>
      <c r="H891" s="185">
        <v>10</v>
      </c>
      <c r="I891" s="186" t="e">
        <f t="shared" si="26"/>
        <v>#VALUE!</v>
      </c>
    </row>
    <row r="892" spans="2:9">
      <c r="B892" s="399" t="s">
        <v>262</v>
      </c>
      <c r="C892" s="402" t="s">
        <v>1090</v>
      </c>
      <c r="D892" s="401" t="s">
        <v>676</v>
      </c>
      <c r="E892" s="402" t="s">
        <v>1091</v>
      </c>
      <c r="F892" s="183">
        <v>40859</v>
      </c>
      <c r="G892" s="177" t="str">
        <f t="shared" si="27"/>
        <v>_x0005_168.95</v>
      </c>
      <c r="H892" s="185">
        <v>2</v>
      </c>
      <c r="I892" s="189" t="e">
        <f t="shared" si="26"/>
        <v>#VALUE!</v>
      </c>
    </row>
    <row r="893" spans="2:9">
      <c r="B893" s="399" t="s">
        <v>262</v>
      </c>
      <c r="C893" s="400" t="s">
        <v>1090</v>
      </c>
      <c r="D893" s="401" t="s">
        <v>676</v>
      </c>
      <c r="E893" s="400" t="s">
        <v>1095</v>
      </c>
      <c r="F893" s="183">
        <v>40862</v>
      </c>
      <c r="G893" s="177" t="str">
        <f t="shared" si="27"/>
        <v>_x0005_168.95</v>
      </c>
      <c r="H893" s="185">
        <v>3</v>
      </c>
      <c r="I893" s="186" t="e">
        <f t="shared" si="26"/>
        <v>#VALUE!</v>
      </c>
    </row>
    <row r="894" spans="2:9">
      <c r="B894" s="399" t="s">
        <v>678</v>
      </c>
      <c r="C894" s="402" t="s">
        <v>1090</v>
      </c>
      <c r="D894" s="401" t="s">
        <v>679</v>
      </c>
      <c r="E894" s="402" t="s">
        <v>1092</v>
      </c>
      <c r="F894" s="183">
        <v>40868</v>
      </c>
      <c r="G894" s="177" t="str">
        <f t="shared" si="27"/>
        <v>_x0005_168.95</v>
      </c>
      <c r="H894" s="185">
        <v>8</v>
      </c>
      <c r="I894" s="189" t="e">
        <f t="shared" si="26"/>
        <v>#VALUE!</v>
      </c>
    </row>
    <row r="895" spans="2:9">
      <c r="B895" s="399" t="s">
        <v>673</v>
      </c>
      <c r="C895" s="400" t="s">
        <v>1090</v>
      </c>
      <c r="D895" s="401" t="s">
        <v>674</v>
      </c>
      <c r="E895" s="400" t="s">
        <v>1095</v>
      </c>
      <c r="F895" s="183">
        <v>40869</v>
      </c>
      <c r="G895" s="177" t="str">
        <f t="shared" si="27"/>
        <v>_x0005_168.95</v>
      </c>
      <c r="H895" s="185">
        <v>10</v>
      </c>
      <c r="I895" s="186" t="e">
        <f t="shared" si="26"/>
        <v>#VALUE!</v>
      </c>
    </row>
    <row r="896" spans="2:9">
      <c r="B896" s="399" t="s">
        <v>673</v>
      </c>
      <c r="C896" s="402" t="s">
        <v>1090</v>
      </c>
      <c r="D896" s="401" t="s">
        <v>674</v>
      </c>
      <c r="E896" s="402" t="s">
        <v>1095</v>
      </c>
      <c r="F896" s="183">
        <v>40875</v>
      </c>
      <c r="G896" s="177" t="str">
        <f t="shared" si="27"/>
        <v>_x0005_168.95</v>
      </c>
      <c r="H896" s="185">
        <v>2</v>
      </c>
      <c r="I896" s="189" t="e">
        <f t="shared" si="26"/>
        <v>#VALUE!</v>
      </c>
    </row>
    <row r="897" spans="2:9">
      <c r="B897" s="399" t="s">
        <v>680</v>
      </c>
      <c r="C897" s="400" t="s">
        <v>1090</v>
      </c>
      <c r="D897" s="401" t="s">
        <v>679</v>
      </c>
      <c r="E897" s="400" t="s">
        <v>1091</v>
      </c>
      <c r="F897" s="183">
        <v>40876</v>
      </c>
      <c r="G897" s="177" t="str">
        <f t="shared" si="27"/>
        <v>_x0005_168.95</v>
      </c>
      <c r="H897" s="185">
        <v>9</v>
      </c>
      <c r="I897" s="186" t="e">
        <f t="shared" si="26"/>
        <v>#VALUE!</v>
      </c>
    </row>
    <row r="898" spans="2:9">
      <c r="B898" s="399" t="s">
        <v>677</v>
      </c>
      <c r="C898" s="402" t="s">
        <v>1090</v>
      </c>
      <c r="D898" s="401" t="s">
        <v>675</v>
      </c>
      <c r="E898" s="402" t="s">
        <v>1093</v>
      </c>
      <c r="F898" s="183">
        <v>40878</v>
      </c>
      <c r="G898" s="177" t="str">
        <f t="shared" si="27"/>
        <v>_x0005_168.95</v>
      </c>
      <c r="H898" s="185">
        <v>13</v>
      </c>
      <c r="I898" s="189" t="e">
        <f t="shared" ref="I898:I910" si="28">G898*H898</f>
        <v>#VALUE!</v>
      </c>
    </row>
    <row r="899" spans="2:9">
      <c r="B899" s="399" t="s">
        <v>677</v>
      </c>
      <c r="C899" s="400" t="s">
        <v>1090</v>
      </c>
      <c r="D899" s="401" t="s">
        <v>675</v>
      </c>
      <c r="E899" s="400" t="s">
        <v>1094</v>
      </c>
      <c r="F899" s="183">
        <v>40879</v>
      </c>
      <c r="G899" s="177" t="str">
        <f t="shared" ref="G899:G910" si="29">CHAR(5)&amp;168.95</f>
        <v>_x0005_168.95</v>
      </c>
      <c r="H899" s="185">
        <v>13</v>
      </c>
      <c r="I899" s="186" t="e">
        <f t="shared" si="28"/>
        <v>#VALUE!</v>
      </c>
    </row>
    <row r="900" spans="2:9">
      <c r="B900" s="399" t="s">
        <v>680</v>
      </c>
      <c r="C900" s="402" t="s">
        <v>1090</v>
      </c>
      <c r="D900" s="401" t="s">
        <v>679</v>
      </c>
      <c r="E900" s="402" t="s">
        <v>1091</v>
      </c>
      <c r="F900" s="183">
        <v>40880</v>
      </c>
      <c r="G900" s="177" t="str">
        <f t="shared" si="29"/>
        <v>_x0005_168.95</v>
      </c>
      <c r="H900" s="185">
        <v>12</v>
      </c>
      <c r="I900" s="189" t="e">
        <f t="shared" si="28"/>
        <v>#VALUE!</v>
      </c>
    </row>
    <row r="901" spans="2:9">
      <c r="B901" s="399" t="s">
        <v>343</v>
      </c>
      <c r="C901" s="400" t="s">
        <v>1090</v>
      </c>
      <c r="D901" s="401" t="s">
        <v>674</v>
      </c>
      <c r="E901" s="400" t="s">
        <v>1091</v>
      </c>
      <c r="F901" s="183">
        <v>40883</v>
      </c>
      <c r="G901" s="177" t="str">
        <f t="shared" si="29"/>
        <v>_x0005_168.95</v>
      </c>
      <c r="H901" s="185">
        <v>7</v>
      </c>
      <c r="I901" s="186" t="e">
        <f t="shared" si="28"/>
        <v>#VALUE!</v>
      </c>
    </row>
    <row r="902" spans="2:9">
      <c r="B902" s="399" t="s">
        <v>680</v>
      </c>
      <c r="C902" s="402" t="s">
        <v>1090</v>
      </c>
      <c r="D902" s="401" t="s">
        <v>679</v>
      </c>
      <c r="E902" s="402" t="s">
        <v>1093</v>
      </c>
      <c r="F902" s="183">
        <v>40885</v>
      </c>
      <c r="G902" s="177" t="str">
        <f t="shared" si="29"/>
        <v>_x0005_168.95</v>
      </c>
      <c r="H902" s="185">
        <v>11</v>
      </c>
      <c r="I902" s="189" t="e">
        <f t="shared" si="28"/>
        <v>#VALUE!</v>
      </c>
    </row>
    <row r="903" spans="2:9">
      <c r="B903" s="399" t="s">
        <v>673</v>
      </c>
      <c r="C903" s="400" t="s">
        <v>1090</v>
      </c>
      <c r="D903" s="401" t="s">
        <v>674</v>
      </c>
      <c r="E903" s="400" t="s">
        <v>1094</v>
      </c>
      <c r="F903" s="183">
        <v>40889</v>
      </c>
      <c r="G903" s="177" t="str">
        <f t="shared" si="29"/>
        <v>_x0005_168.95</v>
      </c>
      <c r="H903" s="185">
        <v>13</v>
      </c>
      <c r="I903" s="186" t="e">
        <f t="shared" si="28"/>
        <v>#VALUE!</v>
      </c>
    </row>
    <row r="904" spans="2:9">
      <c r="B904" s="399" t="s">
        <v>678</v>
      </c>
      <c r="C904" s="402" t="s">
        <v>1090</v>
      </c>
      <c r="D904" s="401" t="s">
        <v>679</v>
      </c>
      <c r="E904" s="402" t="s">
        <v>1094</v>
      </c>
      <c r="F904" s="183">
        <v>40890</v>
      </c>
      <c r="G904" s="177" t="str">
        <f t="shared" si="29"/>
        <v>_x0005_168.95</v>
      </c>
      <c r="H904" s="185">
        <v>11</v>
      </c>
      <c r="I904" s="189" t="e">
        <f t="shared" si="28"/>
        <v>#VALUE!</v>
      </c>
    </row>
    <row r="905" spans="2:9">
      <c r="B905" s="399" t="s">
        <v>682</v>
      </c>
      <c r="C905" s="400" t="s">
        <v>1090</v>
      </c>
      <c r="D905" s="401" t="s">
        <v>679</v>
      </c>
      <c r="E905" s="400" t="s">
        <v>1092</v>
      </c>
      <c r="F905" s="183">
        <v>40890</v>
      </c>
      <c r="G905" s="177" t="str">
        <f t="shared" si="29"/>
        <v>_x0005_168.95</v>
      </c>
      <c r="H905" s="185">
        <v>5</v>
      </c>
      <c r="I905" s="186" t="e">
        <f t="shared" si="28"/>
        <v>#VALUE!</v>
      </c>
    </row>
    <row r="906" spans="2:9">
      <c r="B906" s="399" t="s">
        <v>605</v>
      </c>
      <c r="C906" s="402" t="s">
        <v>1090</v>
      </c>
      <c r="D906" s="401" t="s">
        <v>675</v>
      </c>
      <c r="E906" s="402" t="s">
        <v>1092</v>
      </c>
      <c r="F906" s="183">
        <v>40896</v>
      </c>
      <c r="G906" s="177" t="str">
        <f t="shared" si="29"/>
        <v>_x0005_168.95</v>
      </c>
      <c r="H906" s="185">
        <v>12</v>
      </c>
      <c r="I906" s="189" t="e">
        <f t="shared" si="28"/>
        <v>#VALUE!</v>
      </c>
    </row>
    <row r="907" spans="2:9">
      <c r="B907" s="399" t="s">
        <v>673</v>
      </c>
      <c r="C907" s="400" t="s">
        <v>1090</v>
      </c>
      <c r="D907" s="401" t="s">
        <v>674</v>
      </c>
      <c r="E907" s="400" t="s">
        <v>1092</v>
      </c>
      <c r="F907" s="183">
        <v>40896</v>
      </c>
      <c r="G907" s="177" t="str">
        <f t="shared" si="29"/>
        <v>_x0005_168.95</v>
      </c>
      <c r="H907" s="185">
        <v>15</v>
      </c>
      <c r="I907" s="186" t="e">
        <f t="shared" si="28"/>
        <v>#VALUE!</v>
      </c>
    </row>
    <row r="908" spans="2:9">
      <c r="B908" s="399" t="s">
        <v>343</v>
      </c>
      <c r="C908" s="402" t="s">
        <v>1090</v>
      </c>
      <c r="D908" s="401" t="s">
        <v>674</v>
      </c>
      <c r="E908" s="402" t="s">
        <v>1094</v>
      </c>
      <c r="F908" s="183">
        <v>40897</v>
      </c>
      <c r="G908" s="177" t="str">
        <f t="shared" si="29"/>
        <v>_x0005_168.95</v>
      </c>
      <c r="H908" s="185">
        <v>20</v>
      </c>
      <c r="I908" s="189" t="e">
        <f t="shared" si="28"/>
        <v>#VALUE!</v>
      </c>
    </row>
    <row r="909" spans="2:9">
      <c r="B909" s="399" t="s">
        <v>677</v>
      </c>
      <c r="C909" s="400" t="s">
        <v>1090</v>
      </c>
      <c r="D909" s="401" t="s">
        <v>675</v>
      </c>
      <c r="E909" s="400" t="s">
        <v>1093</v>
      </c>
      <c r="F909" s="183">
        <v>40898</v>
      </c>
      <c r="G909" s="177" t="str">
        <f t="shared" si="29"/>
        <v>_x0005_168.95</v>
      </c>
      <c r="H909" s="185">
        <v>12</v>
      </c>
      <c r="I909" s="186" t="e">
        <f t="shared" si="28"/>
        <v>#VALUE!</v>
      </c>
    </row>
    <row r="910" spans="2:9">
      <c r="B910" s="403" t="s">
        <v>678</v>
      </c>
      <c r="C910" s="404" t="s">
        <v>1090</v>
      </c>
      <c r="D910" s="405" t="s">
        <v>679</v>
      </c>
      <c r="E910" s="404" t="s">
        <v>1095</v>
      </c>
      <c r="F910" s="193">
        <v>40898</v>
      </c>
      <c r="G910" s="177" t="str">
        <f t="shared" si="29"/>
        <v>_x0005_168.95</v>
      </c>
      <c r="H910" s="195">
        <v>15</v>
      </c>
      <c r="I910" s="196" t="e">
        <f t="shared" si="28"/>
        <v>#VALUE!</v>
      </c>
    </row>
    <row r="912" spans="2:9">
      <c r="E912"/>
      <c r="F912"/>
      <c r="G912"/>
      <c r="H912"/>
      <c r="I912"/>
    </row>
    <row r="913" spans="5:9">
      <c r="E913"/>
      <c r="F913"/>
      <c r="G913"/>
      <c r="H913"/>
      <c r="I913"/>
    </row>
    <row r="914" spans="5:9">
      <c r="E914"/>
      <c r="F914"/>
      <c r="G914"/>
      <c r="H914"/>
      <c r="I914"/>
    </row>
    <row r="915" spans="5:9">
      <c r="E915"/>
      <c r="F915"/>
      <c r="G915"/>
      <c r="H915"/>
      <c r="I915"/>
    </row>
    <row r="916" spans="5:9">
      <c r="E916"/>
      <c r="F916"/>
      <c r="G916"/>
      <c r="H916"/>
      <c r="I916"/>
    </row>
    <row r="917" spans="5:9">
      <c r="E917"/>
      <c r="F917"/>
      <c r="G917"/>
      <c r="H917"/>
      <c r="I917"/>
    </row>
    <row r="918" spans="5:9">
      <c r="E918"/>
      <c r="F918"/>
      <c r="G918"/>
      <c r="H918"/>
      <c r="I918"/>
    </row>
    <row r="919" spans="5:9">
      <c r="E919"/>
      <c r="F919"/>
      <c r="G919"/>
      <c r="H919"/>
      <c r="I919"/>
    </row>
    <row r="920" spans="5:9">
      <c r="E920"/>
      <c r="F920"/>
      <c r="G920"/>
      <c r="H920"/>
      <c r="I920"/>
    </row>
    <row r="921" spans="5:9">
      <c r="E921"/>
      <c r="F921"/>
      <c r="G921"/>
      <c r="H921"/>
      <c r="I921"/>
    </row>
    <row r="922" spans="5:9">
      <c r="E922"/>
      <c r="F922"/>
      <c r="G922"/>
      <c r="H922"/>
      <c r="I922"/>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249977111117893"/>
  </sheetPr>
  <dimension ref="B2:D2"/>
  <sheetViews>
    <sheetView workbookViewId="0">
      <selection activeCell="G27" sqref="G27"/>
    </sheetView>
  </sheetViews>
  <sheetFormatPr defaultRowHeight="15"/>
  <cols>
    <col min="3" max="3" width="9.85546875" customWidth="1"/>
    <col min="7" max="7" width="27.140625" bestFit="1" customWidth="1"/>
    <col min="12" max="12" width="26.85546875" bestFit="1" customWidth="1"/>
    <col min="14" max="14" width="30.42578125" customWidth="1"/>
  </cols>
  <sheetData>
    <row r="2" spans="2:4">
      <c r="B2" s="18" t="s">
        <v>1096</v>
      </c>
      <c r="C2" s="18" t="s">
        <v>1100</v>
      </c>
      <c r="D2" s="18" t="s">
        <v>1101</v>
      </c>
    </row>
  </sheetData>
  <customSheetViews>
    <customSheetView guid="{2AFC4EE7-B7E3-4CBF-97F7-920151E9360E}" topLeftCell="D13">
      <selection activeCell="N36" sqref="N36"/>
      <pageMargins left="0.7" right="0.7" top="0.75" bottom="0.75" header="0.3" footer="0.3"/>
      <pageSetup orientation="portrait" r:id="rId1"/>
    </customSheetView>
  </customSheetViews>
  <pageMargins left="0.7" right="0.7" top="0.75" bottom="0.75" header="0.3" footer="0.3"/>
  <pageSetup orientation="portrait"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H19"/>
  <sheetViews>
    <sheetView workbookViewId="0">
      <selection activeCell="M5" sqref="M5:N5"/>
    </sheetView>
  </sheetViews>
  <sheetFormatPr defaultRowHeight="15"/>
  <cols>
    <col min="1" max="1" width="18" bestFit="1" customWidth="1"/>
    <col min="2" max="2" width="27.28515625" bestFit="1" customWidth="1"/>
    <col min="3" max="3" width="9.7109375" bestFit="1" customWidth="1"/>
    <col min="4" max="4" width="10.140625" bestFit="1" customWidth="1"/>
    <col min="5" max="5" width="5.85546875" bestFit="1" customWidth="1"/>
    <col min="6" max="6" width="9" bestFit="1" customWidth="1"/>
    <col min="7" max="7" width="10" bestFit="1" customWidth="1"/>
    <col min="8" max="8" width="12.28515625" bestFit="1" customWidth="1"/>
  </cols>
  <sheetData>
    <row r="1" spans="1:8">
      <c r="A1" t="s">
        <v>102</v>
      </c>
      <c r="B1" t="s">
        <v>103</v>
      </c>
      <c r="C1" t="s">
        <v>104</v>
      </c>
      <c r="D1" t="s">
        <v>105</v>
      </c>
      <c r="E1" t="s">
        <v>687</v>
      </c>
      <c r="F1" t="s">
        <v>638</v>
      </c>
      <c r="G1" t="s">
        <v>753</v>
      </c>
      <c r="H1" t="s">
        <v>754</v>
      </c>
    </row>
    <row r="2" spans="1:8">
      <c r="A2" s="8" t="s">
        <v>816</v>
      </c>
      <c r="B2" s="8" t="s">
        <v>140</v>
      </c>
      <c r="C2" s="8" t="s">
        <v>131</v>
      </c>
      <c r="D2" s="9">
        <v>37730</v>
      </c>
      <c r="E2" s="95">
        <f t="shared" ref="E2:E18" ca="1" si="0">DATEDIF(D2,TODAY(),"Y")</f>
        <v>19</v>
      </c>
      <c r="F2" s="111">
        <v>8892</v>
      </c>
      <c r="G2" s="112">
        <v>1</v>
      </c>
      <c r="H2" s="238">
        <f>$I$2*F2+F2</f>
        <v>8892</v>
      </c>
    </row>
    <row r="3" spans="1:8">
      <c r="A3" s="8" t="s">
        <v>831</v>
      </c>
      <c r="B3" s="8" t="s">
        <v>140</v>
      </c>
      <c r="C3" s="8" t="s">
        <v>131</v>
      </c>
      <c r="D3" s="9">
        <v>35982</v>
      </c>
      <c r="E3" s="95">
        <f t="shared" ca="1" si="0"/>
        <v>24</v>
      </c>
      <c r="F3" s="111">
        <v>8904</v>
      </c>
      <c r="G3" s="112">
        <v>3</v>
      </c>
      <c r="H3" s="238">
        <f t="shared" ref="H3:H18" si="1">$I$2*F3+F3</f>
        <v>8904</v>
      </c>
    </row>
    <row r="4" spans="1:8">
      <c r="A4" s="8" t="s">
        <v>278</v>
      </c>
      <c r="B4" s="8" t="s">
        <v>115</v>
      </c>
      <c r="C4" s="8" t="s">
        <v>131</v>
      </c>
      <c r="D4" s="12">
        <v>40452</v>
      </c>
      <c r="E4" s="95">
        <f t="shared" ca="1" si="0"/>
        <v>12</v>
      </c>
      <c r="F4" s="111">
        <v>9180</v>
      </c>
      <c r="G4" s="112">
        <v>3</v>
      </c>
      <c r="H4" s="238">
        <f t="shared" si="1"/>
        <v>9180</v>
      </c>
    </row>
    <row r="5" spans="1:8">
      <c r="A5" s="8" t="s">
        <v>821</v>
      </c>
      <c r="B5" s="8" t="s">
        <v>140</v>
      </c>
      <c r="C5" s="8" t="s">
        <v>131</v>
      </c>
      <c r="D5" s="9">
        <v>36305</v>
      </c>
      <c r="E5" s="95">
        <f t="shared" ca="1" si="0"/>
        <v>23</v>
      </c>
      <c r="F5" s="111">
        <v>9424</v>
      </c>
      <c r="G5" s="112">
        <v>4</v>
      </c>
      <c r="H5" s="238">
        <f t="shared" si="1"/>
        <v>9424</v>
      </c>
    </row>
    <row r="6" spans="1:8">
      <c r="A6" s="8" t="s">
        <v>241</v>
      </c>
      <c r="B6" s="8" t="s">
        <v>242</v>
      </c>
      <c r="C6" s="8" t="s">
        <v>125</v>
      </c>
      <c r="D6" s="9">
        <v>40572</v>
      </c>
      <c r="E6" s="95">
        <f t="shared" ca="1" si="0"/>
        <v>12</v>
      </c>
      <c r="F6" s="111">
        <v>10520</v>
      </c>
      <c r="G6" s="112">
        <v>4</v>
      </c>
      <c r="H6" s="238">
        <f t="shared" si="1"/>
        <v>10520</v>
      </c>
    </row>
    <row r="7" spans="1:8">
      <c r="A7" s="8" t="s">
        <v>389</v>
      </c>
      <c r="B7" s="8" t="s">
        <v>140</v>
      </c>
      <c r="C7" s="8" t="s">
        <v>131</v>
      </c>
      <c r="D7" s="9">
        <v>39747</v>
      </c>
      <c r="E7" s="95">
        <f t="shared" ca="1" si="0"/>
        <v>14</v>
      </c>
      <c r="F7" s="111">
        <v>10572</v>
      </c>
      <c r="G7" s="112">
        <v>4</v>
      </c>
      <c r="H7" s="238">
        <f t="shared" si="1"/>
        <v>10572</v>
      </c>
    </row>
    <row r="8" spans="1:8">
      <c r="A8" s="8" t="s">
        <v>607</v>
      </c>
      <c r="B8" s="8" t="s">
        <v>110</v>
      </c>
      <c r="C8" s="8" t="s">
        <v>125</v>
      </c>
      <c r="D8" s="9">
        <v>38723</v>
      </c>
      <c r="E8" s="95">
        <f t="shared" ca="1" si="0"/>
        <v>17</v>
      </c>
      <c r="F8" s="111">
        <v>10630</v>
      </c>
      <c r="G8" s="112">
        <v>3</v>
      </c>
      <c r="H8" s="238">
        <f t="shared" si="1"/>
        <v>10630</v>
      </c>
    </row>
    <row r="9" spans="1:8">
      <c r="A9" s="10" t="s">
        <v>355</v>
      </c>
      <c r="B9" s="10" t="s">
        <v>135</v>
      </c>
      <c r="C9" s="10" t="s">
        <v>131</v>
      </c>
      <c r="D9" s="11">
        <v>40126</v>
      </c>
      <c r="E9" s="95">
        <f t="shared" ca="1" si="0"/>
        <v>13</v>
      </c>
      <c r="F9" s="111">
        <v>10636</v>
      </c>
      <c r="G9" s="112">
        <v>4</v>
      </c>
      <c r="H9" s="238">
        <f t="shared" si="1"/>
        <v>10636</v>
      </c>
    </row>
    <row r="10" spans="1:8">
      <c r="A10" s="8" t="s">
        <v>505</v>
      </c>
      <c r="B10" s="8" t="s">
        <v>110</v>
      </c>
      <c r="C10" s="8" t="s">
        <v>125</v>
      </c>
      <c r="D10" s="9">
        <v>39176</v>
      </c>
      <c r="E10" s="95">
        <f t="shared" ca="1" si="0"/>
        <v>16</v>
      </c>
      <c r="F10" s="111">
        <v>10700</v>
      </c>
      <c r="G10" s="112">
        <v>4</v>
      </c>
      <c r="H10" s="238">
        <f t="shared" si="1"/>
        <v>10700</v>
      </c>
    </row>
    <row r="11" spans="1:8">
      <c r="A11" s="8" t="s">
        <v>574</v>
      </c>
      <c r="B11" s="8" t="s">
        <v>154</v>
      </c>
      <c r="C11" s="8" t="s">
        <v>125</v>
      </c>
      <c r="D11" s="9">
        <v>38851</v>
      </c>
      <c r="E11" s="95">
        <f t="shared" ca="1" si="0"/>
        <v>16</v>
      </c>
      <c r="F11" s="111">
        <v>11025</v>
      </c>
      <c r="G11" s="112">
        <v>1</v>
      </c>
      <c r="H11" s="238">
        <f t="shared" si="1"/>
        <v>11025</v>
      </c>
    </row>
    <row r="12" spans="1:8">
      <c r="A12" s="8" t="s">
        <v>677</v>
      </c>
      <c r="B12" s="8" t="s">
        <v>121</v>
      </c>
      <c r="C12" s="8" t="s">
        <v>131</v>
      </c>
      <c r="D12" s="9">
        <v>37827</v>
      </c>
      <c r="E12" s="95">
        <f t="shared" ca="1" si="0"/>
        <v>19</v>
      </c>
      <c r="F12" s="111">
        <v>11044</v>
      </c>
      <c r="G12" s="112">
        <v>2</v>
      </c>
      <c r="H12" s="238">
        <f t="shared" si="1"/>
        <v>11044</v>
      </c>
    </row>
    <row r="13" spans="1:8">
      <c r="A13" s="8" t="s">
        <v>836</v>
      </c>
      <c r="B13" s="8" t="s">
        <v>140</v>
      </c>
      <c r="C13" s="8" t="s">
        <v>125</v>
      </c>
      <c r="D13" s="9">
        <v>36360</v>
      </c>
      <c r="E13" s="95">
        <f t="shared" ca="1" si="0"/>
        <v>23</v>
      </c>
      <c r="F13" s="111">
        <v>11065</v>
      </c>
      <c r="G13" s="112">
        <v>1</v>
      </c>
      <c r="H13" s="238">
        <f t="shared" si="1"/>
        <v>11065</v>
      </c>
    </row>
    <row r="14" spans="1:8">
      <c r="A14" s="8" t="s">
        <v>492</v>
      </c>
      <c r="B14" s="8" t="s">
        <v>107</v>
      </c>
      <c r="C14" s="8" t="s">
        <v>125</v>
      </c>
      <c r="D14" s="9">
        <v>39253</v>
      </c>
      <c r="E14" s="95">
        <f t="shared" ca="1" si="0"/>
        <v>15</v>
      </c>
      <c r="F14" s="111">
        <v>11230</v>
      </c>
      <c r="G14" s="112">
        <v>4</v>
      </c>
      <c r="H14" s="238">
        <f t="shared" si="1"/>
        <v>11230</v>
      </c>
    </row>
    <row r="15" spans="1:8">
      <c r="A15" s="8" t="s">
        <v>323</v>
      </c>
      <c r="B15" s="8" t="s">
        <v>110</v>
      </c>
      <c r="C15" s="8" t="s">
        <v>125</v>
      </c>
      <c r="D15" s="9">
        <v>40293</v>
      </c>
      <c r="E15" s="95">
        <f t="shared" ca="1" si="0"/>
        <v>12</v>
      </c>
      <c r="F15" s="111">
        <v>11810</v>
      </c>
      <c r="G15" s="112">
        <v>1</v>
      </c>
      <c r="H15" s="238">
        <f t="shared" si="1"/>
        <v>11810</v>
      </c>
    </row>
    <row r="16" spans="1:8">
      <c r="A16" s="8" t="s">
        <v>920</v>
      </c>
      <c r="B16" s="8" t="s">
        <v>110</v>
      </c>
      <c r="C16" s="8" t="s">
        <v>125</v>
      </c>
      <c r="D16" s="9">
        <v>37249</v>
      </c>
      <c r="E16" s="95">
        <f t="shared" ca="1" si="0"/>
        <v>21</v>
      </c>
      <c r="F16" s="111">
        <v>12545</v>
      </c>
      <c r="G16" s="112">
        <v>4</v>
      </c>
      <c r="H16" s="238">
        <f t="shared" si="1"/>
        <v>12545</v>
      </c>
    </row>
    <row r="17" spans="1:8">
      <c r="A17" s="8" t="s">
        <v>559</v>
      </c>
      <c r="B17" s="8" t="s">
        <v>137</v>
      </c>
      <c r="C17" s="8" t="s">
        <v>131</v>
      </c>
      <c r="D17" s="9">
        <v>38960</v>
      </c>
      <c r="E17" s="95">
        <f t="shared" ca="1" si="0"/>
        <v>16</v>
      </c>
      <c r="F17" s="111">
        <v>12676</v>
      </c>
      <c r="G17" s="112">
        <v>2</v>
      </c>
      <c r="H17" s="238">
        <f t="shared" si="1"/>
        <v>12676</v>
      </c>
    </row>
    <row r="18" spans="1:8">
      <c r="A18" s="8" t="s">
        <v>930</v>
      </c>
      <c r="B18" s="8" t="s">
        <v>119</v>
      </c>
      <c r="C18" s="8" t="s">
        <v>131</v>
      </c>
      <c r="D18" s="9">
        <v>35861</v>
      </c>
      <c r="E18" s="95">
        <f t="shared" ca="1" si="0"/>
        <v>25</v>
      </c>
      <c r="F18" s="111">
        <v>12836</v>
      </c>
      <c r="G18" s="112">
        <v>5</v>
      </c>
      <c r="H18" s="238">
        <f t="shared" si="1"/>
        <v>12836</v>
      </c>
    </row>
    <row r="19" spans="1:8">
      <c r="A19" s="10" t="s">
        <v>1534</v>
      </c>
      <c r="F19" s="104">
        <f>SUM(F2:F18)</f>
        <v>183689</v>
      </c>
      <c r="H19" s="104">
        <f>SUM(H2:H18)</f>
        <v>183689</v>
      </c>
    </row>
  </sheetData>
  <protectedRanges>
    <protectedRange sqref="H2:H18" name="Range1"/>
  </protectedRange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F100"/>
  <sheetViews>
    <sheetView workbookViewId="0">
      <selection activeCell="G29" sqref="G29"/>
    </sheetView>
  </sheetViews>
  <sheetFormatPr defaultRowHeight="15"/>
  <cols>
    <col min="1" max="1" width="27.28515625" bestFit="1" customWidth="1"/>
    <col min="3" max="3" width="10.140625" customWidth="1"/>
  </cols>
  <sheetData>
    <row r="1" spans="1:6">
      <c r="A1" s="425" t="s">
        <v>103</v>
      </c>
      <c r="B1" s="425" t="s">
        <v>104</v>
      </c>
      <c r="C1" s="426" t="s">
        <v>105</v>
      </c>
      <c r="D1" s="427" t="s">
        <v>687</v>
      </c>
      <c r="E1" s="428" t="s">
        <v>638</v>
      </c>
      <c r="F1" s="429" t="s">
        <v>753</v>
      </c>
    </row>
    <row r="2" spans="1:6">
      <c r="A2" s="430" t="s">
        <v>140</v>
      </c>
      <c r="B2" s="430" t="s">
        <v>131</v>
      </c>
      <c r="C2" s="431">
        <v>37730</v>
      </c>
      <c r="D2" s="432">
        <f t="shared" ref="D2:D65" ca="1" si="0">DATEDIF(C2,TODAY(),"Y")</f>
        <v>19</v>
      </c>
      <c r="E2" s="433">
        <v>8892</v>
      </c>
      <c r="F2" s="434">
        <v>1</v>
      </c>
    </row>
    <row r="3" spans="1:6">
      <c r="A3" s="430" t="s">
        <v>140</v>
      </c>
      <c r="B3" s="430" t="s">
        <v>131</v>
      </c>
      <c r="C3" s="431">
        <v>35982</v>
      </c>
      <c r="D3" s="432">
        <f t="shared" ca="1" si="0"/>
        <v>24</v>
      </c>
      <c r="E3" s="433">
        <v>8904</v>
      </c>
      <c r="F3" s="434">
        <v>3</v>
      </c>
    </row>
    <row r="4" spans="1:6">
      <c r="A4" s="430" t="s">
        <v>115</v>
      </c>
      <c r="B4" s="430" t="s">
        <v>131</v>
      </c>
      <c r="C4" s="435">
        <v>40452</v>
      </c>
      <c r="D4" s="432">
        <f t="shared" ca="1" si="0"/>
        <v>12</v>
      </c>
      <c r="E4" s="433">
        <v>9180</v>
      </c>
      <c r="F4" s="434">
        <v>3</v>
      </c>
    </row>
    <row r="5" spans="1:6">
      <c r="A5" s="430" t="s">
        <v>140</v>
      </c>
      <c r="B5" s="430" t="s">
        <v>131</v>
      </c>
      <c r="C5" s="431">
        <v>36305</v>
      </c>
      <c r="D5" s="432">
        <f t="shared" ca="1" si="0"/>
        <v>23</v>
      </c>
      <c r="E5" s="433">
        <v>9424</v>
      </c>
      <c r="F5" s="434">
        <v>4</v>
      </c>
    </row>
    <row r="6" spans="1:6">
      <c r="A6" s="430" t="s">
        <v>242</v>
      </c>
      <c r="B6" s="430" t="s">
        <v>125</v>
      </c>
      <c r="C6" s="431">
        <v>40572</v>
      </c>
      <c r="D6" s="432">
        <f t="shared" ca="1" si="0"/>
        <v>12</v>
      </c>
      <c r="E6" s="433">
        <v>10520</v>
      </c>
      <c r="F6" s="434">
        <v>4</v>
      </c>
    </row>
    <row r="7" spans="1:6">
      <c r="A7" s="430" t="s">
        <v>140</v>
      </c>
      <c r="B7" s="430" t="s">
        <v>131</v>
      </c>
      <c r="C7" s="431">
        <v>39747</v>
      </c>
      <c r="D7" s="432">
        <f t="shared" ca="1" si="0"/>
        <v>14</v>
      </c>
      <c r="E7" s="433">
        <v>10572</v>
      </c>
      <c r="F7" s="434">
        <v>4</v>
      </c>
    </row>
    <row r="8" spans="1:6">
      <c r="A8" s="430" t="s">
        <v>110</v>
      </c>
      <c r="B8" s="430" t="s">
        <v>125</v>
      </c>
      <c r="C8" s="431">
        <v>38723</v>
      </c>
      <c r="D8" s="432">
        <f t="shared" ca="1" si="0"/>
        <v>17</v>
      </c>
      <c r="E8" s="433">
        <v>10630</v>
      </c>
      <c r="F8" s="434">
        <v>3</v>
      </c>
    </row>
    <row r="9" spans="1:6">
      <c r="A9" s="436" t="s">
        <v>135</v>
      </c>
      <c r="B9" s="436" t="s">
        <v>131</v>
      </c>
      <c r="C9" s="437">
        <v>40126</v>
      </c>
      <c r="D9" s="432">
        <f t="shared" ca="1" si="0"/>
        <v>13</v>
      </c>
      <c r="E9" s="433">
        <v>10636</v>
      </c>
      <c r="F9" s="434">
        <v>4</v>
      </c>
    </row>
    <row r="10" spans="1:6">
      <c r="A10" s="430" t="s">
        <v>110</v>
      </c>
      <c r="B10" s="430" t="s">
        <v>125</v>
      </c>
      <c r="C10" s="431">
        <v>39176</v>
      </c>
      <c r="D10" s="432">
        <f t="shared" ca="1" si="0"/>
        <v>16</v>
      </c>
      <c r="E10" s="433">
        <v>10700</v>
      </c>
      <c r="F10" s="434">
        <v>4</v>
      </c>
    </row>
    <row r="11" spans="1:6">
      <c r="A11" s="430" t="s">
        <v>154</v>
      </c>
      <c r="B11" s="430" t="s">
        <v>125</v>
      </c>
      <c r="C11" s="431">
        <v>38851</v>
      </c>
      <c r="D11" s="432">
        <f t="shared" ca="1" si="0"/>
        <v>16</v>
      </c>
      <c r="E11" s="433">
        <v>11025</v>
      </c>
      <c r="F11" s="434">
        <v>1</v>
      </c>
    </row>
    <row r="12" spans="1:6">
      <c r="A12" s="430" t="s">
        <v>121</v>
      </c>
      <c r="B12" s="430" t="s">
        <v>131</v>
      </c>
      <c r="C12" s="431">
        <v>37827</v>
      </c>
      <c r="D12" s="432">
        <f t="shared" ca="1" si="0"/>
        <v>19</v>
      </c>
      <c r="E12" s="433">
        <v>11044</v>
      </c>
      <c r="F12" s="434">
        <v>2</v>
      </c>
    </row>
    <row r="13" spans="1:6">
      <c r="A13" s="430" t="s">
        <v>140</v>
      </c>
      <c r="B13" s="430" t="s">
        <v>125</v>
      </c>
      <c r="C13" s="431">
        <v>36360</v>
      </c>
      <c r="D13" s="432">
        <f t="shared" ca="1" si="0"/>
        <v>23</v>
      </c>
      <c r="E13" s="433">
        <v>11065</v>
      </c>
      <c r="F13" s="434">
        <v>1</v>
      </c>
    </row>
    <row r="14" spans="1:6">
      <c r="A14" s="430" t="s">
        <v>107</v>
      </c>
      <c r="B14" s="430" t="s">
        <v>125</v>
      </c>
      <c r="C14" s="431">
        <v>39253</v>
      </c>
      <c r="D14" s="432">
        <f t="shared" ca="1" si="0"/>
        <v>15</v>
      </c>
      <c r="E14" s="433">
        <v>11230</v>
      </c>
      <c r="F14" s="434">
        <v>4</v>
      </c>
    </row>
    <row r="15" spans="1:6">
      <c r="A15" s="430" t="s">
        <v>110</v>
      </c>
      <c r="B15" s="430" t="s">
        <v>125</v>
      </c>
      <c r="C15" s="431">
        <v>40293</v>
      </c>
      <c r="D15" s="432">
        <f t="shared" ca="1" si="0"/>
        <v>12</v>
      </c>
      <c r="E15" s="433">
        <v>11810</v>
      </c>
      <c r="F15" s="434">
        <v>1</v>
      </c>
    </row>
    <row r="16" spans="1:6">
      <c r="A16" s="430" t="s">
        <v>110</v>
      </c>
      <c r="B16" s="430" t="s">
        <v>125</v>
      </c>
      <c r="C16" s="431">
        <v>37249</v>
      </c>
      <c r="D16" s="432">
        <f t="shared" ca="1" si="0"/>
        <v>21</v>
      </c>
      <c r="E16" s="433">
        <v>12545</v>
      </c>
      <c r="F16" s="434">
        <v>4</v>
      </c>
    </row>
    <row r="17" spans="1:6">
      <c r="A17" s="430" t="s">
        <v>137</v>
      </c>
      <c r="B17" s="430" t="s">
        <v>131</v>
      </c>
      <c r="C17" s="431">
        <v>38960</v>
      </c>
      <c r="D17" s="432">
        <f t="shared" ca="1" si="0"/>
        <v>16</v>
      </c>
      <c r="E17" s="433">
        <v>12676</v>
      </c>
      <c r="F17" s="434">
        <v>2</v>
      </c>
    </row>
    <row r="18" spans="1:6">
      <c r="A18" s="430" t="s">
        <v>119</v>
      </c>
      <c r="B18" s="430" t="s">
        <v>131</v>
      </c>
      <c r="C18" s="431">
        <v>35861</v>
      </c>
      <c r="D18" s="432">
        <f t="shared" ca="1" si="0"/>
        <v>25</v>
      </c>
      <c r="E18" s="433">
        <v>12836</v>
      </c>
      <c r="F18" s="434">
        <v>5</v>
      </c>
    </row>
    <row r="19" spans="1:6">
      <c r="A19" s="430" t="s">
        <v>147</v>
      </c>
      <c r="B19" s="430" t="s">
        <v>125</v>
      </c>
      <c r="C19" s="431">
        <v>40624</v>
      </c>
      <c r="D19" s="432">
        <f t="shared" ca="1" si="0"/>
        <v>12</v>
      </c>
      <c r="E19" s="433">
        <v>13090</v>
      </c>
      <c r="F19" s="434">
        <v>4</v>
      </c>
    </row>
    <row r="20" spans="1:6">
      <c r="A20" s="430" t="s">
        <v>115</v>
      </c>
      <c r="B20" s="430" t="s">
        <v>125</v>
      </c>
      <c r="C20" s="431">
        <v>39731</v>
      </c>
      <c r="D20" s="432">
        <f t="shared" ca="1" si="0"/>
        <v>14</v>
      </c>
      <c r="E20" s="433">
        <v>13435</v>
      </c>
      <c r="F20" s="434">
        <v>1</v>
      </c>
    </row>
    <row r="21" spans="1:6">
      <c r="A21" s="430" t="s">
        <v>107</v>
      </c>
      <c r="B21" s="430" t="s">
        <v>125</v>
      </c>
      <c r="C21" s="431">
        <v>40696</v>
      </c>
      <c r="D21" s="432">
        <f t="shared" ca="1" si="0"/>
        <v>11</v>
      </c>
      <c r="E21" s="433">
        <v>13455</v>
      </c>
      <c r="F21" s="434">
        <v>2</v>
      </c>
    </row>
    <row r="22" spans="1:6">
      <c r="A22" s="430" t="s">
        <v>107</v>
      </c>
      <c r="B22" s="430" t="s">
        <v>125</v>
      </c>
      <c r="C22" s="431">
        <v>38805</v>
      </c>
      <c r="D22" s="432">
        <f t="shared" ca="1" si="0"/>
        <v>17</v>
      </c>
      <c r="E22" s="433">
        <v>13690</v>
      </c>
      <c r="F22" s="434">
        <v>5</v>
      </c>
    </row>
    <row r="23" spans="1:6">
      <c r="A23" s="430" t="s">
        <v>123</v>
      </c>
      <c r="B23" s="430" t="s">
        <v>125</v>
      </c>
      <c r="C23" s="431">
        <v>40777</v>
      </c>
      <c r="D23" s="432">
        <f t="shared" ca="1" si="0"/>
        <v>11</v>
      </c>
      <c r="E23" s="433">
        <v>13800</v>
      </c>
      <c r="F23" s="434">
        <v>3</v>
      </c>
    </row>
    <row r="24" spans="1:6">
      <c r="A24" s="430" t="s">
        <v>110</v>
      </c>
      <c r="B24" s="430" t="s">
        <v>131</v>
      </c>
      <c r="C24" s="431">
        <v>35946</v>
      </c>
      <c r="D24" s="432">
        <f t="shared" ca="1" si="0"/>
        <v>24</v>
      </c>
      <c r="E24" s="433">
        <v>14332</v>
      </c>
      <c r="F24" s="434">
        <v>5</v>
      </c>
    </row>
    <row r="25" spans="1:6">
      <c r="A25" s="430" t="s">
        <v>140</v>
      </c>
      <c r="B25" s="430" t="s">
        <v>131</v>
      </c>
      <c r="C25" s="431">
        <v>39087</v>
      </c>
      <c r="D25" s="432">
        <f t="shared" ca="1" si="0"/>
        <v>16</v>
      </c>
      <c r="E25" s="433">
        <v>14416</v>
      </c>
      <c r="F25" s="434">
        <v>4</v>
      </c>
    </row>
    <row r="26" spans="1:6">
      <c r="A26" s="430" t="s">
        <v>123</v>
      </c>
      <c r="B26" s="430" t="s">
        <v>131</v>
      </c>
      <c r="C26" s="431">
        <v>40925</v>
      </c>
      <c r="D26" s="432">
        <f t="shared" ca="1" si="0"/>
        <v>11</v>
      </c>
      <c r="E26" s="433">
        <v>14568</v>
      </c>
      <c r="F26" s="434">
        <v>3</v>
      </c>
    </row>
    <row r="27" spans="1:6">
      <c r="A27" s="430" t="s">
        <v>137</v>
      </c>
      <c r="B27" s="430" t="s">
        <v>131</v>
      </c>
      <c r="C27" s="431">
        <v>39758</v>
      </c>
      <c r="D27" s="432">
        <f t="shared" ca="1" si="0"/>
        <v>14</v>
      </c>
      <c r="E27" s="433">
        <v>14712</v>
      </c>
      <c r="F27" s="434">
        <v>5</v>
      </c>
    </row>
    <row r="28" spans="1:6">
      <c r="A28" s="430" t="s">
        <v>113</v>
      </c>
      <c r="B28" s="430" t="s">
        <v>125</v>
      </c>
      <c r="C28" s="431">
        <v>39138</v>
      </c>
      <c r="D28" s="432">
        <f t="shared" ca="1" si="0"/>
        <v>16</v>
      </c>
      <c r="E28" s="433">
        <v>15005</v>
      </c>
      <c r="F28" s="434">
        <v>4</v>
      </c>
    </row>
    <row r="29" spans="1:6">
      <c r="A29" s="430" t="s">
        <v>115</v>
      </c>
      <c r="B29" s="430" t="s">
        <v>131</v>
      </c>
      <c r="C29" s="435">
        <v>40403</v>
      </c>
      <c r="D29" s="432">
        <f t="shared" ca="1" si="0"/>
        <v>12</v>
      </c>
      <c r="E29" s="433">
        <v>15056</v>
      </c>
      <c r="F29" s="434">
        <v>5</v>
      </c>
    </row>
    <row r="30" spans="1:6">
      <c r="A30" s="436" t="s">
        <v>135</v>
      </c>
      <c r="B30" s="436" t="s">
        <v>125</v>
      </c>
      <c r="C30" s="437">
        <v>36217</v>
      </c>
      <c r="D30" s="432">
        <f t="shared" ca="1" si="0"/>
        <v>24</v>
      </c>
      <c r="E30" s="433">
        <v>15240</v>
      </c>
      <c r="F30" s="434">
        <v>1</v>
      </c>
    </row>
    <row r="31" spans="1:6">
      <c r="A31" s="430" t="s">
        <v>140</v>
      </c>
      <c r="B31" s="430" t="s">
        <v>125</v>
      </c>
      <c r="C31" s="431">
        <v>39697</v>
      </c>
      <c r="D31" s="432">
        <f t="shared" ca="1" si="0"/>
        <v>14</v>
      </c>
      <c r="E31" s="433">
        <v>15260</v>
      </c>
      <c r="F31" s="434">
        <v>2</v>
      </c>
    </row>
    <row r="32" spans="1:6">
      <c r="A32" s="430" t="s">
        <v>119</v>
      </c>
      <c r="B32" s="430" t="s">
        <v>131</v>
      </c>
      <c r="C32" s="431">
        <v>36557</v>
      </c>
      <c r="D32" s="432">
        <f t="shared" ca="1" si="0"/>
        <v>23</v>
      </c>
      <c r="E32" s="433">
        <v>15552</v>
      </c>
      <c r="F32" s="434">
        <v>4</v>
      </c>
    </row>
    <row r="33" spans="1:6">
      <c r="A33" s="430" t="s">
        <v>113</v>
      </c>
      <c r="B33" s="430" t="s">
        <v>131</v>
      </c>
      <c r="C33" s="431">
        <v>39893</v>
      </c>
      <c r="D33" s="432">
        <f t="shared" ca="1" si="0"/>
        <v>14</v>
      </c>
      <c r="E33" s="433">
        <v>15744</v>
      </c>
      <c r="F33" s="434">
        <v>3</v>
      </c>
    </row>
    <row r="34" spans="1:6">
      <c r="A34" s="430" t="s">
        <v>147</v>
      </c>
      <c r="B34" s="430" t="s">
        <v>125</v>
      </c>
      <c r="C34" s="431">
        <v>37141</v>
      </c>
      <c r="D34" s="432">
        <f t="shared" ca="1" si="0"/>
        <v>21</v>
      </c>
      <c r="E34" s="433">
        <v>15910</v>
      </c>
      <c r="F34" s="434">
        <v>3</v>
      </c>
    </row>
    <row r="35" spans="1:6">
      <c r="A35" s="430" t="s">
        <v>177</v>
      </c>
      <c r="B35" s="430" t="s">
        <v>125</v>
      </c>
      <c r="C35" s="431">
        <v>40654</v>
      </c>
      <c r="D35" s="432">
        <f t="shared" ca="1" si="0"/>
        <v>11</v>
      </c>
      <c r="E35" s="433">
        <v>16015</v>
      </c>
      <c r="F35" s="434">
        <v>3</v>
      </c>
    </row>
    <row r="36" spans="1:6">
      <c r="A36" s="430" t="s">
        <v>110</v>
      </c>
      <c r="B36" s="430" t="s">
        <v>131</v>
      </c>
      <c r="C36" s="431">
        <v>36028</v>
      </c>
      <c r="D36" s="432">
        <f t="shared" ca="1" si="0"/>
        <v>24</v>
      </c>
      <c r="E36" s="433">
        <v>16688</v>
      </c>
      <c r="F36" s="434">
        <v>3</v>
      </c>
    </row>
    <row r="37" spans="1:6">
      <c r="A37" s="430" t="s">
        <v>115</v>
      </c>
      <c r="B37" s="430" t="s">
        <v>125</v>
      </c>
      <c r="C37" s="435">
        <v>40393</v>
      </c>
      <c r="D37" s="432">
        <f t="shared" ca="1" si="0"/>
        <v>12</v>
      </c>
      <c r="E37" s="433">
        <v>16925</v>
      </c>
      <c r="F37" s="434">
        <v>1</v>
      </c>
    </row>
    <row r="38" spans="1:6">
      <c r="A38" s="430" t="s">
        <v>107</v>
      </c>
      <c r="B38" s="430" t="s">
        <v>125</v>
      </c>
      <c r="C38" s="431">
        <v>36918</v>
      </c>
      <c r="D38" s="432">
        <f t="shared" ca="1" si="0"/>
        <v>22</v>
      </c>
      <c r="E38" s="433">
        <v>17205</v>
      </c>
      <c r="F38" s="434">
        <v>5</v>
      </c>
    </row>
    <row r="39" spans="1:6">
      <c r="A39" s="430" t="s">
        <v>140</v>
      </c>
      <c r="B39" s="430" t="s">
        <v>125</v>
      </c>
      <c r="C39" s="431">
        <v>36422</v>
      </c>
      <c r="D39" s="432">
        <f t="shared" ca="1" si="0"/>
        <v>23</v>
      </c>
      <c r="E39" s="433">
        <v>17270</v>
      </c>
      <c r="F39" s="434">
        <v>5</v>
      </c>
    </row>
    <row r="40" spans="1:6">
      <c r="A40" s="430" t="s">
        <v>135</v>
      </c>
      <c r="B40" s="430" t="s">
        <v>125</v>
      </c>
      <c r="C40" s="431">
        <v>37782</v>
      </c>
      <c r="D40" s="432">
        <f t="shared" ca="1" si="0"/>
        <v>19</v>
      </c>
      <c r="E40" s="433">
        <v>17735</v>
      </c>
      <c r="F40" s="434">
        <v>3</v>
      </c>
    </row>
    <row r="41" spans="1:6">
      <c r="A41" s="430" t="s">
        <v>119</v>
      </c>
      <c r="B41" s="430" t="s">
        <v>131</v>
      </c>
      <c r="C41" s="431">
        <v>35869</v>
      </c>
      <c r="D41" s="432">
        <f t="shared" ca="1" si="0"/>
        <v>25</v>
      </c>
      <c r="E41" s="433">
        <v>17912</v>
      </c>
      <c r="F41" s="434">
        <v>5</v>
      </c>
    </row>
    <row r="42" spans="1:6">
      <c r="A42" s="430" t="s">
        <v>123</v>
      </c>
      <c r="B42" s="430" t="s">
        <v>131</v>
      </c>
      <c r="C42" s="431">
        <v>36059</v>
      </c>
      <c r="D42" s="432">
        <f t="shared" ca="1" si="0"/>
        <v>24</v>
      </c>
      <c r="E42" s="433">
        <v>18500</v>
      </c>
      <c r="F42" s="434">
        <v>5</v>
      </c>
    </row>
    <row r="43" spans="1:6">
      <c r="A43" s="430" t="s">
        <v>137</v>
      </c>
      <c r="B43" s="430" t="s">
        <v>125</v>
      </c>
      <c r="C43" s="431">
        <v>39107</v>
      </c>
      <c r="D43" s="432">
        <f t="shared" ca="1" si="0"/>
        <v>16</v>
      </c>
      <c r="E43" s="433">
        <v>18655</v>
      </c>
      <c r="F43" s="434">
        <v>4</v>
      </c>
    </row>
    <row r="44" spans="1:6">
      <c r="A44" s="430" t="s">
        <v>140</v>
      </c>
      <c r="B44" s="430" t="s">
        <v>125</v>
      </c>
      <c r="C44" s="431">
        <v>39276</v>
      </c>
      <c r="D44" s="432">
        <f t="shared" ca="1" si="0"/>
        <v>15</v>
      </c>
      <c r="E44" s="433">
        <v>18895</v>
      </c>
      <c r="F44" s="434">
        <v>4</v>
      </c>
    </row>
    <row r="45" spans="1:6">
      <c r="A45" s="430" t="s">
        <v>250</v>
      </c>
      <c r="B45" s="430" t="s">
        <v>131</v>
      </c>
      <c r="C45" s="431">
        <v>40543</v>
      </c>
      <c r="D45" s="432">
        <f t="shared" ca="1" si="0"/>
        <v>12</v>
      </c>
      <c r="E45" s="433">
        <v>19044</v>
      </c>
      <c r="F45" s="434">
        <v>1</v>
      </c>
    </row>
    <row r="46" spans="1:6">
      <c r="A46" s="430" t="s">
        <v>107</v>
      </c>
      <c r="B46" s="430" t="s">
        <v>125</v>
      </c>
      <c r="C46" s="431">
        <v>36365</v>
      </c>
      <c r="D46" s="432">
        <f t="shared" ca="1" si="0"/>
        <v>23</v>
      </c>
      <c r="E46" s="433">
        <v>19825</v>
      </c>
      <c r="F46" s="434">
        <v>2</v>
      </c>
    </row>
    <row r="47" spans="1:6">
      <c r="A47" s="430" t="s">
        <v>154</v>
      </c>
      <c r="B47" s="430" t="s">
        <v>131</v>
      </c>
      <c r="C47" s="431">
        <v>38961</v>
      </c>
      <c r="D47" s="432">
        <f t="shared" ca="1" si="0"/>
        <v>16</v>
      </c>
      <c r="E47" s="433">
        <v>20028</v>
      </c>
      <c r="F47" s="434">
        <v>4</v>
      </c>
    </row>
    <row r="48" spans="1:6">
      <c r="A48" s="430" t="s">
        <v>147</v>
      </c>
      <c r="B48" s="430" t="s">
        <v>125</v>
      </c>
      <c r="C48" s="431">
        <v>40351</v>
      </c>
      <c r="D48" s="432">
        <f t="shared" ca="1" si="0"/>
        <v>12</v>
      </c>
      <c r="E48" s="433">
        <v>20040</v>
      </c>
      <c r="F48" s="434">
        <v>3</v>
      </c>
    </row>
    <row r="49" spans="1:6">
      <c r="A49" s="430" t="s">
        <v>107</v>
      </c>
      <c r="B49" s="430" t="s">
        <v>125</v>
      </c>
      <c r="C49" s="431">
        <v>39118</v>
      </c>
      <c r="D49" s="432">
        <f t="shared" ca="1" si="0"/>
        <v>16</v>
      </c>
      <c r="E49" s="433">
        <v>20075</v>
      </c>
      <c r="F49" s="434">
        <v>1</v>
      </c>
    </row>
    <row r="50" spans="1:6">
      <c r="A50" s="430" t="s">
        <v>121</v>
      </c>
      <c r="B50" s="430" t="s">
        <v>125</v>
      </c>
      <c r="C50" s="431">
        <v>35961</v>
      </c>
      <c r="D50" s="432">
        <f t="shared" ca="1" si="0"/>
        <v>24</v>
      </c>
      <c r="E50" s="433">
        <v>20500</v>
      </c>
      <c r="F50" s="434">
        <v>3</v>
      </c>
    </row>
    <row r="51" spans="1:6">
      <c r="A51" s="430" t="s">
        <v>119</v>
      </c>
      <c r="B51" s="430" t="s">
        <v>125</v>
      </c>
      <c r="C51" s="431">
        <v>36531</v>
      </c>
      <c r="D51" s="432">
        <f t="shared" ca="1" si="0"/>
        <v>23</v>
      </c>
      <c r="E51" s="433">
        <v>20990</v>
      </c>
      <c r="F51" s="434">
        <v>4</v>
      </c>
    </row>
    <row r="52" spans="1:6">
      <c r="A52" s="430" t="s">
        <v>113</v>
      </c>
      <c r="B52" s="430" t="s">
        <v>125</v>
      </c>
      <c r="C52" s="431">
        <v>40184</v>
      </c>
      <c r="D52" s="432">
        <f t="shared" ca="1" si="0"/>
        <v>13</v>
      </c>
      <c r="E52" s="433">
        <v>21220</v>
      </c>
      <c r="F52" s="434">
        <v>3</v>
      </c>
    </row>
    <row r="53" spans="1:6">
      <c r="A53" s="430" t="s">
        <v>119</v>
      </c>
      <c r="B53" s="430" t="s">
        <v>111</v>
      </c>
      <c r="C53" s="431">
        <v>40350</v>
      </c>
      <c r="D53" s="432">
        <f t="shared" ca="1" si="0"/>
        <v>12</v>
      </c>
      <c r="E53" s="433">
        <v>21580</v>
      </c>
      <c r="F53" s="434">
        <v>3</v>
      </c>
    </row>
    <row r="54" spans="1:6">
      <c r="A54" s="430" t="s">
        <v>115</v>
      </c>
      <c r="B54" s="430" t="s">
        <v>131</v>
      </c>
      <c r="C54" s="431">
        <v>37711</v>
      </c>
      <c r="D54" s="432">
        <f t="shared" ca="1" si="0"/>
        <v>20</v>
      </c>
      <c r="E54" s="433">
        <v>21648</v>
      </c>
      <c r="F54" s="434">
        <v>2</v>
      </c>
    </row>
    <row r="55" spans="1:6">
      <c r="A55" s="430" t="s">
        <v>121</v>
      </c>
      <c r="B55" s="430" t="s">
        <v>131</v>
      </c>
      <c r="C55" s="431">
        <v>36084</v>
      </c>
      <c r="D55" s="432">
        <f t="shared" ca="1" si="0"/>
        <v>24</v>
      </c>
      <c r="E55" s="433">
        <v>21668</v>
      </c>
      <c r="F55" s="434">
        <v>4</v>
      </c>
    </row>
    <row r="56" spans="1:6">
      <c r="A56" s="430" t="s">
        <v>140</v>
      </c>
      <c r="B56" s="430" t="s">
        <v>125</v>
      </c>
      <c r="C56" s="431">
        <v>36177</v>
      </c>
      <c r="D56" s="432">
        <f t="shared" ca="1" si="0"/>
        <v>24</v>
      </c>
      <c r="E56" s="433">
        <v>21670</v>
      </c>
      <c r="F56" s="434">
        <v>2</v>
      </c>
    </row>
    <row r="57" spans="1:6">
      <c r="A57" s="430" t="s">
        <v>113</v>
      </c>
      <c r="B57" s="430" t="s">
        <v>111</v>
      </c>
      <c r="C57" s="431">
        <v>40729</v>
      </c>
      <c r="D57" s="432">
        <f t="shared" ca="1" si="0"/>
        <v>11</v>
      </c>
      <c r="E57" s="433">
        <v>22320</v>
      </c>
      <c r="F57" s="434">
        <v>2</v>
      </c>
    </row>
    <row r="58" spans="1:6">
      <c r="A58" s="430" t="s">
        <v>140</v>
      </c>
      <c r="B58" s="430" t="s">
        <v>131</v>
      </c>
      <c r="C58" s="431">
        <v>41056</v>
      </c>
      <c r="D58" s="432">
        <f t="shared" ca="1" si="0"/>
        <v>10</v>
      </c>
      <c r="E58" s="433">
        <v>22344</v>
      </c>
      <c r="F58" s="434">
        <v>4</v>
      </c>
    </row>
    <row r="59" spans="1:6">
      <c r="A59" s="430" t="s">
        <v>113</v>
      </c>
      <c r="B59" s="430" t="s">
        <v>108</v>
      </c>
      <c r="C59" s="431">
        <v>38753</v>
      </c>
      <c r="D59" s="432">
        <f t="shared" ca="1" si="0"/>
        <v>17</v>
      </c>
      <c r="E59" s="433">
        <v>22410</v>
      </c>
      <c r="F59" s="434">
        <v>4</v>
      </c>
    </row>
    <row r="60" spans="1:6">
      <c r="A60" s="430" t="s">
        <v>140</v>
      </c>
      <c r="B60" s="430" t="s">
        <v>131</v>
      </c>
      <c r="C60" s="431">
        <v>38777</v>
      </c>
      <c r="D60" s="432">
        <f t="shared" ca="1" si="0"/>
        <v>17</v>
      </c>
      <c r="E60" s="433">
        <v>22472</v>
      </c>
      <c r="F60" s="434">
        <v>1</v>
      </c>
    </row>
    <row r="61" spans="1:6">
      <c r="A61" s="430" t="s">
        <v>110</v>
      </c>
      <c r="B61" s="430" t="s">
        <v>125</v>
      </c>
      <c r="C61" s="431">
        <v>36217</v>
      </c>
      <c r="D61" s="432">
        <f t="shared" ca="1" si="0"/>
        <v>24</v>
      </c>
      <c r="E61" s="433">
        <v>22475</v>
      </c>
      <c r="F61" s="434">
        <v>4</v>
      </c>
    </row>
    <row r="62" spans="1:6">
      <c r="A62" s="430" t="s">
        <v>123</v>
      </c>
      <c r="B62" s="430" t="s">
        <v>125</v>
      </c>
      <c r="C62" s="431">
        <v>39802</v>
      </c>
      <c r="D62" s="432">
        <f t="shared" ca="1" si="0"/>
        <v>14</v>
      </c>
      <c r="E62" s="433">
        <v>22535</v>
      </c>
      <c r="F62" s="434">
        <v>3</v>
      </c>
    </row>
    <row r="63" spans="1:6">
      <c r="A63" s="430" t="s">
        <v>140</v>
      </c>
      <c r="B63" s="430" t="s">
        <v>108</v>
      </c>
      <c r="C63" s="431">
        <v>36122</v>
      </c>
      <c r="D63" s="432">
        <f t="shared" ca="1" si="0"/>
        <v>24</v>
      </c>
      <c r="E63" s="433">
        <v>22660</v>
      </c>
      <c r="F63" s="434">
        <v>2</v>
      </c>
    </row>
    <row r="64" spans="1:6">
      <c r="A64" s="430" t="s">
        <v>107</v>
      </c>
      <c r="B64" s="430" t="s">
        <v>108</v>
      </c>
      <c r="C64" s="431">
        <v>39679</v>
      </c>
      <c r="D64" s="432">
        <f t="shared" ca="1" si="0"/>
        <v>14</v>
      </c>
      <c r="E64" s="433">
        <v>22820</v>
      </c>
      <c r="F64" s="434">
        <v>5</v>
      </c>
    </row>
    <row r="65" spans="1:6">
      <c r="A65" s="430" t="s">
        <v>121</v>
      </c>
      <c r="B65" s="430" t="s">
        <v>108</v>
      </c>
      <c r="C65" s="431">
        <v>40235</v>
      </c>
      <c r="D65" s="432">
        <f t="shared" ca="1" si="0"/>
        <v>13</v>
      </c>
      <c r="E65" s="433">
        <v>22860</v>
      </c>
      <c r="F65" s="434">
        <v>5</v>
      </c>
    </row>
    <row r="66" spans="1:6">
      <c r="A66" s="430" t="s">
        <v>110</v>
      </c>
      <c r="B66" s="430" t="s">
        <v>108</v>
      </c>
      <c r="C66" s="431">
        <v>35821</v>
      </c>
      <c r="D66" s="432">
        <f t="shared" ref="D66:D100" ca="1" si="1">DATEDIF(C66,TODAY(),"Y")</f>
        <v>25</v>
      </c>
      <c r="E66" s="433">
        <v>22870</v>
      </c>
      <c r="F66" s="434">
        <v>3</v>
      </c>
    </row>
    <row r="67" spans="1:6">
      <c r="A67" s="430" t="s">
        <v>147</v>
      </c>
      <c r="B67" s="430" t="s">
        <v>108</v>
      </c>
      <c r="C67" s="431">
        <v>40712</v>
      </c>
      <c r="D67" s="432">
        <f t="shared" ca="1" si="1"/>
        <v>11</v>
      </c>
      <c r="E67" s="433">
        <v>22900</v>
      </c>
      <c r="F67" s="434">
        <v>1</v>
      </c>
    </row>
    <row r="68" spans="1:6">
      <c r="A68" s="430" t="s">
        <v>242</v>
      </c>
      <c r="B68" s="430" t="s">
        <v>108</v>
      </c>
      <c r="C68" s="431">
        <v>38736</v>
      </c>
      <c r="D68" s="432">
        <f t="shared" ca="1" si="1"/>
        <v>17</v>
      </c>
      <c r="E68" s="433">
        <v>22920</v>
      </c>
      <c r="F68" s="434">
        <v>3</v>
      </c>
    </row>
    <row r="69" spans="1:6">
      <c r="A69" s="430" t="s">
        <v>107</v>
      </c>
      <c r="B69" s="430" t="s">
        <v>125</v>
      </c>
      <c r="C69" s="431">
        <v>39343</v>
      </c>
      <c r="D69" s="432">
        <f t="shared" ca="1" si="1"/>
        <v>15</v>
      </c>
      <c r="E69" s="433">
        <v>23000</v>
      </c>
      <c r="F69" s="434">
        <v>4</v>
      </c>
    </row>
    <row r="70" spans="1:6">
      <c r="A70" s="430" t="s">
        <v>110</v>
      </c>
      <c r="B70" s="430" t="s">
        <v>111</v>
      </c>
      <c r="C70" s="431">
        <v>39742</v>
      </c>
      <c r="D70" s="432">
        <f t="shared" ca="1" si="1"/>
        <v>14</v>
      </c>
      <c r="E70" s="433">
        <v>23020</v>
      </c>
      <c r="F70" s="434">
        <v>4</v>
      </c>
    </row>
    <row r="71" spans="1:6">
      <c r="A71" s="430" t="s">
        <v>107</v>
      </c>
      <c r="B71" s="430" t="s">
        <v>108</v>
      </c>
      <c r="C71" s="435">
        <v>40680</v>
      </c>
      <c r="D71" s="432">
        <f t="shared" ca="1" si="1"/>
        <v>11</v>
      </c>
      <c r="E71" s="433">
        <v>23030</v>
      </c>
      <c r="F71" s="434">
        <v>4</v>
      </c>
    </row>
    <row r="72" spans="1:6">
      <c r="A72" s="430" t="s">
        <v>119</v>
      </c>
      <c r="B72" s="430" t="s">
        <v>108</v>
      </c>
      <c r="C72" s="431">
        <v>40078</v>
      </c>
      <c r="D72" s="432">
        <f t="shared" ca="1" si="1"/>
        <v>13</v>
      </c>
      <c r="E72" s="433">
        <v>23190</v>
      </c>
      <c r="F72" s="434">
        <v>5</v>
      </c>
    </row>
    <row r="73" spans="1:6">
      <c r="A73" s="430" t="s">
        <v>123</v>
      </c>
      <c r="B73" s="430" t="s">
        <v>108</v>
      </c>
      <c r="C73" s="435">
        <v>40292</v>
      </c>
      <c r="D73" s="432">
        <f t="shared" ca="1" si="1"/>
        <v>12</v>
      </c>
      <c r="E73" s="433">
        <v>23280</v>
      </c>
      <c r="F73" s="434">
        <v>1</v>
      </c>
    </row>
    <row r="74" spans="1:6">
      <c r="A74" s="430" t="s">
        <v>110</v>
      </c>
      <c r="B74" s="430" t="s">
        <v>108</v>
      </c>
      <c r="C74" s="431">
        <v>39174</v>
      </c>
      <c r="D74" s="432">
        <f t="shared" ca="1" si="1"/>
        <v>16</v>
      </c>
      <c r="E74" s="433">
        <v>23320</v>
      </c>
      <c r="F74" s="434">
        <v>4</v>
      </c>
    </row>
    <row r="75" spans="1:6">
      <c r="A75" s="430" t="s">
        <v>140</v>
      </c>
      <c r="B75" s="430" t="s">
        <v>108</v>
      </c>
      <c r="C75" s="431">
        <v>39181</v>
      </c>
      <c r="D75" s="432">
        <f t="shared" ca="1" si="1"/>
        <v>16</v>
      </c>
      <c r="E75" s="433">
        <v>23330</v>
      </c>
      <c r="F75" s="434">
        <v>4</v>
      </c>
    </row>
    <row r="76" spans="1:6">
      <c r="A76" s="430" t="s">
        <v>107</v>
      </c>
      <c r="B76" s="430" t="s">
        <v>111</v>
      </c>
      <c r="C76" s="431">
        <v>39719</v>
      </c>
      <c r="D76" s="432">
        <f t="shared" ca="1" si="1"/>
        <v>14</v>
      </c>
      <c r="E76" s="433">
        <v>23340</v>
      </c>
      <c r="F76" s="434">
        <v>4</v>
      </c>
    </row>
    <row r="77" spans="1:6">
      <c r="A77" s="430" t="s">
        <v>123</v>
      </c>
      <c r="B77" s="430" t="s">
        <v>125</v>
      </c>
      <c r="C77" s="431">
        <v>35842</v>
      </c>
      <c r="D77" s="432">
        <f t="shared" ca="1" si="1"/>
        <v>25</v>
      </c>
      <c r="E77" s="433">
        <v>23380</v>
      </c>
      <c r="F77" s="434">
        <v>4</v>
      </c>
    </row>
    <row r="78" spans="1:6">
      <c r="A78" s="430" t="s">
        <v>121</v>
      </c>
      <c r="B78" s="430" t="s">
        <v>108</v>
      </c>
      <c r="C78" s="431">
        <v>36175</v>
      </c>
      <c r="D78" s="432">
        <f t="shared" ca="1" si="1"/>
        <v>24</v>
      </c>
      <c r="E78" s="433">
        <v>23520</v>
      </c>
      <c r="F78" s="434">
        <v>2</v>
      </c>
    </row>
    <row r="79" spans="1:6">
      <c r="A79" s="430" t="s">
        <v>123</v>
      </c>
      <c r="B79" s="430" t="s">
        <v>111</v>
      </c>
      <c r="C79" s="431">
        <v>36470</v>
      </c>
      <c r="D79" s="432">
        <f t="shared" ca="1" si="1"/>
        <v>23</v>
      </c>
      <c r="E79" s="433">
        <v>23560</v>
      </c>
      <c r="F79" s="434">
        <v>3</v>
      </c>
    </row>
    <row r="80" spans="1:6">
      <c r="A80" s="430" t="s">
        <v>110</v>
      </c>
      <c r="B80" s="430" t="s">
        <v>108</v>
      </c>
      <c r="C80" s="431">
        <v>37701</v>
      </c>
      <c r="D80" s="432">
        <f t="shared" ca="1" si="1"/>
        <v>20</v>
      </c>
      <c r="E80" s="433">
        <v>23560</v>
      </c>
      <c r="F80" s="434">
        <v>3</v>
      </c>
    </row>
    <row r="81" spans="1:6">
      <c r="A81" s="430" t="s">
        <v>140</v>
      </c>
      <c r="B81" s="430" t="s">
        <v>108</v>
      </c>
      <c r="C81" s="431">
        <v>36698</v>
      </c>
      <c r="D81" s="432">
        <f t="shared" ca="1" si="1"/>
        <v>22</v>
      </c>
      <c r="E81" s="433">
        <v>23650</v>
      </c>
      <c r="F81" s="434">
        <v>1</v>
      </c>
    </row>
    <row r="82" spans="1:6">
      <c r="A82" s="430" t="s">
        <v>119</v>
      </c>
      <c r="B82" s="430" t="s">
        <v>131</v>
      </c>
      <c r="C82" s="431">
        <v>39417</v>
      </c>
      <c r="D82" s="432">
        <f t="shared" ca="1" si="1"/>
        <v>15</v>
      </c>
      <c r="E82" s="433">
        <v>23692</v>
      </c>
      <c r="F82" s="434">
        <v>4</v>
      </c>
    </row>
    <row r="83" spans="1:6">
      <c r="A83" s="430" t="s">
        <v>140</v>
      </c>
      <c r="B83" s="430" t="s">
        <v>111</v>
      </c>
      <c r="C83" s="431">
        <v>36455</v>
      </c>
      <c r="D83" s="432">
        <f t="shared" ca="1" si="1"/>
        <v>23</v>
      </c>
      <c r="E83" s="433">
        <v>23810</v>
      </c>
      <c r="F83" s="434">
        <v>4</v>
      </c>
    </row>
    <row r="84" spans="1:6">
      <c r="A84" s="430" t="s">
        <v>110</v>
      </c>
      <c r="B84" s="430" t="s">
        <v>108</v>
      </c>
      <c r="C84" s="431">
        <v>40666</v>
      </c>
      <c r="D84" s="432">
        <f t="shared" ca="1" si="1"/>
        <v>11</v>
      </c>
      <c r="E84" s="433">
        <v>24090</v>
      </c>
      <c r="F84" s="434">
        <v>4</v>
      </c>
    </row>
    <row r="85" spans="1:6">
      <c r="A85" s="430" t="s">
        <v>107</v>
      </c>
      <c r="B85" s="430" t="s">
        <v>108</v>
      </c>
      <c r="C85" s="431">
        <v>40584</v>
      </c>
      <c r="D85" s="432">
        <f t="shared" ca="1" si="1"/>
        <v>12</v>
      </c>
      <c r="E85" s="433">
        <v>24200</v>
      </c>
      <c r="F85" s="434">
        <v>5</v>
      </c>
    </row>
    <row r="86" spans="1:6">
      <c r="A86" s="430" t="s">
        <v>140</v>
      </c>
      <c r="B86" s="430" t="s">
        <v>108</v>
      </c>
      <c r="C86" s="431">
        <v>39168</v>
      </c>
      <c r="D86" s="432">
        <f t="shared" ca="1" si="1"/>
        <v>16</v>
      </c>
      <c r="E86" s="433">
        <v>24300</v>
      </c>
      <c r="F86" s="434">
        <v>3</v>
      </c>
    </row>
    <row r="87" spans="1:6">
      <c r="A87" s="430" t="s">
        <v>110</v>
      </c>
      <c r="B87" s="430" t="s">
        <v>108</v>
      </c>
      <c r="C87" s="431">
        <v>38980</v>
      </c>
      <c r="D87" s="432">
        <f t="shared" ca="1" si="1"/>
        <v>16</v>
      </c>
      <c r="E87" s="433">
        <v>24340</v>
      </c>
      <c r="F87" s="434">
        <v>4</v>
      </c>
    </row>
    <row r="88" spans="1:6">
      <c r="A88" s="430" t="s">
        <v>140</v>
      </c>
      <c r="B88" s="430" t="s">
        <v>111</v>
      </c>
      <c r="C88" s="431">
        <v>40298</v>
      </c>
      <c r="D88" s="432">
        <f t="shared" ca="1" si="1"/>
        <v>12</v>
      </c>
      <c r="E88" s="433">
        <v>24410</v>
      </c>
      <c r="F88" s="434">
        <v>3</v>
      </c>
    </row>
    <row r="89" spans="1:6">
      <c r="A89" s="430" t="s">
        <v>140</v>
      </c>
      <c r="B89" s="430" t="s">
        <v>125</v>
      </c>
      <c r="C89" s="431">
        <v>37620</v>
      </c>
      <c r="D89" s="432">
        <f t="shared" ca="1" si="1"/>
        <v>20</v>
      </c>
      <c r="E89" s="433">
        <v>24460</v>
      </c>
      <c r="F89" s="434">
        <v>1</v>
      </c>
    </row>
    <row r="90" spans="1:6">
      <c r="A90" s="430" t="s">
        <v>140</v>
      </c>
      <c r="B90" s="430" t="s">
        <v>108</v>
      </c>
      <c r="C90" s="431">
        <v>39518</v>
      </c>
      <c r="D90" s="432">
        <f t="shared" ca="1" si="1"/>
        <v>15</v>
      </c>
      <c r="E90" s="433">
        <v>24710</v>
      </c>
      <c r="F90" s="434">
        <v>2</v>
      </c>
    </row>
    <row r="91" spans="1:6">
      <c r="A91" s="430" t="s">
        <v>110</v>
      </c>
      <c r="B91" s="430" t="s">
        <v>108</v>
      </c>
      <c r="C91" s="431">
        <v>39899</v>
      </c>
      <c r="D91" s="432">
        <f t="shared" ca="1" si="1"/>
        <v>14</v>
      </c>
      <c r="E91" s="433">
        <v>24790</v>
      </c>
      <c r="F91" s="434">
        <v>3</v>
      </c>
    </row>
    <row r="92" spans="1:6">
      <c r="A92" s="430" t="s">
        <v>177</v>
      </c>
      <c r="B92" s="430" t="s">
        <v>125</v>
      </c>
      <c r="C92" s="431">
        <v>39687</v>
      </c>
      <c r="D92" s="432">
        <f t="shared" ca="1" si="1"/>
        <v>14</v>
      </c>
      <c r="E92" s="433">
        <v>24815</v>
      </c>
      <c r="F92" s="434">
        <v>1</v>
      </c>
    </row>
    <row r="93" spans="1:6">
      <c r="A93" s="430" t="s">
        <v>119</v>
      </c>
      <c r="B93" s="430" t="s">
        <v>108</v>
      </c>
      <c r="C93" s="431">
        <v>40574</v>
      </c>
      <c r="D93" s="432">
        <f t="shared" ca="1" si="1"/>
        <v>12</v>
      </c>
      <c r="E93" s="433">
        <v>24840</v>
      </c>
      <c r="F93" s="434">
        <v>1</v>
      </c>
    </row>
    <row r="94" spans="1:6">
      <c r="A94" s="430" t="s">
        <v>107</v>
      </c>
      <c r="B94" s="430" t="s">
        <v>108</v>
      </c>
      <c r="C94" s="431">
        <v>39283</v>
      </c>
      <c r="D94" s="432">
        <f t="shared" ca="1" si="1"/>
        <v>15</v>
      </c>
      <c r="E94" s="433">
        <v>24980</v>
      </c>
      <c r="F94" s="434">
        <v>3</v>
      </c>
    </row>
    <row r="95" spans="1:6">
      <c r="A95" s="430" t="s">
        <v>113</v>
      </c>
      <c r="B95" s="430" t="s">
        <v>111</v>
      </c>
      <c r="C95" s="431">
        <v>35939</v>
      </c>
      <c r="D95" s="432">
        <f t="shared" ca="1" si="1"/>
        <v>24</v>
      </c>
      <c r="E95" s="433">
        <v>25120</v>
      </c>
      <c r="F95" s="434">
        <v>5</v>
      </c>
    </row>
    <row r="96" spans="1:6">
      <c r="A96" s="430" t="s">
        <v>283</v>
      </c>
      <c r="B96" s="430" t="s">
        <v>111</v>
      </c>
      <c r="C96" s="431">
        <v>38738</v>
      </c>
      <c r="D96" s="432">
        <f t="shared" ca="1" si="1"/>
        <v>17</v>
      </c>
      <c r="E96" s="433">
        <v>25120</v>
      </c>
      <c r="F96" s="434">
        <v>2</v>
      </c>
    </row>
    <row r="97" spans="1:6">
      <c r="A97" s="430" t="s">
        <v>140</v>
      </c>
      <c r="B97" s="430" t="s">
        <v>111</v>
      </c>
      <c r="C97" s="431">
        <v>36283</v>
      </c>
      <c r="D97" s="432">
        <f t="shared" ca="1" si="1"/>
        <v>23</v>
      </c>
      <c r="E97" s="433">
        <v>25130</v>
      </c>
      <c r="F97" s="434">
        <v>5</v>
      </c>
    </row>
    <row r="98" spans="1:6">
      <c r="A98" s="430" t="s">
        <v>110</v>
      </c>
      <c r="B98" s="430" t="s">
        <v>125</v>
      </c>
      <c r="C98" s="431">
        <v>40166</v>
      </c>
      <c r="D98" s="432">
        <f t="shared" ca="1" si="1"/>
        <v>13</v>
      </c>
      <c r="E98" s="433">
        <v>25245</v>
      </c>
      <c r="F98" s="434">
        <v>5</v>
      </c>
    </row>
    <row r="99" spans="1:6">
      <c r="A99" s="430" t="s">
        <v>140</v>
      </c>
      <c r="B99" s="430" t="s">
        <v>108</v>
      </c>
      <c r="C99" s="431">
        <v>37229</v>
      </c>
      <c r="D99" s="432">
        <f t="shared" ca="1" si="1"/>
        <v>21</v>
      </c>
      <c r="E99" s="433">
        <v>25310</v>
      </c>
      <c r="F99" s="434">
        <v>4</v>
      </c>
    </row>
    <row r="100" spans="1:6">
      <c r="A100" s="430" t="s">
        <v>107</v>
      </c>
      <c r="B100" s="430" t="s">
        <v>111</v>
      </c>
      <c r="C100" s="431">
        <v>37141</v>
      </c>
      <c r="D100" s="432">
        <f t="shared" ca="1" si="1"/>
        <v>21</v>
      </c>
      <c r="E100" s="433">
        <v>25530</v>
      </c>
      <c r="F100" s="434">
        <v>3</v>
      </c>
    </row>
  </sheetData>
  <protectedRanges>
    <protectedRange sqref="A2:A100" name="Range2"/>
  </protectedRange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FFFF00"/>
  </sheetPr>
  <dimension ref="A2:H22"/>
  <sheetViews>
    <sheetView workbookViewId="0">
      <selection activeCell="I21" sqref="I21"/>
    </sheetView>
  </sheetViews>
  <sheetFormatPr defaultRowHeight="15"/>
  <cols>
    <col min="1" max="1" width="33.140625" bestFit="1" customWidth="1"/>
    <col min="2" max="2" width="16.85546875" bestFit="1" customWidth="1"/>
    <col min="3" max="3" width="18.5703125" bestFit="1" customWidth="1"/>
    <col min="5" max="5" width="13.28515625" bestFit="1" customWidth="1"/>
    <col min="6" max="6" width="12.42578125" bestFit="1" customWidth="1"/>
  </cols>
  <sheetData>
    <row r="2" spans="1:8" ht="25.5">
      <c r="A2" s="201" t="s">
        <v>1800</v>
      </c>
      <c r="B2" s="201" t="s">
        <v>714</v>
      </c>
      <c r="C2" s="201" t="s">
        <v>1799</v>
      </c>
    </row>
    <row r="3" spans="1:8" ht="25.5">
      <c r="A3" s="388">
        <v>1000</v>
      </c>
      <c r="B3" s="202">
        <v>1500</v>
      </c>
      <c r="C3" s="202">
        <f>B3*A3</f>
        <v>1500000</v>
      </c>
    </row>
    <row r="4" spans="1:8">
      <c r="B4" s="17"/>
    </row>
    <row r="5" spans="1:8">
      <c r="B5" s="17"/>
    </row>
    <row r="6" spans="1:8">
      <c r="B6" s="17"/>
    </row>
    <row r="7" spans="1:8">
      <c r="B7" s="17"/>
    </row>
    <row r="8" spans="1:8" ht="25.5">
      <c r="A8" t="s">
        <v>1989</v>
      </c>
      <c r="B8" s="202">
        <v>1200</v>
      </c>
    </row>
    <row r="9" spans="1:8" ht="25.5">
      <c r="A9" t="s">
        <v>1990</v>
      </c>
      <c r="B9" s="202">
        <v>1000</v>
      </c>
    </row>
    <row r="10" spans="1:8">
      <c r="B10" s="17"/>
    </row>
    <row r="12" spans="1:8" ht="23.25">
      <c r="A12" s="389" t="s">
        <v>1991</v>
      </c>
    </row>
    <row r="14" spans="1:8" ht="15.75">
      <c r="A14" s="18" t="s">
        <v>1061</v>
      </c>
      <c r="B14" s="390">
        <v>2000000</v>
      </c>
      <c r="E14" s="18" t="s">
        <v>1061</v>
      </c>
      <c r="F14" s="18" t="s">
        <v>684</v>
      </c>
      <c r="G14" s="18" t="s">
        <v>1992</v>
      </c>
      <c r="H14" s="18" t="s">
        <v>1993</v>
      </c>
    </row>
    <row r="15" spans="1:8" ht="15.75">
      <c r="A15" s="18" t="s">
        <v>1060</v>
      </c>
      <c r="B15" s="137">
        <v>48</v>
      </c>
      <c r="E15" s="18"/>
      <c r="F15" s="391"/>
    </row>
    <row r="16" spans="1:8" ht="15.75">
      <c r="A16" s="18" t="s">
        <v>1058</v>
      </c>
      <c r="B16" s="138">
        <v>0.27</v>
      </c>
      <c r="E16" s="308">
        <v>1000000</v>
      </c>
      <c r="F16" s="391"/>
    </row>
    <row r="17" spans="1:6" ht="15.75">
      <c r="A17" s="18" t="s">
        <v>684</v>
      </c>
      <c r="B17" s="140"/>
      <c r="E17" s="308">
        <v>2000000</v>
      </c>
      <c r="F17" s="391"/>
    </row>
    <row r="18" spans="1:6">
      <c r="A18" s="18" t="s">
        <v>1992</v>
      </c>
      <c r="E18" s="308">
        <v>3000000</v>
      </c>
      <c r="F18" s="391"/>
    </row>
    <row r="19" spans="1:6">
      <c r="A19" s="18" t="s">
        <v>1993</v>
      </c>
      <c r="E19" s="308">
        <v>4000000</v>
      </c>
      <c r="F19" s="391"/>
    </row>
    <row r="20" spans="1:6">
      <c r="E20" s="308">
        <v>5000000</v>
      </c>
      <c r="F20" s="391"/>
    </row>
    <row r="21" spans="1:6">
      <c r="E21" s="308">
        <v>6000000</v>
      </c>
      <c r="F21" s="391"/>
    </row>
    <row r="22" spans="1:6">
      <c r="E22" s="17">
        <v>10000000</v>
      </c>
    </row>
  </sheetData>
  <scenarios current="2" show="2" sqref="C3">
    <scenario name="15" locked="1" count="1" user="user" comment="Created by user on 27-10-2017">
      <inputCells r="A3" val="15"/>
    </scenario>
    <scenario name="20" locked="1" count="1" user="user" comment="Created by user on 27-10-2017">
      <inputCells r="A3" val="20"/>
    </scenario>
    <scenario name="50" locked="1" count="1" user="Akerele Oluwasogo" comment="Created by Akerele Oluwasogo on 25-04-2018">
      <inputCells r="A3" val="50"/>
    </scenario>
  </scenarios>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F24"/>
  <sheetViews>
    <sheetView workbookViewId="0">
      <selection activeCell="D6" sqref="D6"/>
    </sheetView>
  </sheetViews>
  <sheetFormatPr defaultRowHeight="15"/>
  <cols>
    <col min="1" max="1" width="13" customWidth="1"/>
    <col min="2" max="2" width="17.28515625" customWidth="1"/>
    <col min="3" max="3" width="16.5703125" customWidth="1"/>
    <col min="4" max="4" width="14.42578125" customWidth="1"/>
    <col min="5" max="5" width="15.42578125" customWidth="1"/>
    <col min="6" max="6" width="12.7109375" bestFit="1" customWidth="1"/>
  </cols>
  <sheetData>
    <row r="1" spans="1:6" ht="18.75">
      <c r="B1" s="317" t="s">
        <v>1824</v>
      </c>
    </row>
    <row r="2" spans="1:6">
      <c r="B2">
        <v>1</v>
      </c>
      <c r="C2">
        <v>2</v>
      </c>
      <c r="D2">
        <v>3</v>
      </c>
      <c r="E2">
        <v>4</v>
      </c>
      <c r="F2">
        <v>5</v>
      </c>
    </row>
    <row r="3" spans="1:6">
      <c r="A3" s="318" t="s">
        <v>1825</v>
      </c>
      <c r="B3" s="318" t="s">
        <v>1826</v>
      </c>
      <c r="C3" s="318" t="s">
        <v>1827</v>
      </c>
      <c r="D3" s="318" t="s">
        <v>1828</v>
      </c>
      <c r="E3" s="318" t="s">
        <v>1829</v>
      </c>
      <c r="F3" s="319" t="s">
        <v>1830</v>
      </c>
    </row>
    <row r="4" spans="1:6">
      <c r="A4" s="320"/>
      <c r="B4" s="320" t="s">
        <v>1831</v>
      </c>
      <c r="C4" s="321">
        <v>46000</v>
      </c>
      <c r="D4" s="321">
        <v>47474</v>
      </c>
      <c r="E4" s="321">
        <f>C4-D4</f>
        <v>-1474</v>
      </c>
      <c r="F4" s="322" t="str">
        <f>IF(E4=0,"BREAKEVEN",IF(E4&gt;0,"FAVOURABLE","ADVERSE"))</f>
        <v>ADVERSE</v>
      </c>
    </row>
    <row r="5" spans="1:6">
      <c r="A5" s="320"/>
      <c r="B5" s="320" t="s">
        <v>1832</v>
      </c>
      <c r="C5" s="321">
        <v>64644</v>
      </c>
      <c r="D5" s="321">
        <v>36363</v>
      </c>
      <c r="E5" s="321">
        <f t="shared" ref="E5:E24" si="0">C5-D5</f>
        <v>28281</v>
      </c>
      <c r="F5" s="322" t="str">
        <f t="shared" ref="F5:F24" si="1">IF(E5=0,"BREAKEVEN",IF(E5&gt;0,"FAVOURABLE","ADVERSE"))</f>
        <v>FAVOURABLE</v>
      </c>
    </row>
    <row r="6" spans="1:6">
      <c r="A6" s="320"/>
      <c r="B6" s="320" t="s">
        <v>1833</v>
      </c>
      <c r="C6" s="321">
        <v>44440</v>
      </c>
      <c r="D6" s="321">
        <v>96375</v>
      </c>
      <c r="E6" s="321">
        <f t="shared" si="0"/>
        <v>-51935</v>
      </c>
      <c r="F6" s="322" t="str">
        <f t="shared" si="1"/>
        <v>ADVERSE</v>
      </c>
    </row>
    <row r="7" spans="1:6">
      <c r="A7" s="320"/>
      <c r="B7" s="320" t="s">
        <v>1834</v>
      </c>
      <c r="C7" s="321">
        <v>64844</v>
      </c>
      <c r="D7" s="321">
        <v>35333</v>
      </c>
      <c r="E7" s="321">
        <f t="shared" si="0"/>
        <v>29511</v>
      </c>
      <c r="F7" s="322" t="str">
        <f t="shared" si="1"/>
        <v>FAVOURABLE</v>
      </c>
    </row>
    <row r="8" spans="1:6">
      <c r="A8" s="320"/>
      <c r="B8" s="320" t="s">
        <v>1835</v>
      </c>
      <c r="C8" s="321">
        <v>94448</v>
      </c>
      <c r="D8" s="321">
        <v>35333</v>
      </c>
      <c r="E8" s="321">
        <f t="shared" si="0"/>
        <v>59115</v>
      </c>
      <c r="F8" s="322" t="str">
        <f t="shared" si="1"/>
        <v>FAVOURABLE</v>
      </c>
    </row>
    <row r="9" spans="1:6">
      <c r="A9" s="320"/>
      <c r="B9" s="320" t="s">
        <v>1836</v>
      </c>
      <c r="C9" s="321">
        <v>44220</v>
      </c>
      <c r="D9" s="321">
        <v>53844</v>
      </c>
      <c r="E9" s="321">
        <f t="shared" si="0"/>
        <v>-9624</v>
      </c>
      <c r="F9" s="322" t="str">
        <f t="shared" si="1"/>
        <v>ADVERSE</v>
      </c>
    </row>
    <row r="10" spans="1:6">
      <c r="A10" s="320"/>
      <c r="B10" s="320" t="s">
        <v>1837</v>
      </c>
      <c r="C10" s="321">
        <v>74548</v>
      </c>
      <c r="D10" s="321">
        <v>63383</v>
      </c>
      <c r="E10" s="321">
        <f t="shared" si="0"/>
        <v>11165</v>
      </c>
      <c r="F10" s="322" t="str">
        <f t="shared" si="1"/>
        <v>FAVOURABLE</v>
      </c>
    </row>
    <row r="11" spans="1:6">
      <c r="A11" s="320"/>
      <c r="B11" s="320" t="s">
        <v>1838</v>
      </c>
      <c r="C11" s="321">
        <v>64644</v>
      </c>
      <c r="D11" s="321">
        <v>78943</v>
      </c>
      <c r="E11" s="321">
        <f t="shared" si="0"/>
        <v>-14299</v>
      </c>
      <c r="F11" s="322" t="str">
        <f t="shared" si="1"/>
        <v>ADVERSE</v>
      </c>
    </row>
    <row r="12" spans="1:6">
      <c r="A12" s="320"/>
      <c r="B12" s="320" t="s">
        <v>1839</v>
      </c>
      <c r="C12" s="321">
        <v>46444</v>
      </c>
      <c r="D12" s="321">
        <v>70524</v>
      </c>
      <c r="E12" s="321">
        <f t="shared" si="0"/>
        <v>-24080</v>
      </c>
      <c r="F12" s="322" t="str">
        <f t="shared" si="1"/>
        <v>ADVERSE</v>
      </c>
    </row>
    <row r="13" spans="1:6">
      <c r="A13" s="320"/>
      <c r="B13" s="320" t="s">
        <v>1840</v>
      </c>
      <c r="C13" s="321">
        <v>37393</v>
      </c>
      <c r="D13" s="321">
        <v>64840</v>
      </c>
      <c r="E13" s="321">
        <f t="shared" si="0"/>
        <v>-27447</v>
      </c>
      <c r="F13" s="322" t="str">
        <f t="shared" si="1"/>
        <v>ADVERSE</v>
      </c>
    </row>
    <row r="14" spans="1:6">
      <c r="A14" s="320"/>
      <c r="B14" s="320" t="s">
        <v>1841</v>
      </c>
      <c r="C14" s="321">
        <v>47044</v>
      </c>
      <c r="D14" s="321">
        <v>93338</v>
      </c>
      <c r="E14" s="321">
        <f t="shared" si="0"/>
        <v>-46294</v>
      </c>
      <c r="F14" s="322" t="str">
        <f t="shared" si="1"/>
        <v>ADVERSE</v>
      </c>
    </row>
    <row r="15" spans="1:6">
      <c r="A15" s="320"/>
      <c r="B15" s="320" t="s">
        <v>1842</v>
      </c>
      <c r="C15" s="321">
        <v>44477</v>
      </c>
      <c r="D15" s="321">
        <v>74042</v>
      </c>
      <c r="E15" s="321">
        <f t="shared" si="0"/>
        <v>-29565</v>
      </c>
      <c r="F15" s="322" t="str">
        <f t="shared" si="1"/>
        <v>ADVERSE</v>
      </c>
    </row>
    <row r="16" spans="1:6">
      <c r="A16" s="320"/>
      <c r="B16" s="320" t="s">
        <v>1843</v>
      </c>
      <c r="C16" s="321">
        <v>89442</v>
      </c>
      <c r="D16" s="321">
        <v>74945</v>
      </c>
      <c r="E16" s="321">
        <f t="shared" si="0"/>
        <v>14497</v>
      </c>
      <c r="F16" s="322" t="str">
        <f t="shared" si="1"/>
        <v>FAVOURABLE</v>
      </c>
    </row>
    <row r="17" spans="1:6">
      <c r="A17" s="320"/>
      <c r="B17" s="320" t="s">
        <v>1844</v>
      </c>
      <c r="C17" s="321">
        <v>48472</v>
      </c>
      <c r="D17" s="321">
        <v>33321</v>
      </c>
      <c r="E17" s="321">
        <f t="shared" si="0"/>
        <v>15151</v>
      </c>
      <c r="F17" s="322" t="str">
        <f t="shared" si="1"/>
        <v>FAVOURABLE</v>
      </c>
    </row>
    <row r="18" spans="1:6">
      <c r="A18" s="320"/>
      <c r="B18" s="320" t="s">
        <v>1845</v>
      </c>
      <c r="C18" s="321">
        <v>46442</v>
      </c>
      <c r="D18" s="321">
        <v>73111</v>
      </c>
      <c r="E18" s="321">
        <f t="shared" si="0"/>
        <v>-26669</v>
      </c>
      <c r="F18" s="322" t="str">
        <f t="shared" si="1"/>
        <v>ADVERSE</v>
      </c>
    </row>
    <row r="19" spans="1:6">
      <c r="A19" s="320"/>
      <c r="B19" s="320" t="s">
        <v>1846</v>
      </c>
      <c r="C19" s="321">
        <v>47404</v>
      </c>
      <c r="D19" s="321">
        <v>39363</v>
      </c>
      <c r="E19" s="321">
        <f t="shared" si="0"/>
        <v>8041</v>
      </c>
      <c r="F19" s="322" t="str">
        <f t="shared" si="1"/>
        <v>FAVOURABLE</v>
      </c>
    </row>
    <row r="20" spans="1:6">
      <c r="A20" s="320"/>
      <c r="B20" s="320" t="s">
        <v>1847</v>
      </c>
      <c r="C20" s="321">
        <v>78042</v>
      </c>
      <c r="D20" s="321">
        <v>83835</v>
      </c>
      <c r="E20" s="321">
        <f t="shared" si="0"/>
        <v>-5793</v>
      </c>
      <c r="F20" s="322" t="str">
        <f t="shared" si="1"/>
        <v>ADVERSE</v>
      </c>
    </row>
    <row r="21" spans="1:6">
      <c r="A21" s="320"/>
      <c r="B21" s="320" t="s">
        <v>1848</v>
      </c>
      <c r="C21" s="321">
        <v>37338</v>
      </c>
      <c r="D21" s="321">
        <v>77303</v>
      </c>
      <c r="E21" s="321">
        <f t="shared" si="0"/>
        <v>-39965</v>
      </c>
      <c r="F21" s="322" t="str">
        <f t="shared" si="1"/>
        <v>ADVERSE</v>
      </c>
    </row>
    <row r="22" spans="1:6">
      <c r="A22" s="320"/>
      <c r="B22" s="320" t="s">
        <v>1849</v>
      </c>
      <c r="C22" s="321">
        <v>94407</v>
      </c>
      <c r="D22" s="321">
        <v>77383</v>
      </c>
      <c r="E22" s="321">
        <f t="shared" si="0"/>
        <v>17024</v>
      </c>
      <c r="F22" s="322" t="str">
        <f t="shared" si="1"/>
        <v>FAVOURABLE</v>
      </c>
    </row>
    <row r="23" spans="1:6">
      <c r="A23" s="320"/>
      <c r="B23" s="320" t="s">
        <v>1850</v>
      </c>
      <c r="C23" s="321">
        <v>33633</v>
      </c>
      <c r="D23" s="321">
        <v>20323</v>
      </c>
      <c r="E23" s="321">
        <f t="shared" si="0"/>
        <v>13310</v>
      </c>
      <c r="F23" s="322" t="str">
        <f t="shared" si="1"/>
        <v>FAVOURABLE</v>
      </c>
    </row>
    <row r="24" spans="1:6">
      <c r="A24" s="323"/>
      <c r="B24" s="323" t="s">
        <v>1851</v>
      </c>
      <c r="C24" s="324">
        <v>48444</v>
      </c>
      <c r="D24" s="324">
        <v>38333</v>
      </c>
      <c r="E24" s="324">
        <f t="shared" si="0"/>
        <v>10111</v>
      </c>
      <c r="F24" s="230" t="str">
        <f t="shared" si="1"/>
        <v>FAVOURABLE</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E8"/>
  <sheetViews>
    <sheetView workbookViewId="0">
      <selection activeCell="I2" sqref="I2"/>
    </sheetView>
  </sheetViews>
  <sheetFormatPr defaultRowHeight="15"/>
  <cols>
    <col min="1" max="1" width="28.5703125" bestFit="1" customWidth="1"/>
    <col min="2" max="2" width="25.28515625" bestFit="1" customWidth="1"/>
    <col min="4" max="4" width="15.42578125" customWidth="1"/>
    <col min="5" max="5" width="15.28515625" customWidth="1"/>
  </cols>
  <sheetData>
    <row r="1" spans="1:5" ht="19.5" thickBot="1">
      <c r="A1" s="325" t="s">
        <v>1852</v>
      </c>
    </row>
    <row r="2" spans="1:5" ht="16.5" thickBot="1">
      <c r="B2" s="326" t="s">
        <v>1853</v>
      </c>
      <c r="D2" s="327" t="s">
        <v>1854</v>
      </c>
      <c r="E2" s="328"/>
    </row>
    <row r="3" spans="1:5" ht="32.25" thickBot="1">
      <c r="A3" s="329" t="s">
        <v>1855</v>
      </c>
      <c r="B3" s="330" t="s">
        <v>1841</v>
      </c>
      <c r="D3" s="327" t="s">
        <v>1856</v>
      </c>
      <c r="E3" s="328"/>
    </row>
    <row r="4" spans="1:5" ht="15.75">
      <c r="D4" s="327" t="s">
        <v>1857</v>
      </c>
      <c r="E4" s="328"/>
    </row>
    <row r="5" spans="1:5" ht="15.75">
      <c r="D5" s="327" t="s">
        <v>1858</v>
      </c>
      <c r="E5" s="328"/>
    </row>
    <row r="8" spans="1:5" ht="18.75">
      <c r="A8" s="325" t="s">
        <v>1859</v>
      </c>
    </row>
  </sheetData>
  <pageMargins left="0.7" right="0.7" top="0.75" bottom="0.75" header="0.3" footer="0.3"/>
  <pageSetup paperSize="9" orientation="portrait" horizontalDpi="300" verticalDpi="0"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theme="4" tint="-0.249977111117893"/>
  </sheetPr>
  <dimension ref="A1:G20"/>
  <sheetViews>
    <sheetView workbookViewId="0">
      <selection activeCell="I18" sqref="I18"/>
    </sheetView>
  </sheetViews>
  <sheetFormatPr defaultRowHeight="15"/>
  <cols>
    <col min="1" max="1" width="18" bestFit="1" customWidth="1"/>
    <col min="2" max="2" width="11.7109375" bestFit="1" customWidth="1"/>
    <col min="3" max="3" width="6.42578125" bestFit="1" customWidth="1"/>
    <col min="4" max="4" width="9.28515625" bestFit="1" customWidth="1"/>
    <col min="5" max="5" width="5.85546875" bestFit="1" customWidth="1"/>
    <col min="6" max="6" width="7.7109375" bestFit="1" customWidth="1"/>
    <col min="7" max="7" width="10" bestFit="1" customWidth="1"/>
  </cols>
  <sheetData>
    <row r="1" spans="1:7">
      <c r="A1" s="105" t="s">
        <v>102</v>
      </c>
      <c r="B1" s="106" t="s">
        <v>103</v>
      </c>
      <c r="C1" s="106" t="s">
        <v>104</v>
      </c>
      <c r="D1" s="107" t="s">
        <v>105</v>
      </c>
      <c r="E1" s="108" t="s">
        <v>687</v>
      </c>
      <c r="F1" s="89" t="s">
        <v>638</v>
      </c>
      <c r="G1" s="109" t="s">
        <v>753</v>
      </c>
    </row>
    <row r="2" spans="1:7">
      <c r="A2" s="8" t="s">
        <v>816</v>
      </c>
    </row>
    <row r="3" spans="1:7">
      <c r="A3" s="8" t="s">
        <v>831</v>
      </c>
    </row>
    <row r="4" spans="1:7">
      <c r="A4" s="8" t="s">
        <v>278</v>
      </c>
    </row>
    <row r="5" spans="1:7">
      <c r="A5" s="8" t="s">
        <v>821</v>
      </c>
    </row>
    <row r="6" spans="1:7">
      <c r="A6" s="8" t="s">
        <v>241</v>
      </c>
    </row>
    <row r="7" spans="1:7">
      <c r="A7" s="8" t="s">
        <v>389</v>
      </c>
    </row>
    <row r="8" spans="1:7">
      <c r="A8" s="8" t="s">
        <v>607</v>
      </c>
    </row>
    <row r="9" spans="1:7">
      <c r="A9" s="10" t="s">
        <v>355</v>
      </c>
    </row>
    <row r="10" spans="1:7">
      <c r="A10" s="8" t="s">
        <v>505</v>
      </c>
    </row>
    <row r="11" spans="1:7">
      <c r="A11" s="8" t="s">
        <v>574</v>
      </c>
    </row>
    <row r="12" spans="1:7">
      <c r="A12" s="8" t="s">
        <v>677</v>
      </c>
    </row>
    <row r="13" spans="1:7">
      <c r="A13" s="8" t="s">
        <v>836</v>
      </c>
    </row>
    <row r="14" spans="1:7">
      <c r="A14" s="8" t="s">
        <v>492</v>
      </c>
    </row>
    <row r="15" spans="1:7">
      <c r="A15" s="8" t="s">
        <v>323</v>
      </c>
    </row>
    <row r="16" spans="1:7">
      <c r="A16" s="8" t="s">
        <v>920</v>
      </c>
    </row>
    <row r="17" spans="1:1">
      <c r="A17" s="8" t="s">
        <v>559</v>
      </c>
    </row>
    <row r="18" spans="1:1">
      <c r="A18" s="8" t="s">
        <v>930</v>
      </c>
    </row>
    <row r="19" spans="1:1">
      <c r="A19" s="8" t="s">
        <v>227</v>
      </c>
    </row>
    <row r="20" spans="1:1">
      <c r="A20" s="8" t="s">
        <v>395</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rgb="FF0070C0"/>
  </sheetPr>
  <dimension ref="A1:G742"/>
  <sheetViews>
    <sheetView workbookViewId="0">
      <pane ySplit="1" topLeftCell="A7" activePane="bottomLeft" state="frozen"/>
      <selection pane="bottomLeft" activeCell="D12" sqref="D12"/>
    </sheetView>
  </sheetViews>
  <sheetFormatPr defaultRowHeight="15"/>
  <cols>
    <col min="1" max="1" width="19.5703125" bestFit="1" customWidth="1"/>
    <col min="2" max="2" width="27.28515625" bestFit="1" customWidth="1"/>
    <col min="3" max="3" width="9.7109375" bestFit="1" customWidth="1"/>
    <col min="4" max="4" width="10.140625" bestFit="1" customWidth="1"/>
    <col min="5" max="5" width="5.85546875" bestFit="1" customWidth="1"/>
    <col min="6" max="6" width="8" bestFit="1" customWidth="1"/>
    <col min="7" max="7" width="10" bestFit="1" customWidth="1"/>
    <col min="8" max="8" width="6.42578125" bestFit="1" customWidth="1"/>
  </cols>
  <sheetData>
    <row r="1" spans="1:7">
      <c r="A1" s="105" t="s">
        <v>102</v>
      </c>
      <c r="B1" s="106" t="s">
        <v>103</v>
      </c>
      <c r="C1" s="106" t="s">
        <v>104</v>
      </c>
      <c r="D1" s="107" t="s">
        <v>105</v>
      </c>
      <c r="E1" s="108" t="s">
        <v>687</v>
      </c>
      <c r="F1" s="89" t="s">
        <v>638</v>
      </c>
      <c r="G1" s="109" t="s">
        <v>753</v>
      </c>
    </row>
    <row r="2" spans="1:7">
      <c r="A2" s="8" t="s">
        <v>816</v>
      </c>
      <c r="B2" s="8" t="s">
        <v>140</v>
      </c>
      <c r="C2" s="8" t="s">
        <v>131</v>
      </c>
      <c r="D2" s="9">
        <v>37730</v>
      </c>
      <c r="E2" s="95">
        <f t="shared" ref="E2:E65" ca="1" si="0">DATEDIF(D2,TODAY(),"Y")</f>
        <v>19</v>
      </c>
      <c r="F2" s="111">
        <v>8892</v>
      </c>
      <c r="G2" s="112">
        <v>1</v>
      </c>
    </row>
    <row r="3" spans="1:7">
      <c r="A3" s="8" t="s">
        <v>831</v>
      </c>
      <c r="B3" s="8" t="s">
        <v>140</v>
      </c>
      <c r="C3" s="8" t="s">
        <v>131</v>
      </c>
      <c r="D3" s="9">
        <v>35982</v>
      </c>
      <c r="E3" s="95">
        <f t="shared" ca="1" si="0"/>
        <v>24</v>
      </c>
      <c r="F3" s="111">
        <v>8904</v>
      </c>
      <c r="G3" s="112">
        <v>3</v>
      </c>
    </row>
    <row r="4" spans="1:7">
      <c r="A4" s="8" t="s">
        <v>278</v>
      </c>
      <c r="B4" s="8" t="s">
        <v>115</v>
      </c>
      <c r="C4" s="8" t="s">
        <v>131</v>
      </c>
      <c r="D4" s="12">
        <v>40452</v>
      </c>
      <c r="E4" s="95">
        <f t="shared" ca="1" si="0"/>
        <v>12</v>
      </c>
      <c r="F4" s="111">
        <v>9180</v>
      </c>
      <c r="G4" s="112">
        <v>3</v>
      </c>
    </row>
    <row r="5" spans="1:7">
      <c r="A5" s="8" t="s">
        <v>821</v>
      </c>
      <c r="B5" s="8" t="s">
        <v>140</v>
      </c>
      <c r="C5" s="8" t="s">
        <v>131</v>
      </c>
      <c r="D5" s="9">
        <v>36305</v>
      </c>
      <c r="E5" s="95">
        <f t="shared" ca="1" si="0"/>
        <v>23</v>
      </c>
      <c r="F5" s="111">
        <v>9424</v>
      </c>
      <c r="G5" s="112">
        <v>4</v>
      </c>
    </row>
    <row r="6" spans="1:7">
      <c r="A6" s="8" t="s">
        <v>241</v>
      </c>
      <c r="B6" s="8" t="s">
        <v>242</v>
      </c>
      <c r="C6" s="8" t="s">
        <v>125</v>
      </c>
      <c r="D6" s="9">
        <v>40572</v>
      </c>
      <c r="E6" s="95">
        <f t="shared" ca="1" si="0"/>
        <v>12</v>
      </c>
      <c r="F6" s="111">
        <v>10520</v>
      </c>
      <c r="G6" s="112">
        <v>4</v>
      </c>
    </row>
    <row r="7" spans="1:7">
      <c r="A7" s="8" t="s">
        <v>389</v>
      </c>
      <c r="B7" s="8" t="s">
        <v>140</v>
      </c>
      <c r="C7" s="8" t="s">
        <v>131</v>
      </c>
      <c r="D7" s="9">
        <v>39747</v>
      </c>
      <c r="E7" s="95">
        <f t="shared" ca="1" si="0"/>
        <v>14</v>
      </c>
      <c r="F7" s="111">
        <v>10572</v>
      </c>
      <c r="G7" s="112">
        <v>4</v>
      </c>
    </row>
    <row r="8" spans="1:7">
      <c r="A8" s="8" t="s">
        <v>607</v>
      </c>
      <c r="B8" s="8" t="s">
        <v>110</v>
      </c>
      <c r="C8" s="8" t="s">
        <v>125</v>
      </c>
      <c r="D8" s="9">
        <v>38723</v>
      </c>
      <c r="E8" s="95">
        <f t="shared" ca="1" si="0"/>
        <v>17</v>
      </c>
      <c r="F8" s="111">
        <v>10630</v>
      </c>
      <c r="G8" s="112">
        <v>3</v>
      </c>
    </row>
    <row r="9" spans="1:7">
      <c r="A9" s="10" t="s">
        <v>355</v>
      </c>
      <c r="B9" s="10" t="s">
        <v>135</v>
      </c>
      <c r="C9" s="10" t="s">
        <v>131</v>
      </c>
      <c r="D9" s="11">
        <v>40126</v>
      </c>
      <c r="E9" s="95">
        <f t="shared" ca="1" si="0"/>
        <v>13</v>
      </c>
      <c r="F9" s="111">
        <v>10636</v>
      </c>
      <c r="G9" s="112">
        <v>4</v>
      </c>
    </row>
    <row r="10" spans="1:7">
      <c r="A10" s="8" t="s">
        <v>505</v>
      </c>
      <c r="B10" s="8" t="s">
        <v>110</v>
      </c>
      <c r="C10" s="8" t="s">
        <v>125</v>
      </c>
      <c r="D10" s="9">
        <v>39176</v>
      </c>
      <c r="E10" s="95">
        <f t="shared" ca="1" si="0"/>
        <v>16</v>
      </c>
      <c r="F10" s="111">
        <v>10700</v>
      </c>
      <c r="G10" s="112">
        <v>4</v>
      </c>
    </row>
    <row r="11" spans="1:7">
      <c r="A11" s="8" t="s">
        <v>574</v>
      </c>
      <c r="B11" s="8" t="s">
        <v>154</v>
      </c>
      <c r="C11" s="8" t="s">
        <v>125</v>
      </c>
      <c r="D11" s="9">
        <v>38851</v>
      </c>
      <c r="E11" s="95">
        <f t="shared" ca="1" si="0"/>
        <v>16</v>
      </c>
      <c r="F11" s="111">
        <v>11025</v>
      </c>
      <c r="G11" s="112">
        <v>1</v>
      </c>
    </row>
    <row r="12" spans="1:7">
      <c r="A12" s="8" t="s">
        <v>677</v>
      </c>
      <c r="B12" s="8" t="s">
        <v>121</v>
      </c>
      <c r="C12" s="8" t="s">
        <v>131</v>
      </c>
      <c r="D12" s="9">
        <v>37827</v>
      </c>
      <c r="E12" s="95">
        <f t="shared" ca="1" si="0"/>
        <v>19</v>
      </c>
      <c r="F12" s="111">
        <v>11044</v>
      </c>
      <c r="G12" s="112">
        <v>2</v>
      </c>
    </row>
    <row r="13" spans="1:7">
      <c r="A13" s="8" t="s">
        <v>836</v>
      </c>
      <c r="B13" s="8" t="s">
        <v>140</v>
      </c>
      <c r="C13" s="8" t="s">
        <v>125</v>
      </c>
      <c r="D13" s="9">
        <v>36360</v>
      </c>
      <c r="E13" s="95">
        <f t="shared" ca="1" si="0"/>
        <v>23</v>
      </c>
      <c r="F13" s="111">
        <v>11065</v>
      </c>
      <c r="G13" s="112">
        <v>1</v>
      </c>
    </row>
    <row r="14" spans="1:7">
      <c r="A14" s="8" t="s">
        <v>492</v>
      </c>
      <c r="B14" s="8" t="s">
        <v>107</v>
      </c>
      <c r="C14" s="8" t="s">
        <v>125</v>
      </c>
      <c r="D14" s="9">
        <v>39253</v>
      </c>
      <c r="E14" s="95">
        <f t="shared" ca="1" si="0"/>
        <v>15</v>
      </c>
      <c r="F14" s="111">
        <v>11230</v>
      </c>
      <c r="G14" s="112">
        <v>4</v>
      </c>
    </row>
    <row r="15" spans="1:7">
      <c r="A15" s="8" t="s">
        <v>323</v>
      </c>
      <c r="B15" s="8" t="s">
        <v>110</v>
      </c>
      <c r="C15" s="8" t="s">
        <v>125</v>
      </c>
      <c r="D15" s="9">
        <v>40293</v>
      </c>
      <c r="E15" s="95">
        <f t="shared" ca="1" si="0"/>
        <v>12</v>
      </c>
      <c r="F15" s="111">
        <v>11810</v>
      </c>
      <c r="G15" s="112">
        <v>1</v>
      </c>
    </row>
    <row r="16" spans="1:7">
      <c r="A16" s="8" t="s">
        <v>920</v>
      </c>
      <c r="B16" s="8" t="s">
        <v>110</v>
      </c>
      <c r="C16" s="8" t="s">
        <v>125</v>
      </c>
      <c r="D16" s="9">
        <v>37249</v>
      </c>
      <c r="E16" s="95">
        <f t="shared" ca="1" si="0"/>
        <v>21</v>
      </c>
      <c r="F16" s="111">
        <v>12545</v>
      </c>
      <c r="G16" s="112">
        <v>4</v>
      </c>
    </row>
    <row r="17" spans="1:7">
      <c r="A17" s="8" t="s">
        <v>559</v>
      </c>
      <c r="B17" s="8" t="s">
        <v>137</v>
      </c>
      <c r="C17" s="8" t="s">
        <v>131</v>
      </c>
      <c r="D17" s="9">
        <v>38960</v>
      </c>
      <c r="E17" s="95">
        <f t="shared" ca="1" si="0"/>
        <v>16</v>
      </c>
      <c r="F17" s="111">
        <v>12676</v>
      </c>
      <c r="G17" s="112">
        <v>2</v>
      </c>
    </row>
    <row r="18" spans="1:7">
      <c r="A18" s="8" t="s">
        <v>930</v>
      </c>
      <c r="B18" s="8" t="s">
        <v>119</v>
      </c>
      <c r="C18" s="8" t="s">
        <v>131</v>
      </c>
      <c r="D18" s="9">
        <v>35861</v>
      </c>
      <c r="E18" s="95">
        <f t="shared" ca="1" si="0"/>
        <v>25</v>
      </c>
      <c r="F18" s="111">
        <v>12836</v>
      </c>
      <c r="G18" s="112">
        <v>5</v>
      </c>
    </row>
    <row r="19" spans="1:7">
      <c r="A19" s="8" t="s">
        <v>227</v>
      </c>
      <c r="B19" s="8" t="s">
        <v>147</v>
      </c>
      <c r="C19" s="8" t="s">
        <v>125</v>
      </c>
      <c r="D19" s="9">
        <v>40624</v>
      </c>
      <c r="E19" s="95">
        <f t="shared" ca="1" si="0"/>
        <v>12</v>
      </c>
      <c r="F19" s="111">
        <v>13090</v>
      </c>
      <c r="G19" s="112">
        <v>4</v>
      </c>
    </row>
    <row r="20" spans="1:7">
      <c r="A20" s="8" t="s">
        <v>395</v>
      </c>
      <c r="B20" s="8" t="s">
        <v>115</v>
      </c>
      <c r="C20" s="8" t="s">
        <v>125</v>
      </c>
      <c r="D20" s="9">
        <v>39731</v>
      </c>
      <c r="E20" s="95">
        <f t="shared" ca="1" si="0"/>
        <v>14</v>
      </c>
      <c r="F20" s="111">
        <v>13435</v>
      </c>
      <c r="G20" s="112">
        <v>1</v>
      </c>
    </row>
    <row r="21" spans="1:7">
      <c r="A21" s="8" t="s">
        <v>212</v>
      </c>
      <c r="B21" s="8" t="s">
        <v>107</v>
      </c>
      <c r="C21" s="8" t="s">
        <v>125</v>
      </c>
      <c r="D21" s="9">
        <v>40696</v>
      </c>
      <c r="E21" s="95">
        <f t="shared" ca="1" si="0"/>
        <v>11</v>
      </c>
      <c r="F21" s="111">
        <v>13455</v>
      </c>
      <c r="G21" s="112">
        <v>2</v>
      </c>
    </row>
    <row r="22" spans="1:7">
      <c r="A22" s="8" t="s">
        <v>586</v>
      </c>
      <c r="B22" s="8" t="s">
        <v>107</v>
      </c>
      <c r="C22" s="8" t="s">
        <v>125</v>
      </c>
      <c r="D22" s="9">
        <v>38805</v>
      </c>
      <c r="E22" s="95">
        <f t="shared" ca="1" si="0"/>
        <v>17</v>
      </c>
      <c r="F22" s="111">
        <v>13690</v>
      </c>
      <c r="G22" s="112">
        <v>5</v>
      </c>
    </row>
    <row r="23" spans="1:7">
      <c r="A23" s="8" t="s">
        <v>196</v>
      </c>
      <c r="B23" s="8" t="s">
        <v>123</v>
      </c>
      <c r="C23" s="8" t="s">
        <v>125</v>
      </c>
      <c r="D23" s="9">
        <v>40777</v>
      </c>
      <c r="E23" s="95">
        <f t="shared" ca="1" si="0"/>
        <v>11</v>
      </c>
      <c r="F23" s="111">
        <v>13800</v>
      </c>
      <c r="G23" s="112">
        <v>3</v>
      </c>
    </row>
    <row r="24" spans="1:7">
      <c r="A24" s="8" t="s">
        <v>900</v>
      </c>
      <c r="B24" s="8" t="s">
        <v>110</v>
      </c>
      <c r="C24" s="8" t="s">
        <v>131</v>
      </c>
      <c r="D24" s="9">
        <v>35946</v>
      </c>
      <c r="E24" s="95">
        <f t="shared" ca="1" si="0"/>
        <v>24</v>
      </c>
      <c r="F24" s="111">
        <v>14332</v>
      </c>
      <c r="G24" s="112">
        <v>5</v>
      </c>
    </row>
    <row r="25" spans="1:7">
      <c r="A25" s="8" t="s">
        <v>537</v>
      </c>
      <c r="B25" s="8" t="s">
        <v>140</v>
      </c>
      <c r="C25" s="8" t="s">
        <v>131</v>
      </c>
      <c r="D25" s="9">
        <v>39087</v>
      </c>
      <c r="E25" s="95">
        <f t="shared" ca="1" si="0"/>
        <v>16</v>
      </c>
      <c r="F25" s="111">
        <v>14416</v>
      </c>
      <c r="G25" s="112">
        <v>4</v>
      </c>
    </row>
    <row r="26" spans="1:7">
      <c r="A26" s="8" t="s">
        <v>169</v>
      </c>
      <c r="B26" s="8" t="s">
        <v>123</v>
      </c>
      <c r="C26" s="8" t="s">
        <v>131</v>
      </c>
      <c r="D26" s="9">
        <v>40925</v>
      </c>
      <c r="E26" s="95">
        <f t="shared" ca="1" si="0"/>
        <v>11</v>
      </c>
      <c r="F26" s="111">
        <v>14568</v>
      </c>
      <c r="G26" s="112">
        <v>3</v>
      </c>
    </row>
    <row r="27" spans="1:7">
      <c r="A27" s="8" t="s">
        <v>387</v>
      </c>
      <c r="B27" s="8" t="s">
        <v>137</v>
      </c>
      <c r="C27" s="8" t="s">
        <v>131</v>
      </c>
      <c r="D27" s="9">
        <v>39758</v>
      </c>
      <c r="E27" s="95">
        <f t="shared" ca="1" si="0"/>
        <v>14</v>
      </c>
      <c r="F27" s="111">
        <v>14712</v>
      </c>
      <c r="G27" s="112">
        <v>5</v>
      </c>
    </row>
    <row r="28" spans="1:7">
      <c r="A28" s="8" t="s">
        <v>520</v>
      </c>
      <c r="B28" s="8" t="s">
        <v>113</v>
      </c>
      <c r="C28" s="8" t="s">
        <v>125</v>
      </c>
      <c r="D28" s="9">
        <v>39138</v>
      </c>
      <c r="E28" s="95">
        <f t="shared" ca="1" si="0"/>
        <v>16</v>
      </c>
      <c r="F28" s="111">
        <v>15005</v>
      </c>
      <c r="G28" s="112">
        <v>4</v>
      </c>
    </row>
    <row r="29" spans="1:7">
      <c r="A29" s="8" t="s">
        <v>292</v>
      </c>
      <c r="B29" s="8" t="s">
        <v>115</v>
      </c>
      <c r="C29" s="8" t="s">
        <v>131</v>
      </c>
      <c r="D29" s="13">
        <v>40403</v>
      </c>
      <c r="E29" s="95">
        <f t="shared" ca="1" si="0"/>
        <v>12</v>
      </c>
      <c r="F29" s="111">
        <v>15056</v>
      </c>
      <c r="G29" s="112">
        <v>5</v>
      </c>
    </row>
    <row r="30" spans="1:7">
      <c r="A30" s="10" t="s">
        <v>10</v>
      </c>
      <c r="B30" s="10" t="s">
        <v>135</v>
      </c>
      <c r="C30" s="10" t="s">
        <v>125</v>
      </c>
      <c r="D30" s="11">
        <v>36217</v>
      </c>
      <c r="E30" s="95">
        <f t="shared" ca="1" si="0"/>
        <v>24</v>
      </c>
      <c r="F30" s="111">
        <v>15240</v>
      </c>
      <c r="G30" s="112">
        <v>1</v>
      </c>
    </row>
    <row r="31" spans="1:7">
      <c r="A31" s="8" t="s">
        <v>404</v>
      </c>
      <c r="B31" s="8" t="s">
        <v>140</v>
      </c>
      <c r="C31" s="8" t="s">
        <v>125</v>
      </c>
      <c r="D31" s="9">
        <v>39697</v>
      </c>
      <c r="E31" s="95">
        <f t="shared" ca="1" si="0"/>
        <v>14</v>
      </c>
      <c r="F31" s="111">
        <v>15260</v>
      </c>
      <c r="G31" s="112">
        <v>2</v>
      </c>
    </row>
    <row r="32" spans="1:7">
      <c r="A32" s="8" t="s">
        <v>928</v>
      </c>
      <c r="B32" s="8" t="s">
        <v>119</v>
      </c>
      <c r="C32" s="8" t="s">
        <v>131</v>
      </c>
      <c r="D32" s="9">
        <v>36557</v>
      </c>
      <c r="E32" s="95">
        <f t="shared" ca="1" si="0"/>
        <v>23</v>
      </c>
      <c r="F32" s="111">
        <v>15552</v>
      </c>
      <c r="G32" s="112">
        <v>4</v>
      </c>
    </row>
    <row r="33" spans="1:7">
      <c r="A33" s="8" t="s">
        <v>367</v>
      </c>
      <c r="B33" s="8" t="s">
        <v>113</v>
      </c>
      <c r="C33" s="8" t="s">
        <v>131</v>
      </c>
      <c r="D33" s="9">
        <v>39893</v>
      </c>
      <c r="E33" s="95">
        <f t="shared" ca="1" si="0"/>
        <v>14</v>
      </c>
      <c r="F33" s="111">
        <v>15744</v>
      </c>
      <c r="G33" s="112">
        <v>3</v>
      </c>
    </row>
    <row r="34" spans="1:7">
      <c r="A34" s="8" t="s">
        <v>873</v>
      </c>
      <c r="B34" s="8" t="s">
        <v>147</v>
      </c>
      <c r="C34" s="8" t="s">
        <v>125</v>
      </c>
      <c r="D34" s="9">
        <v>37141</v>
      </c>
      <c r="E34" s="95">
        <f t="shared" ca="1" si="0"/>
        <v>21</v>
      </c>
      <c r="F34" s="111">
        <v>15910</v>
      </c>
      <c r="G34" s="112">
        <v>3</v>
      </c>
    </row>
    <row r="35" spans="1:7">
      <c r="A35" s="8" t="s">
        <v>220</v>
      </c>
      <c r="B35" s="8" t="s">
        <v>177</v>
      </c>
      <c r="C35" s="8" t="s">
        <v>125</v>
      </c>
      <c r="D35" s="9">
        <v>40654</v>
      </c>
      <c r="E35" s="95">
        <f t="shared" ca="1" si="0"/>
        <v>11</v>
      </c>
      <c r="F35" s="111">
        <v>16015</v>
      </c>
      <c r="G35" s="112">
        <v>3</v>
      </c>
    </row>
    <row r="36" spans="1:7">
      <c r="A36" s="8" t="s">
        <v>907</v>
      </c>
      <c r="B36" s="8" t="s">
        <v>110</v>
      </c>
      <c r="C36" s="8" t="s">
        <v>131</v>
      </c>
      <c r="D36" s="9">
        <v>36028</v>
      </c>
      <c r="E36" s="95">
        <f t="shared" ca="1" si="0"/>
        <v>24</v>
      </c>
      <c r="F36" s="111">
        <v>16688</v>
      </c>
      <c r="G36" s="112">
        <v>3</v>
      </c>
    </row>
    <row r="37" spans="1:7">
      <c r="A37" s="8" t="s">
        <v>297</v>
      </c>
      <c r="B37" s="8" t="s">
        <v>115</v>
      </c>
      <c r="C37" s="8" t="s">
        <v>125</v>
      </c>
      <c r="D37" s="12">
        <v>40393</v>
      </c>
      <c r="E37" s="95">
        <f t="shared" ca="1" si="0"/>
        <v>12</v>
      </c>
      <c r="F37" s="111">
        <v>16925</v>
      </c>
      <c r="G37" s="112">
        <v>1</v>
      </c>
    </row>
    <row r="38" spans="1:7">
      <c r="A38" s="8" t="s">
        <v>953</v>
      </c>
      <c r="B38" s="8" t="s">
        <v>107</v>
      </c>
      <c r="C38" s="8" t="s">
        <v>125</v>
      </c>
      <c r="D38" s="9">
        <v>36918</v>
      </c>
      <c r="E38" s="95">
        <f t="shared" ca="1" si="0"/>
        <v>22</v>
      </c>
      <c r="F38" s="111">
        <v>17205</v>
      </c>
      <c r="G38" s="112">
        <v>5</v>
      </c>
    </row>
    <row r="39" spans="1:7">
      <c r="A39" s="8" t="s">
        <v>844</v>
      </c>
      <c r="B39" s="8" t="s">
        <v>140</v>
      </c>
      <c r="C39" s="8" t="s">
        <v>125</v>
      </c>
      <c r="D39" s="9">
        <v>36422</v>
      </c>
      <c r="E39" s="95">
        <f t="shared" ca="1" si="0"/>
        <v>23</v>
      </c>
      <c r="F39" s="111">
        <v>17270</v>
      </c>
      <c r="G39" s="112">
        <v>5</v>
      </c>
    </row>
    <row r="40" spans="1:7">
      <c r="A40" s="8" t="s">
        <v>639</v>
      </c>
      <c r="B40" s="8" t="s">
        <v>135</v>
      </c>
      <c r="C40" s="8" t="s">
        <v>125</v>
      </c>
      <c r="D40" s="9">
        <v>37782</v>
      </c>
      <c r="E40" s="95">
        <f t="shared" ca="1" si="0"/>
        <v>19</v>
      </c>
      <c r="F40" s="111">
        <v>17735</v>
      </c>
      <c r="G40" s="112">
        <v>3</v>
      </c>
    </row>
    <row r="41" spans="1:7">
      <c r="A41" s="8" t="s">
        <v>931</v>
      </c>
      <c r="B41" s="8" t="s">
        <v>119</v>
      </c>
      <c r="C41" s="8" t="s">
        <v>131</v>
      </c>
      <c r="D41" s="9">
        <v>35869</v>
      </c>
      <c r="E41" s="95">
        <f t="shared" ca="1" si="0"/>
        <v>25</v>
      </c>
      <c r="F41" s="111">
        <v>17912</v>
      </c>
      <c r="G41" s="112">
        <v>5</v>
      </c>
    </row>
    <row r="42" spans="1:7">
      <c r="A42" s="8" t="s">
        <v>766</v>
      </c>
      <c r="B42" s="8" t="s">
        <v>123</v>
      </c>
      <c r="C42" s="8" t="s">
        <v>131</v>
      </c>
      <c r="D42" s="9">
        <v>36059</v>
      </c>
      <c r="E42" s="95">
        <f t="shared" ca="1" si="0"/>
        <v>24</v>
      </c>
      <c r="F42" s="111">
        <v>18500</v>
      </c>
      <c r="G42" s="112">
        <v>5</v>
      </c>
    </row>
    <row r="43" spans="1:7">
      <c r="A43" s="8" t="s">
        <v>529</v>
      </c>
      <c r="B43" s="8" t="s">
        <v>137</v>
      </c>
      <c r="C43" s="8" t="s">
        <v>125</v>
      </c>
      <c r="D43" s="9">
        <v>39107</v>
      </c>
      <c r="E43" s="95">
        <f t="shared" ca="1" si="0"/>
        <v>16</v>
      </c>
      <c r="F43" s="111">
        <v>18655</v>
      </c>
      <c r="G43" s="112">
        <v>4</v>
      </c>
    </row>
    <row r="44" spans="1:7">
      <c r="A44" s="8" t="s">
        <v>482</v>
      </c>
      <c r="B44" s="8" t="s">
        <v>140</v>
      </c>
      <c r="C44" s="8" t="s">
        <v>125</v>
      </c>
      <c r="D44" s="9">
        <v>39276</v>
      </c>
      <c r="E44" s="95">
        <f t="shared" ca="1" si="0"/>
        <v>15</v>
      </c>
      <c r="F44" s="111">
        <v>18895</v>
      </c>
      <c r="G44" s="112">
        <v>4</v>
      </c>
    </row>
    <row r="45" spans="1:7">
      <c r="A45" s="8" t="s">
        <v>249</v>
      </c>
      <c r="B45" s="8" t="s">
        <v>250</v>
      </c>
      <c r="C45" s="8" t="s">
        <v>131</v>
      </c>
      <c r="D45" s="9">
        <v>40543</v>
      </c>
      <c r="E45" s="95">
        <f t="shared" ca="1" si="0"/>
        <v>12</v>
      </c>
      <c r="F45" s="111">
        <v>19044</v>
      </c>
      <c r="G45" s="112">
        <v>1</v>
      </c>
    </row>
    <row r="46" spans="1:7">
      <c r="A46" s="8" t="s">
        <v>963</v>
      </c>
      <c r="B46" s="8" t="s">
        <v>107</v>
      </c>
      <c r="C46" s="8" t="s">
        <v>125</v>
      </c>
      <c r="D46" s="9">
        <v>36365</v>
      </c>
      <c r="E46" s="95">
        <f t="shared" ca="1" si="0"/>
        <v>23</v>
      </c>
      <c r="F46" s="111">
        <v>19825</v>
      </c>
      <c r="G46" s="112">
        <v>2</v>
      </c>
    </row>
    <row r="47" spans="1:7">
      <c r="A47" s="8" t="s">
        <v>558</v>
      </c>
      <c r="B47" s="8" t="s">
        <v>154</v>
      </c>
      <c r="C47" s="8" t="s">
        <v>131</v>
      </c>
      <c r="D47" s="9">
        <v>38961</v>
      </c>
      <c r="E47" s="95">
        <f t="shared" ca="1" si="0"/>
        <v>16</v>
      </c>
      <c r="F47" s="111">
        <v>20028</v>
      </c>
      <c r="G47" s="112">
        <v>4</v>
      </c>
    </row>
    <row r="48" spans="1:7">
      <c r="A48" s="8" t="s">
        <v>308</v>
      </c>
      <c r="B48" s="8" t="s">
        <v>147</v>
      </c>
      <c r="C48" s="8" t="s">
        <v>125</v>
      </c>
      <c r="D48" s="9">
        <v>40351</v>
      </c>
      <c r="E48" s="95">
        <f t="shared" ca="1" si="0"/>
        <v>12</v>
      </c>
      <c r="F48" s="111">
        <v>20040</v>
      </c>
      <c r="G48" s="112">
        <v>3</v>
      </c>
    </row>
    <row r="49" spans="1:7">
      <c r="A49" s="8" t="s">
        <v>526</v>
      </c>
      <c r="B49" s="8" t="s">
        <v>107</v>
      </c>
      <c r="C49" s="8" t="s">
        <v>125</v>
      </c>
      <c r="D49" s="9">
        <v>39118</v>
      </c>
      <c r="E49" s="95">
        <f t="shared" ca="1" si="0"/>
        <v>16</v>
      </c>
      <c r="F49" s="111">
        <v>20075</v>
      </c>
      <c r="G49" s="112">
        <v>1</v>
      </c>
    </row>
    <row r="50" spans="1:7">
      <c r="A50" s="8" t="s">
        <v>678</v>
      </c>
      <c r="B50" s="8" t="s">
        <v>121</v>
      </c>
      <c r="C50" s="8" t="s">
        <v>125</v>
      </c>
      <c r="D50" s="9">
        <v>35961</v>
      </c>
      <c r="E50" s="95">
        <f t="shared" ca="1" si="0"/>
        <v>24</v>
      </c>
      <c r="F50" s="111">
        <v>20500</v>
      </c>
      <c r="G50" s="112">
        <v>3</v>
      </c>
    </row>
    <row r="51" spans="1:7">
      <c r="A51" s="8" t="s">
        <v>923</v>
      </c>
      <c r="B51" s="8" t="s">
        <v>119</v>
      </c>
      <c r="C51" s="8" t="s">
        <v>125</v>
      </c>
      <c r="D51" s="9">
        <v>36531</v>
      </c>
      <c r="E51" s="95">
        <f t="shared" ca="1" si="0"/>
        <v>23</v>
      </c>
      <c r="F51" s="111">
        <v>20990</v>
      </c>
      <c r="G51" s="112">
        <v>4</v>
      </c>
    </row>
    <row r="52" spans="1:7">
      <c r="A52" s="8" t="s">
        <v>350</v>
      </c>
      <c r="B52" s="8" t="s">
        <v>113</v>
      </c>
      <c r="C52" s="8" t="s">
        <v>125</v>
      </c>
      <c r="D52" s="9">
        <v>40184</v>
      </c>
      <c r="E52" s="95">
        <f t="shared" ca="1" si="0"/>
        <v>13</v>
      </c>
      <c r="F52" s="111">
        <v>21220</v>
      </c>
      <c r="G52" s="112">
        <v>3</v>
      </c>
    </row>
    <row r="53" spans="1:7">
      <c r="A53" s="8" t="s">
        <v>309</v>
      </c>
      <c r="B53" s="8" t="s">
        <v>119</v>
      </c>
      <c r="C53" s="8" t="s">
        <v>111</v>
      </c>
      <c r="D53" s="9">
        <v>40350</v>
      </c>
      <c r="E53" s="95">
        <f t="shared" ca="1" si="0"/>
        <v>12</v>
      </c>
      <c r="F53" s="111">
        <v>21580</v>
      </c>
      <c r="G53" s="112">
        <v>3</v>
      </c>
    </row>
    <row r="54" spans="1:7">
      <c r="A54" s="8" t="s">
        <v>885</v>
      </c>
      <c r="B54" s="8" t="s">
        <v>115</v>
      </c>
      <c r="C54" s="8" t="s">
        <v>131</v>
      </c>
      <c r="D54" s="9">
        <v>37711</v>
      </c>
      <c r="E54" s="95">
        <f t="shared" ca="1" si="0"/>
        <v>20</v>
      </c>
      <c r="F54" s="111">
        <v>21648</v>
      </c>
      <c r="G54" s="112">
        <v>2</v>
      </c>
    </row>
    <row r="55" spans="1:7">
      <c r="A55" s="8" t="s">
        <v>882</v>
      </c>
      <c r="B55" s="8" t="s">
        <v>121</v>
      </c>
      <c r="C55" s="8" t="s">
        <v>131</v>
      </c>
      <c r="D55" s="9">
        <v>36084</v>
      </c>
      <c r="E55" s="95">
        <f t="shared" ca="1" si="0"/>
        <v>24</v>
      </c>
      <c r="F55" s="111">
        <v>21668</v>
      </c>
      <c r="G55" s="112">
        <v>4</v>
      </c>
    </row>
    <row r="56" spans="1:7">
      <c r="A56" s="8" t="s">
        <v>802</v>
      </c>
      <c r="B56" s="8" t="s">
        <v>140</v>
      </c>
      <c r="C56" s="8" t="s">
        <v>125</v>
      </c>
      <c r="D56" s="9">
        <v>36177</v>
      </c>
      <c r="E56" s="95">
        <f t="shared" ca="1" si="0"/>
        <v>24</v>
      </c>
      <c r="F56" s="111">
        <v>21670</v>
      </c>
      <c r="G56" s="112">
        <v>2</v>
      </c>
    </row>
    <row r="57" spans="1:7">
      <c r="A57" s="8" t="s">
        <v>203</v>
      </c>
      <c r="B57" s="8" t="s">
        <v>113</v>
      </c>
      <c r="C57" s="8" t="s">
        <v>111</v>
      </c>
      <c r="D57" s="9">
        <v>40729</v>
      </c>
      <c r="E57" s="95">
        <f t="shared" ca="1" si="0"/>
        <v>11</v>
      </c>
      <c r="F57" s="111">
        <v>22320</v>
      </c>
      <c r="G57" s="112">
        <v>2</v>
      </c>
    </row>
    <row r="58" spans="1:7">
      <c r="A58" s="8" t="s">
        <v>148</v>
      </c>
      <c r="B58" s="8" t="s">
        <v>140</v>
      </c>
      <c r="C58" s="8" t="s">
        <v>131</v>
      </c>
      <c r="D58" s="9">
        <v>41056</v>
      </c>
      <c r="E58" s="95">
        <f t="shared" ca="1" si="0"/>
        <v>10</v>
      </c>
      <c r="F58" s="111">
        <v>22344</v>
      </c>
      <c r="G58" s="112">
        <v>4</v>
      </c>
    </row>
    <row r="59" spans="1:7">
      <c r="A59" s="8" t="s">
        <v>598</v>
      </c>
      <c r="B59" s="8" t="s">
        <v>113</v>
      </c>
      <c r="C59" s="8" t="s">
        <v>108</v>
      </c>
      <c r="D59" s="9">
        <v>38753</v>
      </c>
      <c r="E59" s="95">
        <f t="shared" ca="1" si="0"/>
        <v>17</v>
      </c>
      <c r="F59" s="111">
        <v>22410</v>
      </c>
      <c r="G59" s="112">
        <v>4</v>
      </c>
    </row>
    <row r="60" spans="1:7">
      <c r="A60" s="8" t="s">
        <v>595</v>
      </c>
      <c r="B60" s="8" t="s">
        <v>140</v>
      </c>
      <c r="C60" s="8" t="s">
        <v>131</v>
      </c>
      <c r="D60" s="9">
        <v>38777</v>
      </c>
      <c r="E60" s="95">
        <f t="shared" ca="1" si="0"/>
        <v>17</v>
      </c>
      <c r="F60" s="111">
        <v>22472</v>
      </c>
      <c r="G60" s="112">
        <v>1</v>
      </c>
    </row>
    <row r="61" spans="1:7">
      <c r="A61" s="8" t="s">
        <v>897</v>
      </c>
      <c r="B61" s="8" t="s">
        <v>110</v>
      </c>
      <c r="C61" s="8" t="s">
        <v>125</v>
      </c>
      <c r="D61" s="9">
        <v>36217</v>
      </c>
      <c r="E61" s="95">
        <f t="shared" ca="1" si="0"/>
        <v>24</v>
      </c>
      <c r="F61" s="111">
        <v>22475</v>
      </c>
      <c r="G61" s="112">
        <v>4</v>
      </c>
    </row>
    <row r="62" spans="1:7">
      <c r="A62" s="8" t="s">
        <v>376</v>
      </c>
      <c r="B62" s="8" t="s">
        <v>123</v>
      </c>
      <c r="C62" s="8" t="s">
        <v>125</v>
      </c>
      <c r="D62" s="9">
        <v>39802</v>
      </c>
      <c r="E62" s="95">
        <f t="shared" ca="1" si="0"/>
        <v>14</v>
      </c>
      <c r="F62" s="111">
        <v>22535</v>
      </c>
      <c r="G62" s="112">
        <v>3</v>
      </c>
    </row>
    <row r="63" spans="1:7">
      <c r="A63" s="8" t="s">
        <v>853</v>
      </c>
      <c r="B63" s="8" t="s">
        <v>140</v>
      </c>
      <c r="C63" s="8" t="s">
        <v>108</v>
      </c>
      <c r="D63" s="9">
        <v>36122</v>
      </c>
      <c r="E63" s="95">
        <f t="shared" ca="1" si="0"/>
        <v>24</v>
      </c>
      <c r="F63" s="111">
        <v>22660</v>
      </c>
      <c r="G63" s="112">
        <v>2</v>
      </c>
    </row>
    <row r="64" spans="1:7">
      <c r="A64" s="8" t="s">
        <v>410</v>
      </c>
      <c r="B64" s="8" t="s">
        <v>107</v>
      </c>
      <c r="C64" s="8" t="s">
        <v>108</v>
      </c>
      <c r="D64" s="9">
        <v>39679</v>
      </c>
      <c r="E64" s="95">
        <f t="shared" ca="1" si="0"/>
        <v>14</v>
      </c>
      <c r="F64" s="111">
        <v>22820</v>
      </c>
      <c r="G64" s="112">
        <v>5</v>
      </c>
    </row>
    <row r="65" spans="1:7">
      <c r="A65" s="8" t="s">
        <v>343</v>
      </c>
      <c r="B65" s="8" t="s">
        <v>121</v>
      </c>
      <c r="C65" s="8" t="s">
        <v>108</v>
      </c>
      <c r="D65" s="9">
        <v>40235</v>
      </c>
      <c r="E65" s="95">
        <f t="shared" ca="1" si="0"/>
        <v>13</v>
      </c>
      <c r="F65" s="111">
        <v>22860</v>
      </c>
      <c r="G65" s="112">
        <v>5</v>
      </c>
    </row>
    <row r="66" spans="1:7">
      <c r="A66" s="8" t="s">
        <v>893</v>
      </c>
      <c r="B66" s="8" t="s">
        <v>110</v>
      </c>
      <c r="C66" s="8" t="s">
        <v>108</v>
      </c>
      <c r="D66" s="9">
        <v>35821</v>
      </c>
      <c r="E66" s="95">
        <f t="shared" ref="E66:E129" ca="1" si="1">DATEDIF(D66,TODAY(),"Y")</f>
        <v>25</v>
      </c>
      <c r="F66" s="111">
        <v>22870</v>
      </c>
      <c r="G66" s="112">
        <v>3</v>
      </c>
    </row>
    <row r="67" spans="1:7">
      <c r="A67" s="8" t="s">
        <v>208</v>
      </c>
      <c r="B67" s="8" t="s">
        <v>147</v>
      </c>
      <c r="C67" s="8" t="s">
        <v>108</v>
      </c>
      <c r="D67" s="9">
        <v>40712</v>
      </c>
      <c r="E67" s="95">
        <f t="shared" ca="1" si="1"/>
        <v>11</v>
      </c>
      <c r="F67" s="111">
        <v>22900</v>
      </c>
      <c r="G67" s="112">
        <v>1</v>
      </c>
    </row>
    <row r="68" spans="1:7">
      <c r="A68" s="8" t="s">
        <v>604</v>
      </c>
      <c r="B68" s="8" t="s">
        <v>242</v>
      </c>
      <c r="C68" s="8" t="s">
        <v>108</v>
      </c>
      <c r="D68" s="9">
        <v>38736</v>
      </c>
      <c r="E68" s="95">
        <f t="shared" ca="1" si="1"/>
        <v>17</v>
      </c>
      <c r="F68" s="111">
        <v>22920</v>
      </c>
      <c r="G68" s="112">
        <v>3</v>
      </c>
    </row>
    <row r="69" spans="1:7">
      <c r="A69" s="8" t="s">
        <v>466</v>
      </c>
      <c r="B69" s="8" t="s">
        <v>107</v>
      </c>
      <c r="C69" s="8" t="s">
        <v>125</v>
      </c>
      <c r="D69" s="9">
        <v>39343</v>
      </c>
      <c r="E69" s="95">
        <f t="shared" ca="1" si="1"/>
        <v>15</v>
      </c>
      <c r="F69" s="111">
        <v>23000</v>
      </c>
      <c r="G69" s="112">
        <v>4</v>
      </c>
    </row>
    <row r="70" spans="1:7">
      <c r="A70" s="8" t="s">
        <v>391</v>
      </c>
      <c r="B70" s="8" t="s">
        <v>110</v>
      </c>
      <c r="C70" s="8" t="s">
        <v>111</v>
      </c>
      <c r="D70" s="9">
        <v>39742</v>
      </c>
      <c r="E70" s="95">
        <f t="shared" ca="1" si="1"/>
        <v>14</v>
      </c>
      <c r="F70" s="111">
        <v>23020</v>
      </c>
      <c r="G70" s="112">
        <v>4</v>
      </c>
    </row>
    <row r="71" spans="1:7">
      <c r="A71" s="8" t="s">
        <v>217</v>
      </c>
      <c r="B71" s="8" t="s">
        <v>107</v>
      </c>
      <c r="C71" s="8" t="s">
        <v>108</v>
      </c>
      <c r="D71" s="12">
        <v>40680</v>
      </c>
      <c r="E71" s="95">
        <f t="shared" ca="1" si="1"/>
        <v>11</v>
      </c>
      <c r="F71" s="111">
        <v>23030</v>
      </c>
      <c r="G71" s="112">
        <v>4</v>
      </c>
    </row>
    <row r="72" spans="1:7">
      <c r="A72" s="8" t="s">
        <v>359</v>
      </c>
      <c r="B72" s="8" t="s">
        <v>119</v>
      </c>
      <c r="C72" s="8" t="s">
        <v>108</v>
      </c>
      <c r="D72" s="9">
        <v>40078</v>
      </c>
      <c r="E72" s="95">
        <f t="shared" ca="1" si="1"/>
        <v>13</v>
      </c>
      <c r="F72" s="111">
        <v>23190</v>
      </c>
      <c r="G72" s="112">
        <v>5</v>
      </c>
    </row>
    <row r="73" spans="1:7">
      <c r="A73" s="8" t="s">
        <v>324</v>
      </c>
      <c r="B73" s="8" t="s">
        <v>123</v>
      </c>
      <c r="C73" s="8" t="s">
        <v>108</v>
      </c>
      <c r="D73" s="12">
        <v>40292</v>
      </c>
      <c r="E73" s="95">
        <f t="shared" ca="1" si="1"/>
        <v>12</v>
      </c>
      <c r="F73" s="111">
        <v>23280</v>
      </c>
      <c r="G73" s="112">
        <v>1</v>
      </c>
    </row>
    <row r="74" spans="1:7">
      <c r="A74" s="8" t="s">
        <v>506</v>
      </c>
      <c r="B74" s="8" t="s">
        <v>110</v>
      </c>
      <c r="C74" s="8" t="s">
        <v>108</v>
      </c>
      <c r="D74" s="9">
        <v>39174</v>
      </c>
      <c r="E74" s="95">
        <f t="shared" ca="1" si="1"/>
        <v>16</v>
      </c>
      <c r="F74" s="111">
        <v>23320</v>
      </c>
      <c r="G74" s="112">
        <v>4</v>
      </c>
    </row>
    <row r="75" spans="1:7">
      <c r="A75" s="8" t="s">
        <v>503</v>
      </c>
      <c r="B75" s="8" t="s">
        <v>140</v>
      </c>
      <c r="C75" s="8" t="s">
        <v>108</v>
      </c>
      <c r="D75" s="9">
        <v>39181</v>
      </c>
      <c r="E75" s="95">
        <f t="shared" ca="1" si="1"/>
        <v>16</v>
      </c>
      <c r="F75" s="111">
        <v>23330</v>
      </c>
      <c r="G75" s="112">
        <v>4</v>
      </c>
    </row>
    <row r="76" spans="1:7">
      <c r="A76" s="8" t="s">
        <v>401</v>
      </c>
      <c r="B76" s="8" t="s">
        <v>107</v>
      </c>
      <c r="C76" s="8" t="s">
        <v>111</v>
      </c>
      <c r="D76" s="9">
        <v>39719</v>
      </c>
      <c r="E76" s="95">
        <f t="shared" ca="1" si="1"/>
        <v>14</v>
      </c>
      <c r="F76" s="111">
        <v>23340</v>
      </c>
      <c r="G76" s="112">
        <v>4</v>
      </c>
    </row>
    <row r="77" spans="1:7">
      <c r="A77" s="8" t="s">
        <v>664</v>
      </c>
      <c r="B77" s="8" t="s">
        <v>123</v>
      </c>
      <c r="C77" s="8" t="s">
        <v>125</v>
      </c>
      <c r="D77" s="9">
        <v>35842</v>
      </c>
      <c r="E77" s="95">
        <f t="shared" ca="1" si="1"/>
        <v>25</v>
      </c>
      <c r="F77" s="111">
        <v>23380</v>
      </c>
      <c r="G77" s="112">
        <v>4</v>
      </c>
    </row>
    <row r="78" spans="1:7">
      <c r="A78" s="8" t="s">
        <v>682</v>
      </c>
      <c r="B78" s="8" t="s">
        <v>121</v>
      </c>
      <c r="C78" s="8" t="s">
        <v>108</v>
      </c>
      <c r="D78" s="9">
        <v>36175</v>
      </c>
      <c r="E78" s="95">
        <f t="shared" ca="1" si="1"/>
        <v>24</v>
      </c>
      <c r="F78" s="111">
        <v>23520</v>
      </c>
      <c r="G78" s="112">
        <v>2</v>
      </c>
    </row>
    <row r="79" spans="1:7">
      <c r="A79" s="8" t="s">
        <v>898</v>
      </c>
      <c r="B79" s="8" t="s">
        <v>110</v>
      </c>
      <c r="C79" s="8" t="s">
        <v>108</v>
      </c>
      <c r="D79" s="9">
        <v>37701</v>
      </c>
      <c r="E79" s="95">
        <f t="shared" ca="1" si="1"/>
        <v>20</v>
      </c>
      <c r="F79" s="111">
        <v>23560</v>
      </c>
      <c r="G79" s="112">
        <v>3</v>
      </c>
    </row>
    <row r="80" spans="1:7">
      <c r="A80" s="8" t="s">
        <v>769</v>
      </c>
      <c r="B80" s="8" t="s">
        <v>123</v>
      </c>
      <c r="C80" s="8" t="s">
        <v>111</v>
      </c>
      <c r="D80" s="9">
        <v>36470</v>
      </c>
      <c r="E80" s="95">
        <f t="shared" ca="1" si="1"/>
        <v>23</v>
      </c>
      <c r="F80" s="111">
        <v>23560</v>
      </c>
      <c r="G80" s="112">
        <v>3</v>
      </c>
    </row>
    <row r="81" spans="1:7">
      <c r="A81" s="8" t="s">
        <v>826</v>
      </c>
      <c r="B81" s="8" t="s">
        <v>140</v>
      </c>
      <c r="C81" s="8" t="s">
        <v>108</v>
      </c>
      <c r="D81" s="9">
        <v>36698</v>
      </c>
      <c r="E81" s="95">
        <f t="shared" ca="1" si="1"/>
        <v>22</v>
      </c>
      <c r="F81" s="111">
        <v>23650</v>
      </c>
      <c r="G81" s="112">
        <v>1</v>
      </c>
    </row>
    <row r="82" spans="1:7">
      <c r="A82" s="8" t="s">
        <v>451</v>
      </c>
      <c r="B82" s="8" t="s">
        <v>119</v>
      </c>
      <c r="C82" s="8" t="s">
        <v>131</v>
      </c>
      <c r="D82" s="9">
        <v>39417</v>
      </c>
      <c r="E82" s="95">
        <f t="shared" ca="1" si="1"/>
        <v>15</v>
      </c>
      <c r="F82" s="111">
        <v>23692</v>
      </c>
      <c r="G82" s="112">
        <v>4</v>
      </c>
    </row>
    <row r="83" spans="1:7">
      <c r="A83" s="8" t="s">
        <v>850</v>
      </c>
      <c r="B83" s="8" t="s">
        <v>140</v>
      </c>
      <c r="C83" s="8" t="s">
        <v>111</v>
      </c>
      <c r="D83" s="9">
        <v>36455</v>
      </c>
      <c r="E83" s="95">
        <f t="shared" ca="1" si="1"/>
        <v>23</v>
      </c>
      <c r="F83" s="111">
        <v>23810</v>
      </c>
      <c r="G83" s="112">
        <v>4</v>
      </c>
    </row>
    <row r="84" spans="1:7">
      <c r="A84" s="8" t="s">
        <v>219</v>
      </c>
      <c r="B84" s="8" t="s">
        <v>110</v>
      </c>
      <c r="C84" s="8" t="s">
        <v>108</v>
      </c>
      <c r="D84" s="9">
        <v>40666</v>
      </c>
      <c r="E84" s="95">
        <f t="shared" ca="1" si="1"/>
        <v>11</v>
      </c>
      <c r="F84" s="111">
        <v>24090</v>
      </c>
      <c r="G84" s="112">
        <v>4</v>
      </c>
    </row>
    <row r="85" spans="1:7">
      <c r="A85" s="8" t="s">
        <v>235</v>
      </c>
      <c r="B85" s="8" t="s">
        <v>107</v>
      </c>
      <c r="C85" s="8" t="s">
        <v>108</v>
      </c>
      <c r="D85" s="9">
        <v>40584</v>
      </c>
      <c r="E85" s="95">
        <f t="shared" ca="1" si="1"/>
        <v>12</v>
      </c>
      <c r="F85" s="111">
        <v>24200</v>
      </c>
      <c r="G85" s="112">
        <v>5</v>
      </c>
    </row>
    <row r="86" spans="1:7">
      <c r="A86" s="8" t="s">
        <v>508</v>
      </c>
      <c r="B86" s="8" t="s">
        <v>140</v>
      </c>
      <c r="C86" s="8" t="s">
        <v>108</v>
      </c>
      <c r="D86" s="9">
        <v>39168</v>
      </c>
      <c r="E86" s="95">
        <f t="shared" ca="1" si="1"/>
        <v>16</v>
      </c>
      <c r="F86" s="111">
        <v>24300</v>
      </c>
      <c r="G86" s="112">
        <v>3</v>
      </c>
    </row>
    <row r="87" spans="1:7">
      <c r="A87" s="8" t="s">
        <v>554</v>
      </c>
      <c r="B87" s="8" t="s">
        <v>110</v>
      </c>
      <c r="C87" s="8" t="s">
        <v>108</v>
      </c>
      <c r="D87" s="9">
        <v>38980</v>
      </c>
      <c r="E87" s="95">
        <f t="shared" ca="1" si="1"/>
        <v>16</v>
      </c>
      <c r="F87" s="111">
        <v>24340</v>
      </c>
      <c r="G87" s="112">
        <v>4</v>
      </c>
    </row>
    <row r="88" spans="1:7">
      <c r="A88" s="8" t="s">
        <v>322</v>
      </c>
      <c r="B88" s="8" t="s">
        <v>140</v>
      </c>
      <c r="C88" s="8" t="s">
        <v>111</v>
      </c>
      <c r="D88" s="9">
        <v>40298</v>
      </c>
      <c r="E88" s="95">
        <f t="shared" ca="1" si="1"/>
        <v>12</v>
      </c>
      <c r="F88" s="111">
        <v>24410</v>
      </c>
      <c r="G88" s="112">
        <v>3</v>
      </c>
    </row>
    <row r="89" spans="1:7">
      <c r="A89" s="8" t="s">
        <v>858</v>
      </c>
      <c r="B89" s="8" t="s">
        <v>140</v>
      </c>
      <c r="C89" s="8" t="s">
        <v>125</v>
      </c>
      <c r="D89" s="9">
        <v>37620</v>
      </c>
      <c r="E89" s="95">
        <f t="shared" ca="1" si="1"/>
        <v>20</v>
      </c>
      <c r="F89" s="111">
        <v>24460</v>
      </c>
      <c r="G89" s="112">
        <v>1</v>
      </c>
    </row>
    <row r="90" spans="1:7">
      <c r="A90" s="8" t="s">
        <v>438</v>
      </c>
      <c r="B90" s="8" t="s">
        <v>140</v>
      </c>
      <c r="C90" s="8" t="s">
        <v>108</v>
      </c>
      <c r="D90" s="9">
        <v>39518</v>
      </c>
      <c r="E90" s="95">
        <f t="shared" ca="1" si="1"/>
        <v>15</v>
      </c>
      <c r="F90" s="111">
        <v>24710</v>
      </c>
      <c r="G90" s="112">
        <v>2</v>
      </c>
    </row>
    <row r="91" spans="1:7">
      <c r="A91" s="8" t="s">
        <v>366</v>
      </c>
      <c r="B91" s="8" t="s">
        <v>110</v>
      </c>
      <c r="C91" s="8" t="s">
        <v>108</v>
      </c>
      <c r="D91" s="9">
        <v>39899</v>
      </c>
      <c r="E91" s="95">
        <f t="shared" ca="1" si="1"/>
        <v>14</v>
      </c>
      <c r="F91" s="111">
        <v>24790</v>
      </c>
      <c r="G91" s="112">
        <v>3</v>
      </c>
    </row>
    <row r="92" spans="1:7">
      <c r="A92" s="8" t="s">
        <v>408</v>
      </c>
      <c r="B92" s="8" t="s">
        <v>177</v>
      </c>
      <c r="C92" s="8" t="s">
        <v>125</v>
      </c>
      <c r="D92" s="9">
        <v>39687</v>
      </c>
      <c r="E92" s="95">
        <f t="shared" ca="1" si="1"/>
        <v>14</v>
      </c>
      <c r="F92" s="111">
        <v>24815</v>
      </c>
      <c r="G92" s="112">
        <v>1</v>
      </c>
    </row>
    <row r="93" spans="1:7">
      <c r="A93" s="8" t="s">
        <v>240</v>
      </c>
      <c r="B93" s="8" t="s">
        <v>119</v>
      </c>
      <c r="C93" s="8" t="s">
        <v>108</v>
      </c>
      <c r="D93" s="9">
        <v>40574</v>
      </c>
      <c r="E93" s="95">
        <f t="shared" ca="1" si="1"/>
        <v>12</v>
      </c>
      <c r="F93" s="111">
        <v>24840</v>
      </c>
      <c r="G93" s="112">
        <v>1</v>
      </c>
    </row>
    <row r="94" spans="1:7">
      <c r="A94" s="8" t="s">
        <v>478</v>
      </c>
      <c r="B94" s="8" t="s">
        <v>107</v>
      </c>
      <c r="C94" s="8" t="s">
        <v>108</v>
      </c>
      <c r="D94" s="9">
        <v>39283</v>
      </c>
      <c r="E94" s="95">
        <f t="shared" ca="1" si="1"/>
        <v>15</v>
      </c>
      <c r="F94" s="111">
        <v>24980</v>
      </c>
      <c r="G94" s="112">
        <v>3</v>
      </c>
    </row>
    <row r="95" spans="1:7">
      <c r="A95" s="8" t="s">
        <v>791</v>
      </c>
      <c r="B95" s="8" t="s">
        <v>113</v>
      </c>
      <c r="C95" s="8" t="s">
        <v>111</v>
      </c>
      <c r="D95" s="9">
        <v>35939</v>
      </c>
      <c r="E95" s="95">
        <f t="shared" ca="1" si="1"/>
        <v>24</v>
      </c>
      <c r="F95" s="111">
        <v>25120</v>
      </c>
      <c r="G95" s="112">
        <v>5</v>
      </c>
    </row>
    <row r="96" spans="1:7">
      <c r="A96" s="8" t="s">
        <v>601</v>
      </c>
      <c r="B96" s="8" t="s">
        <v>283</v>
      </c>
      <c r="C96" s="8" t="s">
        <v>111</v>
      </c>
      <c r="D96" s="9">
        <v>38738</v>
      </c>
      <c r="E96" s="95">
        <f t="shared" ca="1" si="1"/>
        <v>17</v>
      </c>
      <c r="F96" s="111">
        <v>25120</v>
      </c>
      <c r="G96" s="112">
        <v>2</v>
      </c>
    </row>
    <row r="97" spans="1:7">
      <c r="A97" s="8" t="s">
        <v>820</v>
      </c>
      <c r="B97" s="8" t="s">
        <v>140</v>
      </c>
      <c r="C97" s="8" t="s">
        <v>111</v>
      </c>
      <c r="D97" s="9">
        <v>36283</v>
      </c>
      <c r="E97" s="95">
        <f t="shared" ca="1" si="1"/>
        <v>23</v>
      </c>
      <c r="F97" s="111">
        <v>25130</v>
      </c>
      <c r="G97" s="112">
        <v>5</v>
      </c>
    </row>
    <row r="98" spans="1:7">
      <c r="A98" s="8" t="s">
        <v>352</v>
      </c>
      <c r="B98" s="8" t="s">
        <v>110</v>
      </c>
      <c r="C98" s="8" t="s">
        <v>125</v>
      </c>
      <c r="D98" s="9">
        <v>40166</v>
      </c>
      <c r="E98" s="95">
        <f t="shared" ca="1" si="1"/>
        <v>13</v>
      </c>
      <c r="F98" s="111">
        <v>25245</v>
      </c>
      <c r="G98" s="112">
        <v>5</v>
      </c>
    </row>
    <row r="99" spans="1:7">
      <c r="A99" s="8" t="s">
        <v>857</v>
      </c>
      <c r="B99" s="8" t="s">
        <v>140</v>
      </c>
      <c r="C99" s="8" t="s">
        <v>108</v>
      </c>
      <c r="D99" s="9">
        <v>37229</v>
      </c>
      <c r="E99" s="95">
        <f t="shared" ca="1" si="1"/>
        <v>21</v>
      </c>
      <c r="F99" s="111">
        <v>25310</v>
      </c>
      <c r="G99" s="112">
        <v>4</v>
      </c>
    </row>
    <row r="100" spans="1:7">
      <c r="A100" s="8" t="s">
        <v>970</v>
      </c>
      <c r="B100" s="8" t="s">
        <v>107</v>
      </c>
      <c r="C100" s="8" t="s">
        <v>111</v>
      </c>
      <c r="D100" s="9">
        <v>37141</v>
      </c>
      <c r="E100" s="95">
        <f t="shared" ca="1" si="1"/>
        <v>21</v>
      </c>
      <c r="F100" s="111">
        <v>25530</v>
      </c>
      <c r="G100" s="112">
        <v>3</v>
      </c>
    </row>
    <row r="101" spans="1:7">
      <c r="A101" s="8" t="s">
        <v>507</v>
      </c>
      <c r="B101" s="8" t="s">
        <v>107</v>
      </c>
      <c r="C101" s="8" t="s">
        <v>108</v>
      </c>
      <c r="D101" s="9">
        <v>39171</v>
      </c>
      <c r="E101" s="95">
        <f t="shared" ca="1" si="1"/>
        <v>16</v>
      </c>
      <c r="F101" s="111">
        <v>25690</v>
      </c>
      <c r="G101" s="112">
        <v>2</v>
      </c>
    </row>
    <row r="102" spans="1:7">
      <c r="A102" s="8" t="s">
        <v>365</v>
      </c>
      <c r="B102" s="8" t="s">
        <v>123</v>
      </c>
      <c r="C102" s="8" t="s">
        <v>111</v>
      </c>
      <c r="D102" s="9">
        <v>39922</v>
      </c>
      <c r="E102" s="95">
        <f t="shared" ca="1" si="1"/>
        <v>13</v>
      </c>
      <c r="F102" s="111">
        <v>25790</v>
      </c>
      <c r="G102" s="112">
        <v>3</v>
      </c>
    </row>
    <row r="103" spans="1:7">
      <c r="A103" s="8" t="s">
        <v>476</v>
      </c>
      <c r="B103" s="8" t="s">
        <v>115</v>
      </c>
      <c r="C103" s="8" t="s">
        <v>108</v>
      </c>
      <c r="D103" s="9">
        <v>39284</v>
      </c>
      <c r="E103" s="95">
        <f t="shared" ca="1" si="1"/>
        <v>15</v>
      </c>
      <c r="F103" s="111">
        <v>25830</v>
      </c>
      <c r="G103" s="112">
        <v>5</v>
      </c>
    </row>
    <row r="104" spans="1:7">
      <c r="A104" s="8" t="s">
        <v>124</v>
      </c>
      <c r="B104" s="8" t="s">
        <v>119</v>
      </c>
      <c r="C104" s="8" t="s">
        <v>125</v>
      </c>
      <c r="D104" s="9">
        <v>41195</v>
      </c>
      <c r="E104" s="95">
        <f t="shared" ca="1" si="1"/>
        <v>10</v>
      </c>
      <c r="F104" s="111">
        <v>25885</v>
      </c>
      <c r="G104" s="112">
        <v>5</v>
      </c>
    </row>
    <row r="105" spans="1:7">
      <c r="A105" s="8" t="s">
        <v>207</v>
      </c>
      <c r="B105" s="8" t="s">
        <v>107</v>
      </c>
      <c r="C105" s="8" t="s">
        <v>111</v>
      </c>
      <c r="D105" s="9">
        <v>40718</v>
      </c>
      <c r="E105" s="95">
        <f t="shared" ca="1" si="1"/>
        <v>11</v>
      </c>
      <c r="F105" s="111">
        <v>26020</v>
      </c>
      <c r="G105" s="112">
        <v>5</v>
      </c>
    </row>
    <row r="106" spans="1:7">
      <c r="A106" s="8" t="s">
        <v>973</v>
      </c>
      <c r="B106" s="8" t="s">
        <v>107</v>
      </c>
      <c r="C106" s="8" t="s">
        <v>125</v>
      </c>
      <c r="D106" s="9">
        <v>36462</v>
      </c>
      <c r="E106" s="95">
        <f t="shared" ca="1" si="1"/>
        <v>23</v>
      </c>
      <c r="F106" s="111">
        <v>26185</v>
      </c>
      <c r="G106" s="112">
        <v>5</v>
      </c>
    </row>
    <row r="107" spans="1:7">
      <c r="A107" s="8" t="s">
        <v>151</v>
      </c>
      <c r="B107" s="8" t="s">
        <v>140</v>
      </c>
      <c r="C107" s="8" t="s">
        <v>108</v>
      </c>
      <c r="D107" s="9">
        <v>41026</v>
      </c>
      <c r="E107" s="95">
        <f t="shared" ca="1" si="1"/>
        <v>10</v>
      </c>
      <c r="F107" s="111">
        <v>26190</v>
      </c>
      <c r="G107" s="112">
        <v>5</v>
      </c>
    </row>
    <row r="108" spans="1:7">
      <c r="A108" s="8" t="s">
        <v>167</v>
      </c>
      <c r="B108" s="8" t="s">
        <v>115</v>
      </c>
      <c r="C108" s="8" t="s">
        <v>108</v>
      </c>
      <c r="D108" s="9">
        <v>40941</v>
      </c>
      <c r="E108" s="95">
        <f t="shared" ca="1" si="1"/>
        <v>11</v>
      </c>
      <c r="F108" s="111">
        <v>26360</v>
      </c>
      <c r="G108" s="112">
        <v>1</v>
      </c>
    </row>
    <row r="109" spans="1:7">
      <c r="A109" s="8" t="s">
        <v>513</v>
      </c>
      <c r="B109" s="8" t="s">
        <v>113</v>
      </c>
      <c r="C109" s="8" t="s">
        <v>111</v>
      </c>
      <c r="D109" s="9">
        <v>39154</v>
      </c>
      <c r="E109" s="95">
        <f t="shared" ca="1" si="1"/>
        <v>16</v>
      </c>
      <c r="F109" s="111">
        <v>26360</v>
      </c>
      <c r="G109" s="112">
        <v>4</v>
      </c>
    </row>
    <row r="110" spans="1:7">
      <c r="A110" s="8" t="s">
        <v>474</v>
      </c>
      <c r="B110" s="8" t="s">
        <v>119</v>
      </c>
      <c r="C110" s="8" t="s">
        <v>131</v>
      </c>
      <c r="D110" s="9">
        <v>39293</v>
      </c>
      <c r="E110" s="95">
        <f t="shared" ca="1" si="1"/>
        <v>15</v>
      </c>
      <c r="F110" s="111">
        <v>26484</v>
      </c>
      <c r="G110" s="112">
        <v>5</v>
      </c>
    </row>
    <row r="111" spans="1:7">
      <c r="A111" s="8" t="s">
        <v>588</v>
      </c>
      <c r="B111" s="8" t="s">
        <v>242</v>
      </c>
      <c r="C111" s="8" t="s">
        <v>108</v>
      </c>
      <c r="D111" s="9">
        <v>38801</v>
      </c>
      <c r="E111" s="95">
        <f t="shared" ca="1" si="1"/>
        <v>17</v>
      </c>
      <c r="F111" s="111">
        <v>26510</v>
      </c>
      <c r="G111" s="112">
        <v>1</v>
      </c>
    </row>
    <row r="112" spans="1:7">
      <c r="A112" s="8" t="s">
        <v>870</v>
      </c>
      <c r="B112" s="8" t="s">
        <v>147</v>
      </c>
      <c r="C112" s="8" t="s">
        <v>125</v>
      </c>
      <c r="D112" s="9">
        <v>36371</v>
      </c>
      <c r="E112" s="95">
        <f t="shared" ca="1" si="1"/>
        <v>23</v>
      </c>
      <c r="F112" s="111">
        <v>26790</v>
      </c>
      <c r="G112" s="112">
        <v>2</v>
      </c>
    </row>
    <row r="113" spans="1:7">
      <c r="A113" s="10" t="s">
        <v>5</v>
      </c>
      <c r="B113" s="10" t="s">
        <v>130</v>
      </c>
      <c r="C113" s="10" t="s">
        <v>125</v>
      </c>
      <c r="D113" s="11">
        <v>40595</v>
      </c>
      <c r="E113" s="95">
        <f t="shared" ca="1" si="1"/>
        <v>12</v>
      </c>
      <c r="F113" s="111">
        <v>26795</v>
      </c>
      <c r="G113" s="112">
        <v>4</v>
      </c>
    </row>
    <row r="114" spans="1:7">
      <c r="A114" s="8" t="s">
        <v>480</v>
      </c>
      <c r="B114" s="8" t="s">
        <v>123</v>
      </c>
      <c r="C114" s="8" t="s">
        <v>125</v>
      </c>
      <c r="D114" s="9">
        <v>39279</v>
      </c>
      <c r="E114" s="95">
        <f t="shared" ca="1" si="1"/>
        <v>15</v>
      </c>
      <c r="F114" s="111">
        <v>26890</v>
      </c>
      <c r="G114" s="112">
        <v>3</v>
      </c>
    </row>
    <row r="115" spans="1:7">
      <c r="A115" s="8" t="s">
        <v>498</v>
      </c>
      <c r="B115" s="8" t="s">
        <v>107</v>
      </c>
      <c r="C115" s="8" t="s">
        <v>131</v>
      </c>
      <c r="D115" s="9">
        <v>39208</v>
      </c>
      <c r="E115" s="95">
        <f t="shared" ca="1" si="1"/>
        <v>15</v>
      </c>
      <c r="F115" s="111">
        <v>26944</v>
      </c>
      <c r="G115" s="112">
        <v>4</v>
      </c>
    </row>
    <row r="116" spans="1:7">
      <c r="A116" s="8" t="s">
        <v>267</v>
      </c>
      <c r="B116" s="8" t="s">
        <v>107</v>
      </c>
      <c r="C116" s="8" t="s">
        <v>108</v>
      </c>
      <c r="D116" s="9">
        <v>40477</v>
      </c>
      <c r="E116" s="95">
        <f t="shared" ca="1" si="1"/>
        <v>12</v>
      </c>
      <c r="F116" s="111">
        <v>27130</v>
      </c>
      <c r="G116" s="112">
        <v>5</v>
      </c>
    </row>
    <row r="117" spans="1:7">
      <c r="A117" s="8" t="s">
        <v>759</v>
      </c>
      <c r="B117" s="8" t="s">
        <v>123</v>
      </c>
      <c r="C117" s="8" t="s">
        <v>108</v>
      </c>
      <c r="D117" s="9">
        <v>37008</v>
      </c>
      <c r="E117" s="95">
        <f t="shared" ca="1" si="1"/>
        <v>21</v>
      </c>
      <c r="F117" s="111">
        <v>27180</v>
      </c>
      <c r="G117" s="112">
        <v>4</v>
      </c>
    </row>
    <row r="118" spans="1:7">
      <c r="A118" s="8" t="s">
        <v>316</v>
      </c>
      <c r="B118" s="8" t="s">
        <v>709</v>
      </c>
      <c r="C118" s="8" t="s">
        <v>108</v>
      </c>
      <c r="D118" s="12">
        <v>40313</v>
      </c>
      <c r="E118" s="95">
        <f t="shared" ca="1" si="1"/>
        <v>12</v>
      </c>
      <c r="F118" s="111">
        <v>27250</v>
      </c>
      <c r="G118" s="112">
        <v>5</v>
      </c>
    </row>
    <row r="119" spans="1:7">
      <c r="A119" s="8" t="s">
        <v>835</v>
      </c>
      <c r="B119" s="8" t="s">
        <v>140</v>
      </c>
      <c r="C119" s="8" t="s">
        <v>111</v>
      </c>
      <c r="D119" s="9">
        <v>36350</v>
      </c>
      <c r="E119" s="95">
        <f t="shared" ca="1" si="1"/>
        <v>23</v>
      </c>
      <c r="F119" s="111">
        <v>27380</v>
      </c>
      <c r="G119" s="112">
        <v>3</v>
      </c>
    </row>
    <row r="120" spans="1:7">
      <c r="A120" s="8" t="s">
        <v>315</v>
      </c>
      <c r="B120" s="8" t="s">
        <v>242</v>
      </c>
      <c r="C120" s="8" t="s">
        <v>131</v>
      </c>
      <c r="D120" s="12">
        <v>40313</v>
      </c>
      <c r="E120" s="95">
        <f t="shared" ca="1" si="1"/>
        <v>12</v>
      </c>
      <c r="F120" s="111">
        <v>27484</v>
      </c>
      <c r="G120" s="112">
        <v>4</v>
      </c>
    </row>
    <row r="121" spans="1:7">
      <c r="A121" s="8" t="s">
        <v>561</v>
      </c>
      <c r="B121" s="8" t="s">
        <v>115</v>
      </c>
      <c r="C121" s="8" t="s">
        <v>108</v>
      </c>
      <c r="D121" s="9">
        <v>38916</v>
      </c>
      <c r="E121" s="95">
        <f t="shared" ca="1" si="1"/>
        <v>16</v>
      </c>
      <c r="F121" s="111">
        <v>27560</v>
      </c>
      <c r="G121" s="112">
        <v>2</v>
      </c>
    </row>
    <row r="122" spans="1:7">
      <c r="A122" s="8" t="s">
        <v>512</v>
      </c>
      <c r="B122" s="8" t="s">
        <v>107</v>
      </c>
      <c r="C122" s="8" t="s">
        <v>125</v>
      </c>
      <c r="D122" s="9">
        <v>39155</v>
      </c>
      <c r="E122" s="95">
        <f t="shared" ca="1" si="1"/>
        <v>16</v>
      </c>
      <c r="F122" s="111">
        <v>27710</v>
      </c>
      <c r="G122" s="112">
        <v>3</v>
      </c>
    </row>
    <row r="123" spans="1:7">
      <c r="A123" s="8" t="s">
        <v>269</v>
      </c>
      <c r="B123" s="8" t="s">
        <v>140</v>
      </c>
      <c r="C123" s="8" t="s">
        <v>111</v>
      </c>
      <c r="D123" s="9">
        <v>40473</v>
      </c>
      <c r="E123" s="95">
        <f t="shared" ca="1" si="1"/>
        <v>12</v>
      </c>
      <c r="F123" s="111">
        <v>28260</v>
      </c>
      <c r="G123" s="112">
        <v>5</v>
      </c>
    </row>
    <row r="124" spans="1:7">
      <c r="A124" s="8" t="s">
        <v>964</v>
      </c>
      <c r="B124" s="8" t="s">
        <v>107</v>
      </c>
      <c r="C124" s="8" t="s">
        <v>111</v>
      </c>
      <c r="D124" s="14">
        <v>37099</v>
      </c>
      <c r="E124" s="95">
        <f t="shared" ca="1" si="1"/>
        <v>21</v>
      </c>
      <c r="F124" s="111">
        <v>28270</v>
      </c>
      <c r="G124" s="112">
        <v>5</v>
      </c>
    </row>
    <row r="125" spans="1:7">
      <c r="A125" s="8" t="s">
        <v>239</v>
      </c>
      <c r="B125" s="8" t="s">
        <v>140</v>
      </c>
      <c r="C125" s="8" t="s">
        <v>131</v>
      </c>
      <c r="D125" s="9">
        <v>40574</v>
      </c>
      <c r="E125" s="95">
        <f t="shared" ca="1" si="1"/>
        <v>12</v>
      </c>
      <c r="F125" s="111">
        <v>28424</v>
      </c>
      <c r="G125" s="112">
        <v>4</v>
      </c>
    </row>
    <row r="126" spans="1:7">
      <c r="A126" s="8" t="s">
        <v>937</v>
      </c>
      <c r="B126" s="8" t="s">
        <v>119</v>
      </c>
      <c r="C126" s="8" t="s">
        <v>125</v>
      </c>
      <c r="D126" s="9">
        <v>37775</v>
      </c>
      <c r="E126" s="95">
        <f t="shared" ca="1" si="1"/>
        <v>19</v>
      </c>
      <c r="F126" s="111">
        <v>28525</v>
      </c>
      <c r="G126" s="112">
        <v>4</v>
      </c>
    </row>
    <row r="127" spans="1:7">
      <c r="A127" s="8" t="s">
        <v>256</v>
      </c>
      <c r="B127" s="8" t="s">
        <v>242</v>
      </c>
      <c r="C127" s="8" t="s">
        <v>125</v>
      </c>
      <c r="D127" s="12">
        <v>40516</v>
      </c>
      <c r="E127" s="95">
        <f t="shared" ca="1" si="1"/>
        <v>12</v>
      </c>
      <c r="F127" s="111">
        <v>28625</v>
      </c>
      <c r="G127" s="112">
        <v>1</v>
      </c>
    </row>
    <row r="128" spans="1:7">
      <c r="A128" s="8" t="s">
        <v>762</v>
      </c>
      <c r="B128" s="8" t="s">
        <v>123</v>
      </c>
      <c r="C128" s="8" t="s">
        <v>108</v>
      </c>
      <c r="D128" s="9">
        <v>37018</v>
      </c>
      <c r="E128" s="95">
        <f t="shared" ca="1" si="1"/>
        <v>21</v>
      </c>
      <c r="F128" s="111">
        <v>28650</v>
      </c>
      <c r="G128" s="112">
        <v>4</v>
      </c>
    </row>
    <row r="129" spans="1:7">
      <c r="A129" s="8" t="s">
        <v>353</v>
      </c>
      <c r="B129" s="8" t="s">
        <v>154</v>
      </c>
      <c r="C129" s="8" t="s">
        <v>125</v>
      </c>
      <c r="D129" s="9">
        <v>40152</v>
      </c>
      <c r="E129" s="95">
        <f t="shared" ca="1" si="1"/>
        <v>13</v>
      </c>
      <c r="F129" s="111">
        <v>28680</v>
      </c>
      <c r="G129" s="112">
        <v>1</v>
      </c>
    </row>
    <row r="130" spans="1:7">
      <c r="A130" s="8" t="s">
        <v>570</v>
      </c>
      <c r="B130" s="8" t="s">
        <v>107</v>
      </c>
      <c r="C130" s="8" t="s">
        <v>131</v>
      </c>
      <c r="D130" s="9">
        <v>38863</v>
      </c>
      <c r="E130" s="95">
        <f t="shared" ref="E130:E193" ca="1" si="2">DATEDIF(D130,TODAY(),"Y")</f>
        <v>16</v>
      </c>
      <c r="F130" s="111">
        <v>28768</v>
      </c>
      <c r="G130" s="112">
        <v>3</v>
      </c>
    </row>
    <row r="131" spans="1:7">
      <c r="A131" s="8" t="s">
        <v>879</v>
      </c>
      <c r="B131" s="8" t="s">
        <v>147</v>
      </c>
      <c r="C131" s="8" t="s">
        <v>125</v>
      </c>
      <c r="D131" s="9">
        <v>36121</v>
      </c>
      <c r="E131" s="95">
        <f t="shared" ca="1" si="2"/>
        <v>24</v>
      </c>
      <c r="F131" s="111">
        <v>28880</v>
      </c>
      <c r="G131" s="112">
        <v>3</v>
      </c>
    </row>
    <row r="132" spans="1:7">
      <c r="A132" s="8" t="s">
        <v>822</v>
      </c>
      <c r="B132" s="8" t="s">
        <v>140</v>
      </c>
      <c r="C132" s="8" t="s">
        <v>108</v>
      </c>
      <c r="D132" s="9">
        <v>37394</v>
      </c>
      <c r="E132" s="95">
        <f t="shared" ca="1" si="2"/>
        <v>20</v>
      </c>
      <c r="F132" s="111">
        <v>28970</v>
      </c>
      <c r="G132" s="112">
        <v>3</v>
      </c>
    </row>
    <row r="133" spans="1:7">
      <c r="A133" s="8" t="s">
        <v>509</v>
      </c>
      <c r="B133" s="8" t="s">
        <v>147</v>
      </c>
      <c r="C133" s="8" t="s">
        <v>111</v>
      </c>
      <c r="D133" s="9">
        <v>39167</v>
      </c>
      <c r="E133" s="95">
        <f t="shared" ca="1" si="2"/>
        <v>16</v>
      </c>
      <c r="F133" s="111">
        <v>29000</v>
      </c>
      <c r="G133" s="112">
        <v>5</v>
      </c>
    </row>
    <row r="134" spans="1:7">
      <c r="A134" s="8" t="s">
        <v>891</v>
      </c>
      <c r="B134" s="8" t="s">
        <v>115</v>
      </c>
      <c r="C134" s="8" t="s">
        <v>125</v>
      </c>
      <c r="D134" s="9">
        <v>36695</v>
      </c>
      <c r="E134" s="95">
        <f t="shared" ca="1" si="2"/>
        <v>22</v>
      </c>
      <c r="F134" s="111">
        <v>29005</v>
      </c>
      <c r="G134" s="112">
        <v>1</v>
      </c>
    </row>
    <row r="135" spans="1:7">
      <c r="A135" s="10" t="s">
        <v>194</v>
      </c>
      <c r="B135" s="10" t="s">
        <v>135</v>
      </c>
      <c r="C135" s="10" t="s">
        <v>131</v>
      </c>
      <c r="D135" s="11">
        <v>40787</v>
      </c>
      <c r="E135" s="95">
        <f t="shared" ca="1" si="2"/>
        <v>11</v>
      </c>
      <c r="F135" s="111">
        <v>29070</v>
      </c>
      <c r="G135" s="112">
        <v>3</v>
      </c>
    </row>
    <row r="136" spans="1:7">
      <c r="A136" s="8" t="s">
        <v>913</v>
      </c>
      <c r="B136" s="8" t="s">
        <v>110</v>
      </c>
      <c r="C136" s="8" t="s">
        <v>108</v>
      </c>
      <c r="D136" s="9">
        <v>37138</v>
      </c>
      <c r="E136" s="95">
        <f t="shared" ca="1" si="2"/>
        <v>21</v>
      </c>
      <c r="F136" s="111">
        <v>29130</v>
      </c>
      <c r="G136" s="112">
        <v>1</v>
      </c>
    </row>
    <row r="137" spans="1:7">
      <c r="A137" s="8" t="s">
        <v>805</v>
      </c>
      <c r="B137" s="8" t="s">
        <v>140</v>
      </c>
      <c r="C137" s="8" t="s">
        <v>131</v>
      </c>
      <c r="D137" s="9">
        <v>35829</v>
      </c>
      <c r="E137" s="95">
        <f t="shared" ca="1" si="2"/>
        <v>25</v>
      </c>
      <c r="F137" s="111">
        <v>29176</v>
      </c>
      <c r="G137" s="112">
        <v>3</v>
      </c>
    </row>
    <row r="138" spans="1:7">
      <c r="A138" s="8" t="s">
        <v>938</v>
      </c>
      <c r="B138" s="8" t="s">
        <v>119</v>
      </c>
      <c r="C138" s="8" t="s">
        <v>108</v>
      </c>
      <c r="D138" s="9">
        <v>37793</v>
      </c>
      <c r="E138" s="95">
        <f t="shared" ca="1" si="2"/>
        <v>19</v>
      </c>
      <c r="F138" s="111">
        <v>29210</v>
      </c>
      <c r="G138" s="112">
        <v>5</v>
      </c>
    </row>
    <row r="139" spans="1:7">
      <c r="A139" s="117" t="s">
        <v>922</v>
      </c>
      <c r="B139" s="117" t="s">
        <v>119</v>
      </c>
      <c r="C139" s="117" t="s">
        <v>108</v>
      </c>
      <c r="D139" s="14">
        <v>36526</v>
      </c>
      <c r="E139" s="102">
        <f t="shared" ca="1" si="2"/>
        <v>23</v>
      </c>
      <c r="F139" s="118">
        <v>29260</v>
      </c>
      <c r="G139" s="119">
        <v>4</v>
      </c>
    </row>
    <row r="140" spans="1:7">
      <c r="A140" s="8" t="s">
        <v>390</v>
      </c>
      <c r="B140" s="8" t="s">
        <v>119</v>
      </c>
      <c r="C140" s="8" t="s">
        <v>108</v>
      </c>
      <c r="D140" s="9">
        <v>39745</v>
      </c>
      <c r="E140" s="95">
        <f t="shared" ca="1" si="2"/>
        <v>14</v>
      </c>
      <c r="F140" s="111">
        <v>29330</v>
      </c>
      <c r="G140" s="112">
        <v>5</v>
      </c>
    </row>
    <row r="141" spans="1:7">
      <c r="A141" s="8" t="s">
        <v>576</v>
      </c>
      <c r="B141" s="8" t="s">
        <v>140</v>
      </c>
      <c r="C141" s="8" t="s">
        <v>108</v>
      </c>
      <c r="D141" s="9">
        <v>38832</v>
      </c>
      <c r="E141" s="95">
        <f t="shared" ca="1" si="2"/>
        <v>16</v>
      </c>
      <c r="F141" s="111">
        <v>29420</v>
      </c>
      <c r="G141" s="112">
        <v>5</v>
      </c>
    </row>
    <row r="142" spans="1:7">
      <c r="A142" s="8" t="s">
        <v>884</v>
      </c>
      <c r="B142" s="8" t="s">
        <v>121</v>
      </c>
      <c r="C142" s="8" t="s">
        <v>111</v>
      </c>
      <c r="D142" s="9">
        <v>37236</v>
      </c>
      <c r="E142" s="95">
        <f t="shared" ca="1" si="2"/>
        <v>21</v>
      </c>
      <c r="F142" s="111">
        <v>29540</v>
      </c>
      <c r="G142" s="112">
        <v>3</v>
      </c>
    </row>
    <row r="143" spans="1:7">
      <c r="A143" s="8" t="s">
        <v>331</v>
      </c>
      <c r="B143" s="8" t="s">
        <v>110</v>
      </c>
      <c r="C143" s="8" t="s">
        <v>108</v>
      </c>
      <c r="D143" s="9">
        <v>40264</v>
      </c>
      <c r="E143" s="95">
        <f t="shared" ca="1" si="2"/>
        <v>13</v>
      </c>
      <c r="F143" s="111">
        <v>29760</v>
      </c>
      <c r="G143" s="112">
        <v>2</v>
      </c>
    </row>
    <row r="144" spans="1:7">
      <c r="A144" s="8" t="s">
        <v>757</v>
      </c>
      <c r="B144" s="8" t="s">
        <v>123</v>
      </c>
      <c r="C144" s="8" t="s">
        <v>131</v>
      </c>
      <c r="D144" s="9">
        <v>36602</v>
      </c>
      <c r="E144" s="95">
        <f t="shared" ca="1" si="2"/>
        <v>23</v>
      </c>
      <c r="F144" s="111">
        <v>30080</v>
      </c>
      <c r="G144" s="112">
        <v>3</v>
      </c>
    </row>
    <row r="145" spans="1:7">
      <c r="A145" s="8" t="s">
        <v>887</v>
      </c>
      <c r="B145" s="8" t="s">
        <v>115</v>
      </c>
      <c r="C145" s="8" t="s">
        <v>111</v>
      </c>
      <c r="D145" s="9">
        <v>36623</v>
      </c>
      <c r="E145" s="95">
        <f t="shared" ca="1" si="2"/>
        <v>23</v>
      </c>
      <c r="F145" s="111">
        <v>30300</v>
      </c>
      <c r="G145" s="112">
        <v>1</v>
      </c>
    </row>
    <row r="146" spans="1:7">
      <c r="A146" s="8" t="s">
        <v>765</v>
      </c>
      <c r="B146" s="8" t="s">
        <v>123</v>
      </c>
      <c r="C146" s="8" t="s">
        <v>111</v>
      </c>
      <c r="D146" s="9">
        <v>36038</v>
      </c>
      <c r="E146" s="95">
        <f t="shared" ca="1" si="2"/>
        <v>24</v>
      </c>
      <c r="F146" s="111">
        <v>30340</v>
      </c>
      <c r="G146" s="112">
        <v>3</v>
      </c>
    </row>
    <row r="147" spans="1:7">
      <c r="A147" s="8" t="s">
        <v>621</v>
      </c>
      <c r="B147" s="8" t="s">
        <v>154</v>
      </c>
      <c r="C147" s="8" t="s">
        <v>108</v>
      </c>
      <c r="D147" s="9">
        <v>38051</v>
      </c>
      <c r="E147" s="95">
        <f t="shared" ca="1" si="2"/>
        <v>19</v>
      </c>
      <c r="F147" s="111">
        <v>30350</v>
      </c>
      <c r="G147" s="112">
        <v>1</v>
      </c>
    </row>
    <row r="148" spans="1:7">
      <c r="A148" s="8" t="s">
        <v>481</v>
      </c>
      <c r="B148" s="8" t="s">
        <v>140</v>
      </c>
      <c r="C148" s="8" t="s">
        <v>131</v>
      </c>
      <c r="D148" s="9">
        <v>39278</v>
      </c>
      <c r="E148" s="95">
        <f t="shared" ca="1" si="2"/>
        <v>15</v>
      </c>
      <c r="F148" s="111">
        <v>30416</v>
      </c>
      <c r="G148" s="112">
        <v>1</v>
      </c>
    </row>
    <row r="149" spans="1:7">
      <c r="A149" s="10" t="s">
        <v>195</v>
      </c>
      <c r="B149" s="10" t="s">
        <v>135</v>
      </c>
      <c r="C149" s="10" t="s">
        <v>125</v>
      </c>
      <c r="D149" s="11">
        <v>40779</v>
      </c>
      <c r="E149" s="95">
        <f t="shared" ca="1" si="2"/>
        <v>11</v>
      </c>
      <c r="F149" s="111">
        <v>30445</v>
      </c>
      <c r="G149" s="112">
        <v>1</v>
      </c>
    </row>
    <row r="150" spans="1:7">
      <c r="A150" s="8" t="s">
        <v>245</v>
      </c>
      <c r="B150" s="8" t="s">
        <v>119</v>
      </c>
      <c r="C150" s="8" t="s">
        <v>131</v>
      </c>
      <c r="D150" s="9">
        <v>40561</v>
      </c>
      <c r="E150" s="95">
        <f t="shared" ca="1" si="2"/>
        <v>12</v>
      </c>
      <c r="F150" s="111">
        <v>30468</v>
      </c>
      <c r="G150" s="112">
        <v>2</v>
      </c>
    </row>
    <row r="151" spans="1:7">
      <c r="A151" s="8" t="s">
        <v>13</v>
      </c>
      <c r="B151" s="8" t="s">
        <v>135</v>
      </c>
      <c r="C151" s="8" t="s">
        <v>108</v>
      </c>
      <c r="D151" s="9">
        <v>37404</v>
      </c>
      <c r="E151" s="95">
        <f t="shared" ca="1" si="2"/>
        <v>20</v>
      </c>
      <c r="F151" s="111">
        <v>30780</v>
      </c>
      <c r="G151" s="112">
        <v>4</v>
      </c>
    </row>
    <row r="152" spans="1:7">
      <c r="A152" s="8" t="s">
        <v>854</v>
      </c>
      <c r="B152" s="8" t="s">
        <v>140</v>
      </c>
      <c r="C152" s="8" t="s">
        <v>108</v>
      </c>
      <c r="D152" s="9">
        <v>37936</v>
      </c>
      <c r="E152" s="95">
        <f t="shared" ca="1" si="2"/>
        <v>19</v>
      </c>
      <c r="F152" s="111">
        <v>30920</v>
      </c>
      <c r="G152" s="112">
        <v>5</v>
      </c>
    </row>
    <row r="153" spans="1:7">
      <c r="A153" s="8" t="s">
        <v>872</v>
      </c>
      <c r="B153" s="8" t="s">
        <v>147</v>
      </c>
      <c r="C153" s="8" t="s">
        <v>125</v>
      </c>
      <c r="D153" s="9">
        <v>37138</v>
      </c>
      <c r="E153" s="95">
        <f t="shared" ca="1" si="2"/>
        <v>21</v>
      </c>
      <c r="F153" s="111">
        <v>31110</v>
      </c>
      <c r="G153" s="112">
        <v>1</v>
      </c>
    </row>
    <row r="154" spans="1:7">
      <c r="A154" s="8" t="s">
        <v>894</v>
      </c>
      <c r="B154" s="8" t="s">
        <v>110</v>
      </c>
      <c r="C154" s="8" t="s">
        <v>125</v>
      </c>
      <c r="D154" s="9">
        <v>35826</v>
      </c>
      <c r="E154" s="95">
        <f t="shared" ca="1" si="2"/>
        <v>25</v>
      </c>
      <c r="F154" s="111">
        <v>31205</v>
      </c>
      <c r="G154" s="112">
        <v>2</v>
      </c>
    </row>
    <row r="155" spans="1:7">
      <c r="A155" s="8" t="s">
        <v>978</v>
      </c>
      <c r="B155" s="8" t="s">
        <v>250</v>
      </c>
      <c r="C155" s="8" t="s">
        <v>125</v>
      </c>
      <c r="D155" s="9">
        <v>36557</v>
      </c>
      <c r="E155" s="95">
        <f t="shared" ca="1" si="2"/>
        <v>23</v>
      </c>
      <c r="F155" s="111">
        <v>31250</v>
      </c>
      <c r="G155" s="112">
        <v>2</v>
      </c>
    </row>
    <row r="156" spans="1:7">
      <c r="A156" s="8" t="s">
        <v>444</v>
      </c>
      <c r="B156" s="8" t="s">
        <v>147</v>
      </c>
      <c r="C156" s="8" t="s">
        <v>125</v>
      </c>
      <c r="D156" s="9">
        <v>39457</v>
      </c>
      <c r="E156" s="95">
        <f t="shared" ca="1" si="2"/>
        <v>15</v>
      </c>
      <c r="F156" s="111">
        <v>31255</v>
      </c>
      <c r="G156" s="112">
        <v>5</v>
      </c>
    </row>
    <row r="157" spans="1:7">
      <c r="A157" s="8" t="s">
        <v>880</v>
      </c>
      <c r="B157" s="8" t="s">
        <v>147</v>
      </c>
      <c r="C157" s="8" t="s">
        <v>108</v>
      </c>
      <c r="D157" s="9">
        <v>36145</v>
      </c>
      <c r="E157" s="95">
        <f t="shared" ca="1" si="2"/>
        <v>24</v>
      </c>
      <c r="F157" s="111">
        <v>31260</v>
      </c>
      <c r="G157" s="112">
        <v>5</v>
      </c>
    </row>
    <row r="158" spans="1:7">
      <c r="A158" s="8" t="s">
        <v>863</v>
      </c>
      <c r="B158" s="8" t="s">
        <v>147</v>
      </c>
      <c r="C158" s="8" t="s">
        <v>111</v>
      </c>
      <c r="D158" s="9">
        <v>36199</v>
      </c>
      <c r="E158" s="95">
        <f t="shared" ca="1" si="2"/>
        <v>24</v>
      </c>
      <c r="F158" s="111">
        <v>31270</v>
      </c>
      <c r="G158" s="112">
        <v>5</v>
      </c>
    </row>
    <row r="159" spans="1:7">
      <c r="A159" s="8" t="s">
        <v>287</v>
      </c>
      <c r="B159" s="8" t="s">
        <v>107</v>
      </c>
      <c r="C159" s="8" t="s">
        <v>108</v>
      </c>
      <c r="D159" s="9">
        <v>40420</v>
      </c>
      <c r="E159" s="95">
        <f t="shared" ca="1" si="2"/>
        <v>12</v>
      </c>
      <c r="F159" s="111">
        <v>31690</v>
      </c>
      <c r="G159" s="112">
        <v>4</v>
      </c>
    </row>
    <row r="160" spans="1:7">
      <c r="A160" s="8" t="s">
        <v>149</v>
      </c>
      <c r="B160" s="8" t="s">
        <v>123</v>
      </c>
      <c r="C160" s="8" t="s">
        <v>108</v>
      </c>
      <c r="D160" s="9">
        <v>41051</v>
      </c>
      <c r="E160" s="95">
        <f t="shared" ca="1" si="2"/>
        <v>10</v>
      </c>
      <c r="F160" s="111">
        <v>31830</v>
      </c>
      <c r="G160" s="112">
        <v>3</v>
      </c>
    </row>
    <row r="161" spans="1:7">
      <c r="A161" s="8" t="s">
        <v>499</v>
      </c>
      <c r="B161" s="8" t="s">
        <v>113</v>
      </c>
      <c r="C161" s="8" t="s">
        <v>108</v>
      </c>
      <c r="D161" s="9">
        <v>39199</v>
      </c>
      <c r="E161" s="95">
        <f t="shared" ca="1" si="2"/>
        <v>15</v>
      </c>
      <c r="F161" s="111">
        <v>31840</v>
      </c>
      <c r="G161" s="112">
        <v>1</v>
      </c>
    </row>
    <row r="162" spans="1:7">
      <c r="A162" s="8" t="s">
        <v>497</v>
      </c>
      <c r="B162" s="8" t="s">
        <v>123</v>
      </c>
      <c r="C162" s="8" t="s">
        <v>108</v>
      </c>
      <c r="D162" s="9">
        <v>39215</v>
      </c>
      <c r="E162" s="95">
        <f t="shared" ca="1" si="2"/>
        <v>15</v>
      </c>
      <c r="F162" s="111">
        <v>31910</v>
      </c>
      <c r="G162" s="112">
        <v>5</v>
      </c>
    </row>
    <row r="163" spans="1:7">
      <c r="A163" s="8" t="s">
        <v>613</v>
      </c>
      <c r="B163" s="8" t="s">
        <v>119</v>
      </c>
      <c r="C163" s="8" t="s">
        <v>108</v>
      </c>
      <c r="D163" s="9">
        <v>38237</v>
      </c>
      <c r="E163" s="95">
        <f t="shared" ca="1" si="2"/>
        <v>18</v>
      </c>
      <c r="F163" s="111">
        <v>31910</v>
      </c>
      <c r="G163" s="112">
        <v>5</v>
      </c>
    </row>
    <row r="164" spans="1:7">
      <c r="A164" s="8" t="s">
        <v>787</v>
      </c>
      <c r="B164" s="8" t="s">
        <v>113</v>
      </c>
      <c r="C164" s="8" t="s">
        <v>111</v>
      </c>
      <c r="D164" s="9">
        <v>37641</v>
      </c>
      <c r="E164" s="95">
        <f t="shared" ca="1" si="2"/>
        <v>20</v>
      </c>
      <c r="F164" s="111">
        <v>31970</v>
      </c>
      <c r="G164" s="112">
        <v>5</v>
      </c>
    </row>
    <row r="165" spans="1:7">
      <c r="A165" s="8" t="s">
        <v>771</v>
      </c>
      <c r="B165" s="8" t="s">
        <v>123</v>
      </c>
      <c r="C165" s="8" t="s">
        <v>108</v>
      </c>
      <c r="D165" s="9">
        <v>36506</v>
      </c>
      <c r="E165" s="95">
        <f t="shared" ca="1" si="2"/>
        <v>23</v>
      </c>
      <c r="F165" s="111">
        <v>32100</v>
      </c>
      <c r="G165" s="112">
        <v>1</v>
      </c>
    </row>
    <row r="166" spans="1:7">
      <c r="A166" s="8" t="s">
        <v>549</v>
      </c>
      <c r="B166" s="8" t="s">
        <v>119</v>
      </c>
      <c r="C166" s="8" t="s">
        <v>108</v>
      </c>
      <c r="D166" s="9">
        <v>39002</v>
      </c>
      <c r="E166" s="95">
        <f t="shared" ca="1" si="2"/>
        <v>16</v>
      </c>
      <c r="F166" s="111">
        <v>32120</v>
      </c>
      <c r="G166" s="112">
        <v>1</v>
      </c>
    </row>
    <row r="167" spans="1:7">
      <c r="A167" s="8" t="s">
        <v>209</v>
      </c>
      <c r="B167" s="8" t="s">
        <v>113</v>
      </c>
      <c r="C167" s="8" t="s">
        <v>108</v>
      </c>
      <c r="D167" s="9">
        <v>40710</v>
      </c>
      <c r="E167" s="95">
        <f t="shared" ca="1" si="2"/>
        <v>11</v>
      </c>
      <c r="F167" s="111">
        <v>32140</v>
      </c>
      <c r="G167" s="112">
        <v>2</v>
      </c>
    </row>
    <row r="168" spans="1:7">
      <c r="A168" s="8" t="s">
        <v>117</v>
      </c>
      <c r="B168" s="8" t="s">
        <v>107</v>
      </c>
      <c r="C168" s="8" t="s">
        <v>108</v>
      </c>
      <c r="D168" s="9">
        <v>41226</v>
      </c>
      <c r="E168" s="95">
        <f t="shared" ca="1" si="2"/>
        <v>10</v>
      </c>
      <c r="F168" s="111">
        <v>32160</v>
      </c>
      <c r="G168" s="112">
        <v>3</v>
      </c>
    </row>
    <row r="169" spans="1:7">
      <c r="A169" s="8" t="s">
        <v>145</v>
      </c>
      <c r="B169" s="8" t="s">
        <v>140</v>
      </c>
      <c r="C169" s="8" t="s">
        <v>111</v>
      </c>
      <c r="D169" s="9">
        <v>41079</v>
      </c>
      <c r="E169" s="95">
        <f t="shared" ca="1" si="2"/>
        <v>10</v>
      </c>
      <c r="F169" s="111">
        <v>32190</v>
      </c>
      <c r="G169" s="112">
        <v>3</v>
      </c>
    </row>
    <row r="170" spans="1:7">
      <c r="A170" s="8" t="s">
        <v>416</v>
      </c>
      <c r="B170" s="8" t="s">
        <v>113</v>
      </c>
      <c r="C170" s="8" t="s">
        <v>108</v>
      </c>
      <c r="D170" s="9">
        <v>39654</v>
      </c>
      <c r="E170" s="95">
        <f t="shared" ca="1" si="2"/>
        <v>14</v>
      </c>
      <c r="F170" s="111">
        <v>32360</v>
      </c>
      <c r="G170" s="112">
        <v>4</v>
      </c>
    </row>
    <row r="171" spans="1:7">
      <c r="A171" s="8" t="s">
        <v>581</v>
      </c>
      <c r="B171" s="8" t="s">
        <v>140</v>
      </c>
      <c r="C171" s="8" t="s">
        <v>108</v>
      </c>
      <c r="D171" s="9">
        <v>38813</v>
      </c>
      <c r="E171" s="95">
        <f t="shared" ca="1" si="2"/>
        <v>17</v>
      </c>
      <c r="F171" s="111">
        <v>32390</v>
      </c>
      <c r="G171" s="112">
        <v>2</v>
      </c>
    </row>
    <row r="172" spans="1:7">
      <c r="A172" s="8" t="s">
        <v>972</v>
      </c>
      <c r="B172" s="8" t="s">
        <v>107</v>
      </c>
      <c r="C172" s="8" t="s">
        <v>131</v>
      </c>
      <c r="D172" s="9">
        <v>36458</v>
      </c>
      <c r="E172" s="95">
        <f t="shared" ca="1" si="2"/>
        <v>23</v>
      </c>
      <c r="F172" s="111">
        <v>32536</v>
      </c>
      <c r="G172" s="112">
        <v>2</v>
      </c>
    </row>
    <row r="173" spans="1:7">
      <c r="A173" s="8" t="s">
        <v>407</v>
      </c>
      <c r="B173" s="8" t="s">
        <v>177</v>
      </c>
      <c r="C173" s="8" t="s">
        <v>108</v>
      </c>
      <c r="D173" s="9">
        <v>39688</v>
      </c>
      <c r="E173" s="95">
        <f t="shared" ca="1" si="2"/>
        <v>14</v>
      </c>
      <c r="F173" s="111">
        <v>32600</v>
      </c>
      <c r="G173" s="112">
        <v>5</v>
      </c>
    </row>
    <row r="174" spans="1:7">
      <c r="A174" s="8" t="s">
        <v>295</v>
      </c>
      <c r="B174" s="8" t="s">
        <v>113</v>
      </c>
      <c r="C174" s="8" t="s">
        <v>108</v>
      </c>
      <c r="D174" s="9">
        <v>40399</v>
      </c>
      <c r="E174" s="95">
        <f t="shared" ca="1" si="2"/>
        <v>12</v>
      </c>
      <c r="F174" s="111">
        <v>32640</v>
      </c>
      <c r="G174" s="112">
        <v>4</v>
      </c>
    </row>
    <row r="175" spans="1:7">
      <c r="A175" s="8" t="s">
        <v>141</v>
      </c>
      <c r="B175" s="8" t="s">
        <v>115</v>
      </c>
      <c r="C175" s="8" t="s">
        <v>111</v>
      </c>
      <c r="D175" s="9">
        <v>41116</v>
      </c>
      <c r="E175" s="95">
        <f t="shared" ca="1" si="2"/>
        <v>10</v>
      </c>
      <c r="F175" s="111">
        <v>32650</v>
      </c>
      <c r="G175" s="112">
        <v>1</v>
      </c>
    </row>
    <row r="176" spans="1:7">
      <c r="A176" s="8" t="s">
        <v>321</v>
      </c>
      <c r="B176" s="8" t="s">
        <v>113</v>
      </c>
      <c r="C176" s="8" t="s">
        <v>125</v>
      </c>
      <c r="D176" s="9">
        <v>40299</v>
      </c>
      <c r="E176" s="95">
        <f t="shared" ca="1" si="2"/>
        <v>12</v>
      </c>
      <c r="F176" s="111">
        <v>32835</v>
      </c>
      <c r="G176" s="112">
        <v>2</v>
      </c>
    </row>
    <row r="177" spans="1:7">
      <c r="A177" s="8" t="s">
        <v>434</v>
      </c>
      <c r="B177" s="8" t="s">
        <v>107</v>
      </c>
      <c r="C177" s="8" t="s">
        <v>111</v>
      </c>
      <c r="D177" s="9">
        <v>39534</v>
      </c>
      <c r="E177" s="95">
        <f t="shared" ca="1" si="2"/>
        <v>15</v>
      </c>
      <c r="F177" s="111">
        <v>32880</v>
      </c>
      <c r="G177" s="112">
        <v>3</v>
      </c>
    </row>
    <row r="178" spans="1:7">
      <c r="A178" s="8" t="s">
        <v>615</v>
      </c>
      <c r="B178" s="8" t="s">
        <v>110</v>
      </c>
      <c r="C178" s="8" t="s">
        <v>125</v>
      </c>
      <c r="D178" s="14">
        <v>38173</v>
      </c>
      <c r="E178" s="95">
        <f t="shared" ca="1" si="2"/>
        <v>18</v>
      </c>
      <c r="F178" s="111">
        <v>32900</v>
      </c>
      <c r="G178" s="112">
        <v>2</v>
      </c>
    </row>
    <row r="179" spans="1:7">
      <c r="A179" s="8" t="s">
        <v>777</v>
      </c>
      <c r="B179" s="8" t="s">
        <v>137</v>
      </c>
      <c r="C179" s="8" t="s">
        <v>111</v>
      </c>
      <c r="D179" s="9">
        <v>36176</v>
      </c>
      <c r="E179" s="95">
        <f t="shared" ca="1" si="2"/>
        <v>24</v>
      </c>
      <c r="F179" s="111">
        <v>32940</v>
      </c>
      <c r="G179" s="112">
        <v>5</v>
      </c>
    </row>
    <row r="180" spans="1:7">
      <c r="A180" s="8" t="s">
        <v>770</v>
      </c>
      <c r="B180" s="8" t="s">
        <v>123</v>
      </c>
      <c r="C180" s="8" t="s">
        <v>131</v>
      </c>
      <c r="D180" s="9">
        <v>36487</v>
      </c>
      <c r="E180" s="95">
        <f t="shared" ca="1" si="2"/>
        <v>23</v>
      </c>
      <c r="F180" s="111">
        <v>33056</v>
      </c>
      <c r="G180" s="112">
        <v>5</v>
      </c>
    </row>
    <row r="181" spans="1:7">
      <c r="A181" s="8" t="s">
        <v>528</v>
      </c>
      <c r="B181" s="8" t="s">
        <v>110</v>
      </c>
      <c r="C181" s="8" t="s">
        <v>111</v>
      </c>
      <c r="D181" s="9">
        <v>39109</v>
      </c>
      <c r="E181" s="95">
        <f t="shared" ca="1" si="2"/>
        <v>16</v>
      </c>
      <c r="F181" s="111">
        <v>33120</v>
      </c>
      <c r="G181" s="112">
        <v>2</v>
      </c>
    </row>
    <row r="182" spans="1:7">
      <c r="A182" s="8" t="s">
        <v>848</v>
      </c>
      <c r="B182" s="8" t="s">
        <v>140</v>
      </c>
      <c r="C182" s="8" t="s">
        <v>108</v>
      </c>
      <c r="D182" s="9">
        <v>36084</v>
      </c>
      <c r="E182" s="95">
        <f t="shared" ca="1" si="2"/>
        <v>24</v>
      </c>
      <c r="F182" s="111">
        <v>33210</v>
      </c>
      <c r="G182" s="112">
        <v>4</v>
      </c>
    </row>
    <row r="183" spans="1:7">
      <c r="A183" s="8" t="s">
        <v>394</v>
      </c>
      <c r="B183" s="8" t="s">
        <v>177</v>
      </c>
      <c r="C183" s="8" t="s">
        <v>131</v>
      </c>
      <c r="D183" s="9">
        <v>39733</v>
      </c>
      <c r="E183" s="95">
        <f t="shared" ca="1" si="2"/>
        <v>14</v>
      </c>
      <c r="F183" s="111">
        <v>33232</v>
      </c>
      <c r="G183" s="112">
        <v>4</v>
      </c>
    </row>
    <row r="184" spans="1:7">
      <c r="A184" s="8" t="s">
        <v>257</v>
      </c>
      <c r="B184" s="8" t="s">
        <v>119</v>
      </c>
      <c r="C184" s="8" t="s">
        <v>131</v>
      </c>
      <c r="D184" s="9">
        <v>40515</v>
      </c>
      <c r="E184" s="95">
        <f t="shared" ca="1" si="2"/>
        <v>12</v>
      </c>
      <c r="F184" s="111">
        <v>33508</v>
      </c>
      <c r="G184" s="112">
        <v>4</v>
      </c>
    </row>
    <row r="185" spans="1:7">
      <c r="A185" s="8" t="s">
        <v>617</v>
      </c>
      <c r="B185" s="8" t="s">
        <v>115</v>
      </c>
      <c r="C185" s="8" t="s">
        <v>131</v>
      </c>
      <c r="D185" s="9">
        <v>38144</v>
      </c>
      <c r="E185" s="95">
        <f t="shared" ca="1" si="2"/>
        <v>18</v>
      </c>
      <c r="F185" s="111">
        <v>33512</v>
      </c>
      <c r="G185" s="112">
        <v>4</v>
      </c>
    </row>
    <row r="186" spans="1:7">
      <c r="A186" s="8" t="s">
        <v>339</v>
      </c>
      <c r="B186" s="8" t="s">
        <v>107</v>
      </c>
      <c r="C186" s="8" t="s">
        <v>108</v>
      </c>
      <c r="D186" s="9">
        <v>40250</v>
      </c>
      <c r="E186" s="95">
        <f t="shared" ca="1" si="2"/>
        <v>13</v>
      </c>
      <c r="F186" s="111">
        <v>33590</v>
      </c>
      <c r="G186" s="112">
        <v>5</v>
      </c>
    </row>
    <row r="187" spans="1:7">
      <c r="A187" s="8" t="s">
        <v>655</v>
      </c>
      <c r="B187" s="8" t="s">
        <v>154</v>
      </c>
      <c r="C187" s="8" t="s">
        <v>108</v>
      </c>
      <c r="D187" s="9">
        <v>36893</v>
      </c>
      <c r="E187" s="95">
        <f t="shared" ca="1" si="2"/>
        <v>22</v>
      </c>
      <c r="F187" s="111">
        <v>33640</v>
      </c>
      <c r="G187" s="112">
        <v>3</v>
      </c>
    </row>
    <row r="188" spans="1:7">
      <c r="A188" s="8" t="s">
        <v>307</v>
      </c>
      <c r="B188" s="8" t="s">
        <v>107</v>
      </c>
      <c r="C188" s="8" t="s">
        <v>131</v>
      </c>
      <c r="D188" s="9">
        <v>40360</v>
      </c>
      <c r="E188" s="95">
        <f t="shared" ca="1" si="2"/>
        <v>12</v>
      </c>
      <c r="F188" s="111">
        <v>33752</v>
      </c>
      <c r="G188" s="112">
        <v>3</v>
      </c>
    </row>
    <row r="189" spans="1:7">
      <c r="A189" s="8" t="s">
        <v>892</v>
      </c>
      <c r="B189" s="8" t="s">
        <v>115</v>
      </c>
      <c r="C189" s="8" t="s">
        <v>125</v>
      </c>
      <c r="D189" s="9">
        <v>37470</v>
      </c>
      <c r="E189" s="95">
        <f t="shared" ca="1" si="2"/>
        <v>20</v>
      </c>
      <c r="F189" s="111">
        <v>33810</v>
      </c>
      <c r="G189" s="112">
        <v>5</v>
      </c>
    </row>
    <row r="190" spans="1:7">
      <c r="A190" s="8" t="s">
        <v>281</v>
      </c>
      <c r="B190" s="8" t="s">
        <v>147</v>
      </c>
      <c r="C190" s="8" t="s">
        <v>108</v>
      </c>
      <c r="D190" s="9">
        <v>40447</v>
      </c>
      <c r="E190" s="95">
        <f t="shared" ca="1" si="2"/>
        <v>12</v>
      </c>
      <c r="F190" s="111">
        <v>33970</v>
      </c>
      <c r="G190" s="112">
        <v>4</v>
      </c>
    </row>
    <row r="191" spans="1:7">
      <c r="A191" s="8" t="s">
        <v>564</v>
      </c>
      <c r="B191" s="8" t="s">
        <v>110</v>
      </c>
      <c r="C191" s="8" t="s">
        <v>108</v>
      </c>
      <c r="D191" s="9">
        <v>38903</v>
      </c>
      <c r="E191" s="95">
        <f t="shared" ca="1" si="2"/>
        <v>16</v>
      </c>
      <c r="F191" s="111">
        <v>34060</v>
      </c>
      <c r="G191" s="112">
        <v>2</v>
      </c>
    </row>
    <row r="192" spans="1:7">
      <c r="A192" s="8" t="s">
        <v>156</v>
      </c>
      <c r="B192" s="8" t="s">
        <v>113</v>
      </c>
      <c r="C192" s="8" t="s">
        <v>125</v>
      </c>
      <c r="D192" s="9">
        <v>41014</v>
      </c>
      <c r="E192" s="95">
        <f t="shared" ca="1" si="2"/>
        <v>11</v>
      </c>
      <c r="F192" s="111">
        <v>34110</v>
      </c>
      <c r="G192" s="112">
        <v>4</v>
      </c>
    </row>
    <row r="193" spans="1:7">
      <c r="A193" s="8" t="s">
        <v>255</v>
      </c>
      <c r="B193" s="8" t="s">
        <v>119</v>
      </c>
      <c r="C193" s="8" t="s">
        <v>108</v>
      </c>
      <c r="D193" s="9">
        <v>40521</v>
      </c>
      <c r="E193" s="95">
        <f t="shared" ca="1" si="2"/>
        <v>12</v>
      </c>
      <c r="F193" s="111">
        <v>34330</v>
      </c>
      <c r="G193" s="112">
        <v>3</v>
      </c>
    </row>
    <row r="194" spans="1:7">
      <c r="A194" s="8" t="s">
        <v>415</v>
      </c>
      <c r="B194" s="8" t="s">
        <v>140</v>
      </c>
      <c r="C194" s="8" t="s">
        <v>108</v>
      </c>
      <c r="D194" s="9">
        <v>39655</v>
      </c>
      <c r="E194" s="95">
        <f t="shared" ref="E194:E257" ca="1" si="3">DATEDIF(D194,TODAY(),"Y")</f>
        <v>14</v>
      </c>
      <c r="F194" s="111">
        <v>34480</v>
      </c>
      <c r="G194" s="112">
        <v>3</v>
      </c>
    </row>
    <row r="195" spans="1:7">
      <c r="A195" s="8" t="s">
        <v>211</v>
      </c>
      <c r="B195" s="8" t="s">
        <v>107</v>
      </c>
      <c r="C195" s="8" t="s">
        <v>111</v>
      </c>
      <c r="D195" s="9">
        <v>40706</v>
      </c>
      <c r="E195" s="95">
        <f t="shared" ca="1" si="3"/>
        <v>11</v>
      </c>
      <c r="F195" s="111">
        <v>34680</v>
      </c>
      <c r="G195" s="112">
        <v>5</v>
      </c>
    </row>
    <row r="196" spans="1:7">
      <c r="A196" s="8" t="s">
        <v>351</v>
      </c>
      <c r="B196" s="8" t="s">
        <v>140</v>
      </c>
      <c r="C196" s="8" t="s">
        <v>108</v>
      </c>
      <c r="D196" s="9">
        <v>40175</v>
      </c>
      <c r="E196" s="95">
        <f t="shared" ca="1" si="3"/>
        <v>13</v>
      </c>
      <c r="F196" s="111">
        <v>34690</v>
      </c>
      <c r="G196" s="112">
        <v>2</v>
      </c>
    </row>
    <row r="197" spans="1:7">
      <c r="A197" s="8" t="s">
        <v>763</v>
      </c>
      <c r="B197" s="8" t="s">
        <v>123</v>
      </c>
      <c r="C197" s="8" t="s">
        <v>108</v>
      </c>
      <c r="D197" s="9">
        <v>35965</v>
      </c>
      <c r="E197" s="102">
        <f t="shared" ca="1" si="3"/>
        <v>24</v>
      </c>
      <c r="F197" s="111">
        <v>34780</v>
      </c>
      <c r="G197" s="112">
        <v>4</v>
      </c>
    </row>
    <row r="198" spans="1:7">
      <c r="A198" s="8" t="s">
        <v>926</v>
      </c>
      <c r="B198" s="8" t="s">
        <v>119</v>
      </c>
      <c r="C198" s="8" t="s">
        <v>125</v>
      </c>
      <c r="D198" s="9">
        <v>36196</v>
      </c>
      <c r="E198" s="95">
        <f t="shared" ca="1" si="3"/>
        <v>24</v>
      </c>
      <c r="F198" s="111">
        <v>34980</v>
      </c>
      <c r="G198" s="112">
        <v>2</v>
      </c>
    </row>
    <row r="199" spans="1:7">
      <c r="A199" s="8" t="s">
        <v>361</v>
      </c>
      <c r="B199" s="8" t="s">
        <v>107</v>
      </c>
      <c r="C199" s="8" t="s">
        <v>108</v>
      </c>
      <c r="D199" s="9">
        <v>40018</v>
      </c>
      <c r="E199" s="95">
        <f t="shared" ca="1" si="3"/>
        <v>13</v>
      </c>
      <c r="F199" s="111">
        <v>34990</v>
      </c>
      <c r="G199" s="112">
        <v>3</v>
      </c>
    </row>
    <row r="200" spans="1:7">
      <c r="A200" s="8" t="s">
        <v>192</v>
      </c>
      <c r="B200" s="8" t="s">
        <v>115</v>
      </c>
      <c r="C200" s="8" t="s">
        <v>125</v>
      </c>
      <c r="D200" s="9">
        <v>40807</v>
      </c>
      <c r="E200" s="95">
        <f t="shared" ca="1" si="3"/>
        <v>11</v>
      </c>
      <c r="F200" s="111">
        <v>35045</v>
      </c>
      <c r="G200" s="112">
        <v>4</v>
      </c>
    </row>
    <row r="201" spans="1:7">
      <c r="A201" s="8" t="s">
        <v>485</v>
      </c>
      <c r="B201" s="8" t="s">
        <v>107</v>
      </c>
      <c r="C201" s="8" t="s">
        <v>111</v>
      </c>
      <c r="D201" s="9">
        <v>39272</v>
      </c>
      <c r="E201" s="95">
        <f t="shared" ca="1" si="3"/>
        <v>15</v>
      </c>
      <c r="F201" s="111">
        <v>35240</v>
      </c>
      <c r="G201" s="112">
        <v>3</v>
      </c>
    </row>
    <row r="202" spans="1:7">
      <c r="A202" s="8" t="s">
        <v>332</v>
      </c>
      <c r="B202" s="8" t="s">
        <v>137</v>
      </c>
      <c r="C202" s="8" t="s">
        <v>111</v>
      </c>
      <c r="D202" s="9">
        <v>40263</v>
      </c>
      <c r="E202" s="95">
        <f t="shared" ca="1" si="3"/>
        <v>13</v>
      </c>
      <c r="F202" s="111">
        <v>35260</v>
      </c>
      <c r="G202" s="112">
        <v>2</v>
      </c>
    </row>
    <row r="203" spans="1:7">
      <c r="A203" s="8" t="s">
        <v>662</v>
      </c>
      <c r="B203" s="8" t="s">
        <v>123</v>
      </c>
      <c r="C203" s="8" t="s">
        <v>125</v>
      </c>
      <c r="D203" s="9">
        <v>36896</v>
      </c>
      <c r="E203" s="95">
        <f t="shared" ca="1" si="3"/>
        <v>22</v>
      </c>
      <c r="F203" s="111">
        <v>35280</v>
      </c>
      <c r="G203" s="112">
        <v>3</v>
      </c>
    </row>
    <row r="204" spans="1:7">
      <c r="A204" s="8" t="s">
        <v>329</v>
      </c>
      <c r="B204" s="8" t="s">
        <v>140</v>
      </c>
      <c r="C204" s="8" t="s">
        <v>108</v>
      </c>
      <c r="D204" s="9">
        <v>40270</v>
      </c>
      <c r="E204" s="95">
        <f t="shared" ca="1" si="3"/>
        <v>13</v>
      </c>
      <c r="F204" s="111">
        <v>35300</v>
      </c>
      <c r="G204" s="112">
        <v>5</v>
      </c>
    </row>
    <row r="205" spans="1:7">
      <c r="A205" s="8" t="s">
        <v>262</v>
      </c>
      <c r="B205" s="8" t="s">
        <v>121</v>
      </c>
      <c r="C205" s="8" t="s">
        <v>131</v>
      </c>
      <c r="D205" s="9">
        <v>40494</v>
      </c>
      <c r="E205" s="95">
        <f t="shared" ca="1" si="3"/>
        <v>12</v>
      </c>
      <c r="F205" s="111">
        <v>35312</v>
      </c>
      <c r="G205" s="112">
        <v>3</v>
      </c>
    </row>
    <row r="206" spans="1:7">
      <c r="A206" s="8" t="s">
        <v>225</v>
      </c>
      <c r="B206" s="8" t="s">
        <v>177</v>
      </c>
      <c r="C206" s="8" t="s">
        <v>108</v>
      </c>
      <c r="D206" s="9">
        <v>40625</v>
      </c>
      <c r="E206" s="95">
        <f t="shared" ca="1" si="3"/>
        <v>12</v>
      </c>
      <c r="F206" s="111">
        <v>35320</v>
      </c>
      <c r="G206" s="112">
        <v>3</v>
      </c>
    </row>
    <row r="207" spans="1:7">
      <c r="A207" s="8" t="s">
        <v>406</v>
      </c>
      <c r="B207" s="8" t="s">
        <v>113</v>
      </c>
      <c r="C207" s="8" t="s">
        <v>108</v>
      </c>
      <c r="D207" s="9">
        <v>39692</v>
      </c>
      <c r="E207" s="95">
        <f t="shared" ca="1" si="3"/>
        <v>14</v>
      </c>
      <c r="F207" s="111">
        <v>35360</v>
      </c>
      <c r="G207" s="112">
        <v>5</v>
      </c>
    </row>
    <row r="208" spans="1:7">
      <c r="A208" s="8" t="s">
        <v>952</v>
      </c>
      <c r="B208" s="8" t="s">
        <v>107</v>
      </c>
      <c r="C208" s="8" t="s">
        <v>108</v>
      </c>
      <c r="D208" s="9">
        <v>36549</v>
      </c>
      <c r="E208" s="95">
        <f t="shared" ca="1" si="3"/>
        <v>23</v>
      </c>
      <c r="F208" s="111">
        <v>35460</v>
      </c>
      <c r="G208" s="112">
        <v>1</v>
      </c>
    </row>
    <row r="209" spans="1:7">
      <c r="A209" s="8" t="s">
        <v>461</v>
      </c>
      <c r="B209" s="8" t="s">
        <v>140</v>
      </c>
      <c r="C209" s="8" t="s">
        <v>111</v>
      </c>
      <c r="D209" s="9">
        <v>39378</v>
      </c>
      <c r="E209" s="95">
        <f t="shared" ca="1" si="3"/>
        <v>15</v>
      </c>
      <c r="F209" s="111">
        <v>35460</v>
      </c>
      <c r="G209" s="112">
        <v>3</v>
      </c>
    </row>
    <row r="210" spans="1:7">
      <c r="A210" s="8" t="s">
        <v>806</v>
      </c>
      <c r="B210" s="8" t="s">
        <v>140</v>
      </c>
      <c r="C210" s="8" t="s">
        <v>108</v>
      </c>
      <c r="D210" s="9">
        <v>35830</v>
      </c>
      <c r="E210" s="95">
        <f t="shared" ca="1" si="3"/>
        <v>25</v>
      </c>
      <c r="F210" s="111">
        <v>35460</v>
      </c>
      <c r="G210" s="112">
        <v>5</v>
      </c>
    </row>
    <row r="211" spans="1:7">
      <c r="A211" s="8" t="s">
        <v>347</v>
      </c>
      <c r="B211" s="8" t="s">
        <v>140</v>
      </c>
      <c r="C211" s="8" t="s">
        <v>108</v>
      </c>
      <c r="D211" s="9">
        <v>40203</v>
      </c>
      <c r="E211" s="95">
        <f t="shared" ca="1" si="3"/>
        <v>13</v>
      </c>
      <c r="F211" s="111">
        <v>35600</v>
      </c>
      <c r="G211" s="112">
        <v>5</v>
      </c>
    </row>
    <row r="212" spans="1:7">
      <c r="A212" s="8" t="s">
        <v>435</v>
      </c>
      <c r="B212" s="8" t="s">
        <v>260</v>
      </c>
      <c r="C212" s="8" t="s">
        <v>111</v>
      </c>
      <c r="D212" s="9">
        <v>39529</v>
      </c>
      <c r="E212" s="95">
        <f t="shared" ca="1" si="3"/>
        <v>15</v>
      </c>
      <c r="F212" s="111">
        <v>35620</v>
      </c>
      <c r="G212" s="112">
        <v>4</v>
      </c>
    </row>
    <row r="213" spans="1:7">
      <c r="A213" s="10" t="s">
        <v>7</v>
      </c>
      <c r="B213" s="10" t="s">
        <v>130</v>
      </c>
      <c r="C213" s="10" t="s">
        <v>131</v>
      </c>
      <c r="D213" s="11">
        <v>41151</v>
      </c>
      <c r="E213" s="95">
        <f t="shared" ca="1" si="3"/>
        <v>10</v>
      </c>
      <c r="F213" s="111">
        <v>35680</v>
      </c>
      <c r="G213" s="112">
        <v>2</v>
      </c>
    </row>
    <row r="214" spans="1:7">
      <c r="A214" s="8" t="s">
        <v>845</v>
      </c>
      <c r="B214" s="8" t="s">
        <v>140</v>
      </c>
      <c r="C214" s="8" t="s">
        <v>108</v>
      </c>
      <c r="D214" s="9">
        <v>36431</v>
      </c>
      <c r="E214" s="95">
        <f t="shared" ca="1" si="3"/>
        <v>23</v>
      </c>
      <c r="F214" s="111">
        <v>35820</v>
      </c>
      <c r="G214" s="112">
        <v>2</v>
      </c>
    </row>
    <row r="215" spans="1:7">
      <c r="A215" s="8" t="s">
        <v>909</v>
      </c>
      <c r="B215" s="8" t="s">
        <v>110</v>
      </c>
      <c r="C215" s="8" t="s">
        <v>131</v>
      </c>
      <c r="D215" s="9">
        <v>36380</v>
      </c>
      <c r="E215" s="95">
        <f t="shared" ca="1" si="3"/>
        <v>23</v>
      </c>
      <c r="F215" s="111">
        <v>36052</v>
      </c>
      <c r="G215" s="112">
        <v>5</v>
      </c>
    </row>
    <row r="216" spans="1:7">
      <c r="A216" s="8" t="s">
        <v>552</v>
      </c>
      <c r="B216" s="8" t="s">
        <v>110</v>
      </c>
      <c r="C216" s="8" t="s">
        <v>111</v>
      </c>
      <c r="D216" s="9">
        <v>38986</v>
      </c>
      <c r="E216" s="95">
        <f t="shared" ca="1" si="3"/>
        <v>16</v>
      </c>
      <c r="F216" s="111">
        <v>36230</v>
      </c>
      <c r="G216" s="112">
        <v>2</v>
      </c>
    </row>
    <row r="217" spans="1:7">
      <c r="A217" s="8" t="s">
        <v>440</v>
      </c>
      <c r="B217" s="8" t="s">
        <v>260</v>
      </c>
      <c r="C217" s="8" t="s">
        <v>108</v>
      </c>
      <c r="D217" s="9">
        <v>39492</v>
      </c>
      <c r="E217" s="95">
        <f t="shared" ca="1" si="3"/>
        <v>15</v>
      </c>
      <c r="F217" s="111">
        <v>36630</v>
      </c>
      <c r="G217" s="112">
        <v>4</v>
      </c>
    </row>
    <row r="218" spans="1:7">
      <c r="A218" s="8" t="s">
        <v>443</v>
      </c>
      <c r="B218" s="8" t="s">
        <v>119</v>
      </c>
      <c r="C218" s="8" t="s">
        <v>131</v>
      </c>
      <c r="D218" s="9">
        <v>39458</v>
      </c>
      <c r="E218" s="95">
        <f t="shared" ca="1" si="3"/>
        <v>15</v>
      </c>
      <c r="F218" s="111">
        <v>36788</v>
      </c>
      <c r="G218" s="112">
        <v>4</v>
      </c>
    </row>
    <row r="219" spans="1:7">
      <c r="A219" s="8" t="s">
        <v>229</v>
      </c>
      <c r="B219" s="8" t="s">
        <v>147</v>
      </c>
      <c r="C219" s="8" t="s">
        <v>131</v>
      </c>
      <c r="D219" s="9">
        <v>40610</v>
      </c>
      <c r="E219" s="95">
        <f t="shared" ca="1" si="3"/>
        <v>12</v>
      </c>
      <c r="F219" s="111">
        <v>36844</v>
      </c>
      <c r="G219" s="112">
        <v>4</v>
      </c>
    </row>
    <row r="220" spans="1:7">
      <c r="A220" s="8" t="s">
        <v>906</v>
      </c>
      <c r="B220" s="8" t="s">
        <v>110</v>
      </c>
      <c r="C220" s="8" t="s">
        <v>108</v>
      </c>
      <c r="D220" s="9">
        <v>35990</v>
      </c>
      <c r="E220" s="95">
        <f t="shared" ca="1" si="3"/>
        <v>24</v>
      </c>
      <c r="F220" s="111">
        <v>36890</v>
      </c>
      <c r="G220" s="112">
        <v>1</v>
      </c>
    </row>
    <row r="221" spans="1:7">
      <c r="A221" s="8" t="s">
        <v>905</v>
      </c>
      <c r="B221" s="8" t="s">
        <v>110</v>
      </c>
      <c r="C221" s="8" t="s">
        <v>131</v>
      </c>
      <c r="D221" s="9">
        <v>36340</v>
      </c>
      <c r="E221" s="95">
        <f t="shared" ca="1" si="3"/>
        <v>23</v>
      </c>
      <c r="F221" s="111">
        <v>37016</v>
      </c>
      <c r="G221" s="112">
        <v>4</v>
      </c>
    </row>
    <row r="222" spans="1:7">
      <c r="A222" s="8" t="s">
        <v>157</v>
      </c>
      <c r="B222" s="8" t="s">
        <v>147</v>
      </c>
      <c r="C222" s="8" t="s">
        <v>108</v>
      </c>
      <c r="D222" s="9">
        <v>41007</v>
      </c>
      <c r="E222" s="95">
        <f t="shared" ca="1" si="3"/>
        <v>11</v>
      </c>
      <c r="F222" s="111">
        <v>37020</v>
      </c>
      <c r="G222" s="112">
        <v>2</v>
      </c>
    </row>
    <row r="223" spans="1:7">
      <c r="A223" s="8" t="s">
        <v>392</v>
      </c>
      <c r="B223" s="8" t="s">
        <v>107</v>
      </c>
      <c r="C223" s="8" t="s">
        <v>131</v>
      </c>
      <c r="D223" s="9">
        <v>39742</v>
      </c>
      <c r="E223" s="95">
        <f t="shared" ca="1" si="3"/>
        <v>14</v>
      </c>
      <c r="F223" s="111">
        <v>37344</v>
      </c>
      <c r="G223" s="112">
        <v>2</v>
      </c>
    </row>
    <row r="224" spans="1:7">
      <c r="A224" s="8" t="s">
        <v>842</v>
      </c>
      <c r="B224" s="8" t="s">
        <v>140</v>
      </c>
      <c r="C224" s="8" t="s">
        <v>131</v>
      </c>
      <c r="D224" s="9">
        <v>36067</v>
      </c>
      <c r="E224" s="95">
        <f t="shared" ca="1" si="3"/>
        <v>24</v>
      </c>
      <c r="F224" s="111">
        <v>37612</v>
      </c>
      <c r="G224" s="112">
        <v>4</v>
      </c>
    </row>
    <row r="225" spans="1:7">
      <c r="A225" s="8" t="s">
        <v>201</v>
      </c>
      <c r="B225" s="8" t="s">
        <v>137</v>
      </c>
      <c r="C225" s="8" t="s">
        <v>108</v>
      </c>
      <c r="D225" s="9">
        <v>40752</v>
      </c>
      <c r="E225" s="95">
        <f t="shared" ca="1" si="3"/>
        <v>11</v>
      </c>
      <c r="F225" s="111">
        <v>37620</v>
      </c>
      <c r="G225" s="112">
        <v>5</v>
      </c>
    </row>
    <row r="226" spans="1:7">
      <c r="A226" s="8" t="s">
        <v>599</v>
      </c>
      <c r="B226" s="8" t="s">
        <v>107</v>
      </c>
      <c r="C226" s="8" t="s">
        <v>125</v>
      </c>
      <c r="D226" s="9">
        <v>38753</v>
      </c>
      <c r="E226" s="95">
        <f t="shared" ca="1" si="3"/>
        <v>17</v>
      </c>
      <c r="F226" s="111">
        <v>37660</v>
      </c>
      <c r="G226" s="112">
        <v>4</v>
      </c>
    </row>
    <row r="227" spans="1:7">
      <c r="A227" s="8" t="s">
        <v>540</v>
      </c>
      <c r="B227" s="8" t="s">
        <v>135</v>
      </c>
      <c r="C227" s="8" t="s">
        <v>108</v>
      </c>
      <c r="D227" s="9">
        <v>39069</v>
      </c>
      <c r="E227" s="95">
        <f t="shared" ca="1" si="3"/>
        <v>16</v>
      </c>
      <c r="F227" s="111">
        <v>37670</v>
      </c>
      <c r="G227" s="112">
        <v>3</v>
      </c>
    </row>
    <row r="228" spans="1:7">
      <c r="A228" s="8" t="s">
        <v>593</v>
      </c>
      <c r="B228" s="8" t="s">
        <v>113</v>
      </c>
      <c r="C228" s="8" t="s">
        <v>108</v>
      </c>
      <c r="D228" s="9">
        <v>38788</v>
      </c>
      <c r="E228" s="95">
        <f t="shared" ca="1" si="3"/>
        <v>17</v>
      </c>
      <c r="F228" s="111">
        <v>37750</v>
      </c>
      <c r="G228" s="112">
        <v>5</v>
      </c>
    </row>
    <row r="229" spans="1:7">
      <c r="A229" s="8" t="s">
        <v>825</v>
      </c>
      <c r="B229" s="8" t="s">
        <v>140</v>
      </c>
      <c r="C229" s="8" t="s">
        <v>108</v>
      </c>
      <c r="D229" s="9">
        <v>36332</v>
      </c>
      <c r="E229" s="95">
        <f t="shared" ca="1" si="3"/>
        <v>23</v>
      </c>
      <c r="F229" s="111">
        <v>37760</v>
      </c>
      <c r="G229" s="112">
        <v>2</v>
      </c>
    </row>
    <row r="230" spans="1:7">
      <c r="A230" s="8" t="s">
        <v>572</v>
      </c>
      <c r="B230" s="8" t="s">
        <v>119</v>
      </c>
      <c r="C230" s="8" t="s">
        <v>108</v>
      </c>
      <c r="D230" s="9">
        <v>38856</v>
      </c>
      <c r="E230" s="95">
        <f t="shared" ca="1" si="3"/>
        <v>16</v>
      </c>
      <c r="F230" s="111">
        <v>37770</v>
      </c>
      <c r="G230" s="112">
        <v>5</v>
      </c>
    </row>
    <row r="231" spans="1:7">
      <c r="A231" s="8" t="s">
        <v>270</v>
      </c>
      <c r="B231" s="8" t="s">
        <v>140</v>
      </c>
      <c r="C231" s="8" t="s">
        <v>111</v>
      </c>
      <c r="D231" s="9">
        <v>40470</v>
      </c>
      <c r="E231" s="95">
        <f t="shared" ca="1" si="3"/>
        <v>12</v>
      </c>
      <c r="F231" s="111">
        <v>37840</v>
      </c>
      <c r="G231" s="112">
        <v>1</v>
      </c>
    </row>
    <row r="232" spans="1:7">
      <c r="A232" s="8" t="s">
        <v>610</v>
      </c>
      <c r="B232" s="8" t="s">
        <v>140</v>
      </c>
      <c r="C232" s="8" t="s">
        <v>111</v>
      </c>
      <c r="D232" s="9">
        <v>38321</v>
      </c>
      <c r="E232" s="95">
        <f t="shared" ca="1" si="3"/>
        <v>18</v>
      </c>
      <c r="F232" s="111">
        <v>37980</v>
      </c>
      <c r="G232" s="112">
        <v>4</v>
      </c>
    </row>
    <row r="233" spans="1:7">
      <c r="A233" s="8" t="s">
        <v>290</v>
      </c>
      <c r="B233" s="8" t="s">
        <v>107</v>
      </c>
      <c r="C233" s="8" t="s">
        <v>125</v>
      </c>
      <c r="D233" s="9">
        <v>40410</v>
      </c>
      <c r="E233" s="95">
        <f t="shared" ca="1" si="3"/>
        <v>12</v>
      </c>
      <c r="F233" s="111">
        <v>38105</v>
      </c>
      <c r="G233" s="112">
        <v>2</v>
      </c>
    </row>
    <row r="234" spans="1:7">
      <c r="A234" s="8" t="s">
        <v>368</v>
      </c>
      <c r="B234" s="8" t="s">
        <v>147</v>
      </c>
      <c r="C234" s="8" t="s">
        <v>125</v>
      </c>
      <c r="D234" s="9">
        <v>39871</v>
      </c>
      <c r="E234" s="95">
        <f t="shared" ca="1" si="3"/>
        <v>14</v>
      </c>
      <c r="F234" s="111">
        <v>38575</v>
      </c>
      <c r="G234" s="112">
        <v>2</v>
      </c>
    </row>
    <row r="235" spans="1:7">
      <c r="A235" s="8" t="s">
        <v>327</v>
      </c>
      <c r="B235" s="8" t="s">
        <v>123</v>
      </c>
      <c r="C235" s="8" t="s">
        <v>108</v>
      </c>
      <c r="D235" s="9">
        <v>40274</v>
      </c>
      <c r="E235" s="95">
        <f t="shared" ca="1" si="3"/>
        <v>13</v>
      </c>
      <c r="F235" s="111">
        <v>38730</v>
      </c>
      <c r="G235" s="112">
        <v>1</v>
      </c>
    </row>
    <row r="236" spans="1:7">
      <c r="A236" s="8" t="s">
        <v>789</v>
      </c>
      <c r="B236" s="8" t="s">
        <v>113</v>
      </c>
      <c r="C236" s="8" t="s">
        <v>131</v>
      </c>
      <c r="D236" s="9">
        <v>36263</v>
      </c>
      <c r="E236" s="95">
        <f t="shared" ca="1" si="3"/>
        <v>24</v>
      </c>
      <c r="F236" s="111">
        <v>38768</v>
      </c>
      <c r="G236" s="112">
        <v>4</v>
      </c>
    </row>
    <row r="237" spans="1:7">
      <c r="A237" s="8" t="s">
        <v>828</v>
      </c>
      <c r="B237" s="8" t="s">
        <v>140</v>
      </c>
      <c r="C237" s="8" t="s">
        <v>108</v>
      </c>
      <c r="D237" s="9">
        <v>36707</v>
      </c>
      <c r="E237" s="95">
        <f t="shared" ca="1" si="3"/>
        <v>22</v>
      </c>
      <c r="F237" s="111">
        <v>38870</v>
      </c>
      <c r="G237" s="112">
        <v>2</v>
      </c>
    </row>
    <row r="238" spans="1:7">
      <c r="A238" s="8" t="s">
        <v>413</v>
      </c>
      <c r="B238" s="8" t="s">
        <v>123</v>
      </c>
      <c r="C238" s="8" t="s">
        <v>125</v>
      </c>
      <c r="D238" s="9">
        <v>39662</v>
      </c>
      <c r="E238" s="95">
        <f t="shared" ca="1" si="3"/>
        <v>14</v>
      </c>
      <c r="F238" s="111">
        <v>38920</v>
      </c>
      <c r="G238" s="112">
        <v>4</v>
      </c>
    </row>
    <row r="239" spans="1:7">
      <c r="A239" s="8" t="s">
        <v>455</v>
      </c>
      <c r="B239" s="8" t="s">
        <v>140</v>
      </c>
      <c r="C239" s="8" t="s">
        <v>108</v>
      </c>
      <c r="D239" s="9">
        <v>39403</v>
      </c>
      <c r="E239" s="95">
        <f t="shared" ca="1" si="3"/>
        <v>15</v>
      </c>
      <c r="F239" s="111">
        <v>38940</v>
      </c>
      <c r="G239" s="112">
        <v>2</v>
      </c>
    </row>
    <row r="240" spans="1:7">
      <c r="A240" s="8" t="s">
        <v>521</v>
      </c>
      <c r="B240" s="8" t="s">
        <v>119</v>
      </c>
      <c r="C240" s="8" t="s">
        <v>108</v>
      </c>
      <c r="D240" s="9">
        <v>39137</v>
      </c>
      <c r="E240" s="95">
        <f t="shared" ca="1" si="3"/>
        <v>16</v>
      </c>
      <c r="F240" s="111">
        <v>39000</v>
      </c>
      <c r="G240" s="112">
        <v>5</v>
      </c>
    </row>
    <row r="241" spans="1:7">
      <c r="A241" s="8" t="s">
        <v>935</v>
      </c>
      <c r="B241" s="8" t="s">
        <v>119</v>
      </c>
      <c r="C241" s="8" t="s">
        <v>108</v>
      </c>
      <c r="D241" s="9">
        <v>36290</v>
      </c>
      <c r="E241" s="95">
        <f t="shared" ca="1" si="3"/>
        <v>23</v>
      </c>
      <c r="F241" s="111">
        <v>39000</v>
      </c>
      <c r="G241" s="112">
        <v>3</v>
      </c>
    </row>
    <row r="242" spans="1:7">
      <c r="A242" s="8" t="s">
        <v>171</v>
      </c>
      <c r="B242" s="8" t="s">
        <v>121</v>
      </c>
      <c r="C242" s="8" t="s">
        <v>108</v>
      </c>
      <c r="D242" s="9">
        <v>40922</v>
      </c>
      <c r="E242" s="95">
        <f t="shared" ca="1" si="3"/>
        <v>11</v>
      </c>
      <c r="F242" s="111">
        <v>39110</v>
      </c>
      <c r="G242" s="112">
        <v>5</v>
      </c>
    </row>
    <row r="243" spans="1:7">
      <c r="A243" s="8" t="s">
        <v>132</v>
      </c>
      <c r="B243" s="8" t="s">
        <v>709</v>
      </c>
      <c r="C243" s="8" t="s">
        <v>108</v>
      </c>
      <c r="D243" s="9">
        <v>41137</v>
      </c>
      <c r="E243" s="95">
        <f t="shared" ca="1" si="3"/>
        <v>10</v>
      </c>
      <c r="F243" s="111">
        <v>39160</v>
      </c>
      <c r="G243" s="112">
        <v>3</v>
      </c>
    </row>
    <row r="244" spans="1:7">
      <c r="A244" s="8" t="s">
        <v>620</v>
      </c>
      <c r="B244" s="8" t="s">
        <v>140</v>
      </c>
      <c r="C244" s="8" t="s">
        <v>111</v>
      </c>
      <c r="D244" s="9">
        <v>38073</v>
      </c>
      <c r="E244" s="95">
        <f t="shared" ca="1" si="3"/>
        <v>19</v>
      </c>
      <c r="F244" s="111">
        <v>39300</v>
      </c>
      <c r="G244" s="112">
        <v>2</v>
      </c>
    </row>
    <row r="245" spans="1:7">
      <c r="A245" s="8" t="s">
        <v>274</v>
      </c>
      <c r="B245" s="8" t="s">
        <v>115</v>
      </c>
      <c r="C245" s="8" t="s">
        <v>111</v>
      </c>
      <c r="D245" s="9">
        <v>40468</v>
      </c>
      <c r="E245" s="95">
        <f t="shared" ca="1" si="3"/>
        <v>12</v>
      </c>
      <c r="F245" s="111">
        <v>39440</v>
      </c>
      <c r="G245" s="112">
        <v>4</v>
      </c>
    </row>
    <row r="246" spans="1:7">
      <c r="A246" s="8" t="s">
        <v>382</v>
      </c>
      <c r="B246" s="8" t="s">
        <v>113</v>
      </c>
      <c r="C246" s="8" t="s">
        <v>125</v>
      </c>
      <c r="D246" s="9">
        <v>39768</v>
      </c>
      <c r="E246" s="95">
        <f t="shared" ca="1" si="3"/>
        <v>14</v>
      </c>
      <c r="F246" s="111">
        <v>39515</v>
      </c>
      <c r="G246" s="112">
        <v>5</v>
      </c>
    </row>
    <row r="247" spans="1:7">
      <c r="A247" s="8" t="s">
        <v>285</v>
      </c>
      <c r="B247" s="8" t="s">
        <v>140</v>
      </c>
      <c r="C247" s="8" t="s">
        <v>108</v>
      </c>
      <c r="D247" s="9">
        <v>40424</v>
      </c>
      <c r="E247" s="95">
        <f t="shared" ca="1" si="3"/>
        <v>12</v>
      </c>
      <c r="F247" s="111">
        <v>39520</v>
      </c>
      <c r="G247" s="112">
        <v>5</v>
      </c>
    </row>
    <row r="248" spans="1:7">
      <c r="A248" s="8" t="s">
        <v>925</v>
      </c>
      <c r="B248" s="8" t="s">
        <v>119</v>
      </c>
      <c r="C248" s="8" t="s">
        <v>125</v>
      </c>
      <c r="D248" s="9">
        <v>35842</v>
      </c>
      <c r="E248" s="95">
        <f t="shared" ca="1" si="3"/>
        <v>25</v>
      </c>
      <c r="F248" s="111">
        <v>39530</v>
      </c>
      <c r="G248" s="112">
        <v>5</v>
      </c>
    </row>
    <row r="249" spans="1:7">
      <c r="A249" s="8" t="s">
        <v>291</v>
      </c>
      <c r="B249" s="8" t="s">
        <v>110</v>
      </c>
      <c r="C249" s="8" t="s">
        <v>111</v>
      </c>
      <c r="D249" s="12">
        <v>40404</v>
      </c>
      <c r="E249" s="95">
        <f t="shared" ca="1" si="3"/>
        <v>12</v>
      </c>
      <c r="F249" s="111">
        <v>39550</v>
      </c>
      <c r="G249" s="112">
        <v>5</v>
      </c>
    </row>
    <row r="250" spans="1:7">
      <c r="A250" s="8" t="s">
        <v>393</v>
      </c>
      <c r="B250" s="8" t="s">
        <v>177</v>
      </c>
      <c r="C250" s="8" t="s">
        <v>125</v>
      </c>
      <c r="D250" s="14">
        <v>39735</v>
      </c>
      <c r="E250" s="95">
        <f t="shared" ca="1" si="3"/>
        <v>14</v>
      </c>
      <c r="F250" s="111">
        <v>39620</v>
      </c>
      <c r="G250" s="112">
        <v>5</v>
      </c>
    </row>
    <row r="251" spans="1:7">
      <c r="A251" s="8" t="s">
        <v>420</v>
      </c>
      <c r="B251" s="8" t="s">
        <v>140</v>
      </c>
      <c r="C251" s="8" t="s">
        <v>111</v>
      </c>
      <c r="D251" s="9">
        <v>39633</v>
      </c>
      <c r="E251" s="95">
        <f t="shared" ca="1" si="3"/>
        <v>14</v>
      </c>
      <c r="F251" s="111">
        <v>39680</v>
      </c>
      <c r="G251" s="112">
        <v>1</v>
      </c>
    </row>
    <row r="252" spans="1:7">
      <c r="A252" s="8" t="s">
        <v>793</v>
      </c>
      <c r="B252" s="8" t="s">
        <v>113</v>
      </c>
      <c r="C252" s="8" t="s">
        <v>108</v>
      </c>
      <c r="D252" s="9">
        <v>36414</v>
      </c>
      <c r="E252" s="95">
        <f t="shared" ca="1" si="3"/>
        <v>23</v>
      </c>
      <c r="F252" s="111">
        <v>39680</v>
      </c>
      <c r="G252" s="112">
        <v>5</v>
      </c>
    </row>
    <row r="253" spans="1:7">
      <c r="A253" s="8" t="s">
        <v>785</v>
      </c>
      <c r="B253" s="8" t="s">
        <v>137</v>
      </c>
      <c r="C253" s="8" t="s">
        <v>108</v>
      </c>
      <c r="D253" s="9">
        <v>37612</v>
      </c>
      <c r="E253" s="95">
        <f t="shared" ca="1" si="3"/>
        <v>20</v>
      </c>
      <c r="F253" s="111">
        <v>39740</v>
      </c>
      <c r="G253" s="112">
        <v>1</v>
      </c>
    </row>
    <row r="254" spans="1:7">
      <c r="A254" s="8" t="s">
        <v>890</v>
      </c>
      <c r="B254" s="8" t="s">
        <v>115</v>
      </c>
      <c r="C254" s="8" t="s">
        <v>131</v>
      </c>
      <c r="D254" s="9">
        <v>36329</v>
      </c>
      <c r="E254" s="95">
        <f t="shared" ca="1" si="3"/>
        <v>23</v>
      </c>
      <c r="F254" s="111">
        <v>39764</v>
      </c>
      <c r="G254" s="112">
        <v>1</v>
      </c>
    </row>
    <row r="255" spans="1:7">
      <c r="A255" s="8" t="s">
        <v>843</v>
      </c>
      <c r="B255" s="8" t="s">
        <v>140</v>
      </c>
      <c r="C255" s="8" t="s">
        <v>108</v>
      </c>
      <c r="D255" s="9">
        <v>36413</v>
      </c>
      <c r="E255" s="95">
        <f t="shared" ca="1" si="3"/>
        <v>23</v>
      </c>
      <c r="F255" s="111">
        <v>40060</v>
      </c>
      <c r="G255" s="112">
        <v>3</v>
      </c>
    </row>
    <row r="256" spans="1:7">
      <c r="A256" s="8" t="s">
        <v>218</v>
      </c>
      <c r="B256" s="8" t="s">
        <v>107</v>
      </c>
      <c r="C256" s="8" t="s">
        <v>108</v>
      </c>
      <c r="D256" s="12">
        <v>40680</v>
      </c>
      <c r="E256" s="95">
        <f t="shared" ca="1" si="3"/>
        <v>11</v>
      </c>
      <c r="F256" s="111">
        <v>40260</v>
      </c>
      <c r="G256" s="112">
        <v>5</v>
      </c>
    </row>
    <row r="257" spans="1:7">
      <c r="A257" s="8" t="s">
        <v>833</v>
      </c>
      <c r="B257" s="8" t="s">
        <v>140</v>
      </c>
      <c r="C257" s="8" t="s">
        <v>108</v>
      </c>
      <c r="D257" s="9">
        <v>35996</v>
      </c>
      <c r="E257" s="95">
        <f t="shared" ca="1" si="3"/>
        <v>24</v>
      </c>
      <c r="F257" s="111">
        <v>40340</v>
      </c>
      <c r="G257" s="112">
        <v>2</v>
      </c>
    </row>
    <row r="258" spans="1:7">
      <c r="A258" s="8" t="s">
        <v>473</v>
      </c>
      <c r="B258" s="8" t="s">
        <v>113</v>
      </c>
      <c r="C258" s="8" t="s">
        <v>111</v>
      </c>
      <c r="D258" s="9">
        <v>39295</v>
      </c>
      <c r="E258" s="95">
        <f t="shared" ref="E258:E321" ca="1" si="4">DATEDIF(D258,TODAY(),"Y")</f>
        <v>15</v>
      </c>
      <c r="F258" s="111">
        <v>40560</v>
      </c>
      <c r="G258" s="112">
        <v>5</v>
      </c>
    </row>
    <row r="259" spans="1:7">
      <c r="A259" s="8" t="s">
        <v>977</v>
      </c>
      <c r="B259" s="8" t="s">
        <v>206</v>
      </c>
      <c r="C259" s="8" t="s">
        <v>108</v>
      </c>
      <c r="D259" s="9">
        <v>37073</v>
      </c>
      <c r="E259" s="95">
        <f t="shared" ca="1" si="4"/>
        <v>21</v>
      </c>
      <c r="F259" s="111">
        <v>40680</v>
      </c>
      <c r="G259" s="112">
        <v>5</v>
      </c>
    </row>
    <row r="260" spans="1:7">
      <c r="A260" s="8" t="s">
        <v>560</v>
      </c>
      <c r="B260" s="8" t="s">
        <v>123</v>
      </c>
      <c r="C260" s="8" t="s">
        <v>108</v>
      </c>
      <c r="D260" s="9">
        <v>38954</v>
      </c>
      <c r="E260" s="95">
        <f t="shared" ca="1" si="4"/>
        <v>16</v>
      </c>
      <c r="F260" s="111">
        <v>40920</v>
      </c>
      <c r="G260" s="112">
        <v>4</v>
      </c>
    </row>
    <row r="261" spans="1:7">
      <c r="A261" s="8" t="s">
        <v>385</v>
      </c>
      <c r="B261" s="8" t="s">
        <v>177</v>
      </c>
      <c r="C261" s="8" t="s">
        <v>108</v>
      </c>
      <c r="D261" s="9">
        <v>39761</v>
      </c>
      <c r="E261" s="95">
        <f t="shared" ca="1" si="4"/>
        <v>14</v>
      </c>
      <c r="F261" s="111">
        <v>40940</v>
      </c>
      <c r="G261" s="112">
        <v>3</v>
      </c>
    </row>
    <row r="262" spans="1:7">
      <c r="A262" s="8" t="s">
        <v>423</v>
      </c>
      <c r="B262" s="8" t="s">
        <v>140</v>
      </c>
      <c r="C262" s="8" t="s">
        <v>111</v>
      </c>
      <c r="D262" s="9">
        <v>39603</v>
      </c>
      <c r="E262" s="95">
        <f t="shared" ca="1" si="4"/>
        <v>14</v>
      </c>
      <c r="F262" s="111">
        <v>40940</v>
      </c>
      <c r="G262" s="112">
        <v>2</v>
      </c>
    </row>
    <row r="263" spans="1:7">
      <c r="A263" s="8" t="s">
        <v>441</v>
      </c>
      <c r="B263" s="8" t="s">
        <v>140</v>
      </c>
      <c r="C263" s="8" t="s">
        <v>108</v>
      </c>
      <c r="D263" s="9">
        <v>39472</v>
      </c>
      <c r="E263" s="95">
        <f t="shared" ca="1" si="4"/>
        <v>15</v>
      </c>
      <c r="F263" s="111">
        <v>41060</v>
      </c>
      <c r="G263" s="112">
        <v>3</v>
      </c>
    </row>
    <row r="264" spans="1:7">
      <c r="A264" s="8" t="s">
        <v>183</v>
      </c>
      <c r="B264" s="8" t="s">
        <v>154</v>
      </c>
      <c r="C264" s="8" t="s">
        <v>108</v>
      </c>
      <c r="D264" s="9">
        <v>40856</v>
      </c>
      <c r="E264" s="95">
        <f t="shared" ca="1" si="4"/>
        <v>11</v>
      </c>
      <c r="F264" s="111">
        <v>41350</v>
      </c>
      <c r="G264" s="112">
        <v>2</v>
      </c>
    </row>
    <row r="265" spans="1:7">
      <c r="A265" s="8" t="s">
        <v>562</v>
      </c>
      <c r="B265" s="8" t="s">
        <v>107</v>
      </c>
      <c r="C265" s="8" t="s">
        <v>108</v>
      </c>
      <c r="D265" s="9">
        <v>38914</v>
      </c>
      <c r="E265" s="95">
        <f t="shared" ca="1" si="4"/>
        <v>16</v>
      </c>
      <c r="F265" s="111">
        <v>41380</v>
      </c>
      <c r="G265" s="112">
        <v>2</v>
      </c>
    </row>
    <row r="266" spans="1:7">
      <c r="A266" s="8" t="s">
        <v>357</v>
      </c>
      <c r="B266" s="8" t="s">
        <v>123</v>
      </c>
      <c r="C266" s="8" t="s">
        <v>108</v>
      </c>
      <c r="D266" s="9">
        <v>40085</v>
      </c>
      <c r="E266" s="95">
        <f t="shared" ca="1" si="4"/>
        <v>13</v>
      </c>
      <c r="F266" s="111">
        <v>41490</v>
      </c>
      <c r="G266" s="112">
        <v>5</v>
      </c>
    </row>
    <row r="267" spans="1:7">
      <c r="A267" s="8" t="s">
        <v>856</v>
      </c>
      <c r="B267" s="8" t="s">
        <v>140</v>
      </c>
      <c r="C267" s="8" t="s">
        <v>125</v>
      </c>
      <c r="D267" s="9">
        <v>36503</v>
      </c>
      <c r="E267" s="95">
        <f t="shared" ca="1" si="4"/>
        <v>23</v>
      </c>
      <c r="F267" s="111">
        <v>41615</v>
      </c>
      <c r="G267" s="112">
        <v>1</v>
      </c>
    </row>
    <row r="268" spans="1:7">
      <c r="A268" s="8" t="s">
        <v>298</v>
      </c>
      <c r="B268" s="8" t="s">
        <v>107</v>
      </c>
      <c r="C268" s="8" t="s">
        <v>111</v>
      </c>
      <c r="D268" s="9">
        <v>40393</v>
      </c>
      <c r="E268" s="95">
        <f t="shared" ca="1" si="4"/>
        <v>12</v>
      </c>
      <c r="F268" s="111">
        <v>41770</v>
      </c>
      <c r="G268" s="112">
        <v>5</v>
      </c>
    </row>
    <row r="269" spans="1:7">
      <c r="A269" s="8" t="s">
        <v>808</v>
      </c>
      <c r="B269" s="8" t="s">
        <v>140</v>
      </c>
      <c r="C269" s="8" t="s">
        <v>111</v>
      </c>
      <c r="D269" s="9">
        <v>36600</v>
      </c>
      <c r="E269" s="95">
        <f t="shared" ca="1" si="4"/>
        <v>23</v>
      </c>
      <c r="F269" s="111">
        <v>41840</v>
      </c>
      <c r="G269" s="112">
        <v>2</v>
      </c>
    </row>
    <row r="270" spans="1:7">
      <c r="A270" s="8" t="s">
        <v>463</v>
      </c>
      <c r="B270" s="8" t="s">
        <v>110</v>
      </c>
      <c r="C270" s="8" t="s">
        <v>108</v>
      </c>
      <c r="D270" s="9">
        <v>39362</v>
      </c>
      <c r="E270" s="95">
        <f t="shared" ca="1" si="4"/>
        <v>15</v>
      </c>
      <c r="F270" s="111">
        <v>42020</v>
      </c>
      <c r="G270" s="112">
        <v>5</v>
      </c>
    </row>
    <row r="271" spans="1:7">
      <c r="A271" s="8" t="s">
        <v>602</v>
      </c>
      <c r="B271" s="8" t="s">
        <v>140</v>
      </c>
      <c r="C271" s="8" t="s">
        <v>111</v>
      </c>
      <c r="D271" s="9">
        <v>38738</v>
      </c>
      <c r="E271" s="95">
        <f t="shared" ca="1" si="4"/>
        <v>17</v>
      </c>
      <c r="F271" s="111">
        <v>42150</v>
      </c>
      <c r="G271" s="112">
        <v>5</v>
      </c>
    </row>
    <row r="272" spans="1:7">
      <c r="A272" s="8" t="s">
        <v>788</v>
      </c>
      <c r="B272" s="8" t="s">
        <v>113</v>
      </c>
      <c r="C272" s="8" t="s">
        <v>108</v>
      </c>
      <c r="D272" s="9">
        <v>37288</v>
      </c>
      <c r="E272" s="95">
        <f t="shared" ca="1" si="4"/>
        <v>21</v>
      </c>
      <c r="F272" s="111">
        <v>42480</v>
      </c>
      <c r="G272" s="112">
        <v>3</v>
      </c>
    </row>
    <row r="273" spans="1:7">
      <c r="A273" s="10" t="s">
        <v>6</v>
      </c>
      <c r="B273" s="10" t="s">
        <v>130</v>
      </c>
      <c r="C273" s="10" t="s">
        <v>111</v>
      </c>
      <c r="D273" s="11">
        <v>39147</v>
      </c>
      <c r="E273" s="95">
        <f t="shared" ca="1" si="4"/>
        <v>16</v>
      </c>
      <c r="F273" s="111">
        <v>42540</v>
      </c>
      <c r="G273" s="112">
        <v>5</v>
      </c>
    </row>
    <row r="274" spans="1:7">
      <c r="A274" s="8" t="s">
        <v>271</v>
      </c>
      <c r="B274" s="8" t="s">
        <v>113</v>
      </c>
      <c r="C274" s="8" t="s">
        <v>108</v>
      </c>
      <c r="D274" s="9">
        <v>40470</v>
      </c>
      <c r="E274" s="95">
        <f t="shared" ca="1" si="4"/>
        <v>12</v>
      </c>
      <c r="F274" s="111">
        <v>42620</v>
      </c>
      <c r="G274" s="112">
        <v>3</v>
      </c>
    </row>
    <row r="275" spans="1:7">
      <c r="A275" s="8" t="s">
        <v>555</v>
      </c>
      <c r="B275" s="8" t="s">
        <v>119</v>
      </c>
      <c r="C275" s="8" t="s">
        <v>125</v>
      </c>
      <c r="D275" s="9">
        <v>38975</v>
      </c>
      <c r="E275" s="95">
        <f t="shared" ca="1" si="4"/>
        <v>16</v>
      </c>
      <c r="F275" s="111">
        <v>42740</v>
      </c>
      <c r="G275" s="112">
        <v>2</v>
      </c>
    </row>
    <row r="276" spans="1:7">
      <c r="A276" s="8" t="s">
        <v>975</v>
      </c>
      <c r="B276" s="8" t="s">
        <v>206</v>
      </c>
      <c r="C276" s="8" t="s">
        <v>108</v>
      </c>
      <c r="D276" s="9">
        <v>37684</v>
      </c>
      <c r="E276" s="95">
        <f t="shared" ca="1" si="4"/>
        <v>20</v>
      </c>
      <c r="F276" s="111">
        <v>42800</v>
      </c>
      <c r="G276" s="112">
        <v>5</v>
      </c>
    </row>
    <row r="277" spans="1:7">
      <c r="A277" s="8" t="s">
        <v>782</v>
      </c>
      <c r="B277" s="8" t="s">
        <v>137</v>
      </c>
      <c r="C277" s="8" t="s">
        <v>125</v>
      </c>
      <c r="D277" s="9">
        <v>36357</v>
      </c>
      <c r="E277" s="95">
        <f t="shared" ca="1" si="4"/>
        <v>23</v>
      </c>
      <c r="F277" s="111">
        <v>42905</v>
      </c>
      <c r="G277" s="112">
        <v>1</v>
      </c>
    </row>
    <row r="278" spans="1:7">
      <c r="A278" s="8" t="s">
        <v>375</v>
      </c>
      <c r="B278" s="8" t="s">
        <v>123</v>
      </c>
      <c r="C278" s="8" t="s">
        <v>111</v>
      </c>
      <c r="D278" s="9">
        <v>39803</v>
      </c>
      <c r="E278" s="95">
        <f t="shared" ca="1" si="4"/>
        <v>14</v>
      </c>
      <c r="F278" s="111">
        <v>42940</v>
      </c>
      <c r="G278" s="112">
        <v>1</v>
      </c>
    </row>
    <row r="279" spans="1:7">
      <c r="A279" s="8" t="s">
        <v>222</v>
      </c>
      <c r="B279" s="8" t="s">
        <v>107</v>
      </c>
      <c r="C279" s="8" t="s">
        <v>111</v>
      </c>
      <c r="D279" s="12">
        <v>40638</v>
      </c>
      <c r="E279" s="95">
        <f t="shared" ca="1" si="4"/>
        <v>12</v>
      </c>
      <c r="F279" s="111">
        <v>42990</v>
      </c>
      <c r="G279" s="112">
        <v>4</v>
      </c>
    </row>
    <row r="280" spans="1:7">
      <c r="A280" s="8" t="s">
        <v>388</v>
      </c>
      <c r="B280" s="8" t="s">
        <v>177</v>
      </c>
      <c r="C280" s="8" t="s">
        <v>108</v>
      </c>
      <c r="D280" s="9">
        <v>39754</v>
      </c>
      <c r="E280" s="95">
        <f t="shared" ca="1" si="4"/>
        <v>14</v>
      </c>
      <c r="F280" s="111">
        <v>43110</v>
      </c>
      <c r="G280" s="112">
        <v>2</v>
      </c>
    </row>
    <row r="281" spans="1:7">
      <c r="A281" s="8" t="s">
        <v>170</v>
      </c>
      <c r="B281" s="8" t="s">
        <v>115</v>
      </c>
      <c r="C281" s="8" t="s">
        <v>108</v>
      </c>
      <c r="D281" s="9">
        <v>40925</v>
      </c>
      <c r="E281" s="95">
        <f t="shared" ca="1" si="4"/>
        <v>11</v>
      </c>
      <c r="F281" s="111">
        <v>43190</v>
      </c>
      <c r="G281" s="112">
        <v>2</v>
      </c>
    </row>
    <row r="282" spans="1:7">
      <c r="A282" s="8" t="s">
        <v>400</v>
      </c>
      <c r="B282" s="8" t="s">
        <v>119</v>
      </c>
      <c r="C282" s="8" t="s">
        <v>111</v>
      </c>
      <c r="D282" s="9">
        <v>39720</v>
      </c>
      <c r="E282" s="95">
        <f t="shared" ca="1" si="4"/>
        <v>14</v>
      </c>
      <c r="F282" s="111">
        <v>43320</v>
      </c>
      <c r="G282" s="112">
        <v>5</v>
      </c>
    </row>
    <row r="283" spans="1:7">
      <c r="A283" s="8" t="s">
        <v>277</v>
      </c>
      <c r="B283" s="8" t="s">
        <v>115</v>
      </c>
      <c r="C283" s="8" t="s">
        <v>108</v>
      </c>
      <c r="D283" s="9">
        <v>40452</v>
      </c>
      <c r="E283" s="95">
        <f t="shared" ca="1" si="4"/>
        <v>12</v>
      </c>
      <c r="F283" s="111">
        <v>43410</v>
      </c>
      <c r="G283" s="112">
        <v>1</v>
      </c>
    </row>
    <row r="284" spans="1:7">
      <c r="A284" s="8" t="s">
        <v>875</v>
      </c>
      <c r="B284" s="8" t="s">
        <v>147</v>
      </c>
      <c r="C284" s="8" t="s">
        <v>108</v>
      </c>
      <c r="D284" s="9">
        <v>36456</v>
      </c>
      <c r="E284" s="95">
        <f t="shared" ca="1" si="4"/>
        <v>23</v>
      </c>
      <c r="F284" s="111">
        <v>43460</v>
      </c>
      <c r="G284" s="112">
        <v>5</v>
      </c>
    </row>
    <row r="285" spans="1:7">
      <c r="A285" s="8" t="s">
        <v>179</v>
      </c>
      <c r="B285" s="8" t="s">
        <v>115</v>
      </c>
      <c r="C285" s="8" t="s">
        <v>108</v>
      </c>
      <c r="D285" s="9">
        <v>40883</v>
      </c>
      <c r="E285" s="95">
        <f t="shared" ca="1" si="4"/>
        <v>11</v>
      </c>
      <c r="F285" s="111">
        <v>43580</v>
      </c>
      <c r="G285" s="112">
        <v>5</v>
      </c>
    </row>
    <row r="286" spans="1:7">
      <c r="A286" s="8" t="s">
        <v>514</v>
      </c>
      <c r="B286" s="8" t="s">
        <v>119</v>
      </c>
      <c r="C286" s="8" t="s">
        <v>108</v>
      </c>
      <c r="D286" s="9">
        <v>39153</v>
      </c>
      <c r="E286" s="95">
        <f t="shared" ca="1" si="4"/>
        <v>16</v>
      </c>
      <c r="F286" s="111">
        <v>43600</v>
      </c>
      <c r="G286" s="112">
        <v>5</v>
      </c>
    </row>
    <row r="287" spans="1:7">
      <c r="A287" s="8" t="s">
        <v>515</v>
      </c>
      <c r="B287" s="8" t="s">
        <v>242</v>
      </c>
      <c r="C287" s="8" t="s">
        <v>108</v>
      </c>
      <c r="D287" s="9">
        <v>39147</v>
      </c>
      <c r="E287" s="95">
        <f t="shared" ca="1" si="4"/>
        <v>16</v>
      </c>
      <c r="F287" s="111">
        <v>43680</v>
      </c>
      <c r="G287" s="112">
        <v>5</v>
      </c>
    </row>
    <row r="288" spans="1:7">
      <c r="A288" s="8" t="s">
        <v>237</v>
      </c>
      <c r="B288" s="8" t="s">
        <v>140</v>
      </c>
      <c r="C288" s="8" t="s">
        <v>108</v>
      </c>
      <c r="D288" s="9">
        <v>40578</v>
      </c>
      <c r="E288" s="95">
        <f t="shared" ca="1" si="4"/>
        <v>12</v>
      </c>
      <c r="F288" s="111">
        <v>43820</v>
      </c>
      <c r="G288" s="112">
        <v>2</v>
      </c>
    </row>
    <row r="289" spans="1:7">
      <c r="A289" s="8" t="s">
        <v>358</v>
      </c>
      <c r="B289" s="8" t="s">
        <v>147</v>
      </c>
      <c r="C289" s="8" t="s">
        <v>108</v>
      </c>
      <c r="D289" s="9">
        <v>40083</v>
      </c>
      <c r="E289" s="95">
        <f t="shared" ca="1" si="4"/>
        <v>13</v>
      </c>
      <c r="F289" s="111">
        <v>44150</v>
      </c>
      <c r="G289" s="112">
        <v>4</v>
      </c>
    </row>
    <row r="290" spans="1:7">
      <c r="A290" s="8" t="s">
        <v>876</v>
      </c>
      <c r="B290" s="8" t="s">
        <v>147</v>
      </c>
      <c r="C290" s="8" t="s">
        <v>108</v>
      </c>
      <c r="D290" s="9">
        <v>36463</v>
      </c>
      <c r="E290" s="95">
        <f t="shared" ca="1" si="4"/>
        <v>23</v>
      </c>
      <c r="F290" s="111">
        <v>44220</v>
      </c>
      <c r="G290" s="112">
        <v>3</v>
      </c>
    </row>
    <row r="291" spans="1:7">
      <c r="A291" s="8" t="s">
        <v>230</v>
      </c>
      <c r="B291" s="8" t="s">
        <v>140</v>
      </c>
      <c r="C291" s="8" t="s">
        <v>108</v>
      </c>
      <c r="D291" s="12">
        <v>40603</v>
      </c>
      <c r="E291" s="95">
        <f t="shared" ca="1" si="4"/>
        <v>12</v>
      </c>
      <c r="F291" s="111">
        <v>44260</v>
      </c>
      <c r="G291" s="112">
        <v>1</v>
      </c>
    </row>
    <row r="292" spans="1:7">
      <c r="A292" s="8" t="s">
        <v>320</v>
      </c>
      <c r="B292" s="8" t="s">
        <v>140</v>
      </c>
      <c r="C292" s="8" t="s">
        <v>108</v>
      </c>
      <c r="D292" s="9">
        <v>40301</v>
      </c>
      <c r="E292" s="95">
        <f t="shared" ca="1" si="4"/>
        <v>12</v>
      </c>
      <c r="F292" s="111">
        <v>44270</v>
      </c>
      <c r="G292" s="112">
        <v>2</v>
      </c>
    </row>
    <row r="293" spans="1:7">
      <c r="A293" s="8" t="s">
        <v>399</v>
      </c>
      <c r="B293" s="8" t="s">
        <v>107</v>
      </c>
      <c r="C293" s="8" t="s">
        <v>108</v>
      </c>
      <c r="D293" s="9">
        <v>39722</v>
      </c>
      <c r="E293" s="95">
        <f t="shared" ca="1" si="4"/>
        <v>14</v>
      </c>
      <c r="F293" s="111">
        <v>44530</v>
      </c>
      <c r="G293" s="112">
        <v>2</v>
      </c>
    </row>
    <row r="294" spans="1:7">
      <c r="A294" s="8" t="s">
        <v>189</v>
      </c>
      <c r="B294" s="8" t="s">
        <v>177</v>
      </c>
      <c r="C294" s="8" t="s">
        <v>108</v>
      </c>
      <c r="D294" s="9">
        <v>40818</v>
      </c>
      <c r="E294" s="95">
        <f t="shared" ca="1" si="4"/>
        <v>11</v>
      </c>
      <c r="F294" s="111">
        <v>44560</v>
      </c>
      <c r="G294" s="112">
        <v>2</v>
      </c>
    </row>
    <row r="295" spans="1:7">
      <c r="A295" s="8" t="s">
        <v>176</v>
      </c>
      <c r="B295" s="8" t="s">
        <v>177</v>
      </c>
      <c r="C295" s="8" t="s">
        <v>108</v>
      </c>
      <c r="D295" s="9">
        <v>40893</v>
      </c>
      <c r="E295" s="95">
        <f t="shared" ca="1" si="4"/>
        <v>11</v>
      </c>
      <c r="F295" s="111">
        <v>44620</v>
      </c>
      <c r="G295" s="112">
        <v>5</v>
      </c>
    </row>
    <row r="296" spans="1:7">
      <c r="A296" s="8" t="s">
        <v>447</v>
      </c>
      <c r="B296" s="8" t="s">
        <v>110</v>
      </c>
      <c r="C296" s="8" t="s">
        <v>108</v>
      </c>
      <c r="D296" s="9">
        <v>39446</v>
      </c>
      <c r="E296" s="95">
        <f t="shared" ca="1" si="4"/>
        <v>15</v>
      </c>
      <c r="F296" s="111">
        <v>44650</v>
      </c>
      <c r="G296" s="112">
        <v>1</v>
      </c>
    </row>
    <row r="297" spans="1:7">
      <c r="A297" s="8" t="s">
        <v>109</v>
      </c>
      <c r="B297" s="8" t="s">
        <v>110</v>
      </c>
      <c r="C297" s="8" t="s">
        <v>111</v>
      </c>
      <c r="D297" s="9">
        <v>41254</v>
      </c>
      <c r="E297" s="95">
        <f t="shared" ca="1" si="4"/>
        <v>10</v>
      </c>
      <c r="F297" s="111">
        <v>44720</v>
      </c>
      <c r="G297" s="112">
        <v>2</v>
      </c>
    </row>
    <row r="298" spans="1:7">
      <c r="A298" s="8" t="s">
        <v>573</v>
      </c>
      <c r="B298" s="8" t="s">
        <v>283</v>
      </c>
      <c r="C298" s="8" t="s">
        <v>111</v>
      </c>
      <c r="D298" s="9">
        <v>38854</v>
      </c>
      <c r="E298" s="95">
        <f t="shared" ca="1" si="4"/>
        <v>16</v>
      </c>
      <c r="F298" s="111">
        <v>44820</v>
      </c>
      <c r="G298" s="112">
        <v>4</v>
      </c>
    </row>
    <row r="299" spans="1:7">
      <c r="A299" s="8" t="s">
        <v>579</v>
      </c>
      <c r="B299" s="8" t="s">
        <v>140</v>
      </c>
      <c r="C299" s="8" t="s">
        <v>108</v>
      </c>
      <c r="D299" s="9">
        <v>38816</v>
      </c>
      <c r="E299" s="95">
        <f t="shared" ca="1" si="4"/>
        <v>17</v>
      </c>
      <c r="F299" s="111">
        <v>44920</v>
      </c>
      <c r="G299" s="112">
        <v>1</v>
      </c>
    </row>
    <row r="300" spans="1:7">
      <c r="A300" s="8" t="s">
        <v>919</v>
      </c>
      <c r="B300" s="8" t="s">
        <v>110</v>
      </c>
      <c r="C300" s="8" t="s">
        <v>108</v>
      </c>
      <c r="D300" s="9">
        <v>36136</v>
      </c>
      <c r="E300" s="95">
        <f t="shared" ca="1" si="4"/>
        <v>24</v>
      </c>
      <c r="F300" s="111">
        <v>45000</v>
      </c>
      <c r="G300" s="112">
        <v>4</v>
      </c>
    </row>
    <row r="301" spans="1:7">
      <c r="A301" s="8" t="s">
        <v>951</v>
      </c>
      <c r="B301" s="8" t="s">
        <v>107</v>
      </c>
      <c r="C301" s="8" t="s">
        <v>111</v>
      </c>
      <c r="D301" s="9">
        <v>35826</v>
      </c>
      <c r="E301" s="95">
        <f t="shared" ca="1" si="4"/>
        <v>25</v>
      </c>
      <c r="F301" s="111">
        <v>45030</v>
      </c>
      <c r="G301" s="112">
        <v>3</v>
      </c>
    </row>
    <row r="302" spans="1:7">
      <c r="A302" s="8" t="s">
        <v>518</v>
      </c>
      <c r="B302" s="8" t="s">
        <v>113</v>
      </c>
      <c r="C302" s="8" t="s">
        <v>111</v>
      </c>
      <c r="D302" s="9">
        <v>39144</v>
      </c>
      <c r="E302" s="95">
        <f t="shared" ca="1" si="4"/>
        <v>16</v>
      </c>
      <c r="F302" s="111">
        <v>45040</v>
      </c>
      <c r="G302" s="112">
        <v>5</v>
      </c>
    </row>
    <row r="303" spans="1:7">
      <c r="A303" s="8" t="s">
        <v>841</v>
      </c>
      <c r="B303" s="8" t="s">
        <v>140</v>
      </c>
      <c r="C303" s="8" t="s">
        <v>111</v>
      </c>
      <c r="D303" s="9">
        <v>36011</v>
      </c>
      <c r="E303" s="95">
        <f t="shared" ca="1" si="4"/>
        <v>24</v>
      </c>
      <c r="F303" s="111">
        <v>45050</v>
      </c>
      <c r="G303" s="112">
        <v>1</v>
      </c>
    </row>
    <row r="304" spans="1:7">
      <c r="A304" s="8" t="s">
        <v>918</v>
      </c>
      <c r="B304" s="8" t="s">
        <v>110</v>
      </c>
      <c r="C304" s="8" t="s">
        <v>108</v>
      </c>
      <c r="D304" s="9">
        <v>37568</v>
      </c>
      <c r="E304" s="95">
        <f t="shared" ca="1" si="4"/>
        <v>20</v>
      </c>
      <c r="F304" s="111">
        <v>45100</v>
      </c>
      <c r="G304" s="112">
        <v>2</v>
      </c>
    </row>
    <row r="305" spans="1:7">
      <c r="A305" s="8" t="s">
        <v>417</v>
      </c>
      <c r="B305" s="8" t="s">
        <v>107</v>
      </c>
      <c r="C305" s="8" t="s">
        <v>111</v>
      </c>
      <c r="D305" s="9">
        <v>39648</v>
      </c>
      <c r="E305" s="95">
        <f t="shared" ca="1" si="4"/>
        <v>14</v>
      </c>
      <c r="F305" s="111">
        <v>45105</v>
      </c>
      <c r="G305" s="112">
        <v>1</v>
      </c>
    </row>
    <row r="306" spans="1:7">
      <c r="A306" s="8" t="s">
        <v>522</v>
      </c>
      <c r="B306" s="8" t="s">
        <v>119</v>
      </c>
      <c r="C306" s="8" t="s">
        <v>108</v>
      </c>
      <c r="D306" s="9">
        <v>39134</v>
      </c>
      <c r="E306" s="95">
        <f t="shared" ca="1" si="4"/>
        <v>16</v>
      </c>
      <c r="F306" s="111">
        <v>45110</v>
      </c>
      <c r="G306" s="112">
        <v>2</v>
      </c>
    </row>
    <row r="307" spans="1:7">
      <c r="A307" s="8" t="s">
        <v>796</v>
      </c>
      <c r="B307" s="8" t="s">
        <v>215</v>
      </c>
      <c r="C307" s="8" t="s">
        <v>108</v>
      </c>
      <c r="D307" s="9">
        <v>37043</v>
      </c>
      <c r="E307" s="95">
        <f t="shared" ca="1" si="4"/>
        <v>21</v>
      </c>
      <c r="F307" s="111">
        <v>45150</v>
      </c>
      <c r="G307" s="112">
        <v>1</v>
      </c>
    </row>
    <row r="308" spans="1:7">
      <c r="A308" s="8" t="s">
        <v>516</v>
      </c>
      <c r="B308" s="8" t="s">
        <v>147</v>
      </c>
      <c r="C308" s="8" t="s">
        <v>108</v>
      </c>
      <c r="D308" s="9">
        <v>39147</v>
      </c>
      <c r="E308" s="95">
        <f t="shared" ca="1" si="4"/>
        <v>16</v>
      </c>
      <c r="F308" s="111">
        <v>45180</v>
      </c>
      <c r="G308" s="112">
        <v>5</v>
      </c>
    </row>
    <row r="309" spans="1:7">
      <c r="A309" s="8" t="s">
        <v>345</v>
      </c>
      <c r="B309" s="8" t="s">
        <v>147</v>
      </c>
      <c r="C309" s="8" t="s">
        <v>108</v>
      </c>
      <c r="D309" s="9">
        <v>40209</v>
      </c>
      <c r="E309" s="95">
        <f t="shared" ca="1" si="4"/>
        <v>13</v>
      </c>
      <c r="F309" s="111">
        <v>45260</v>
      </c>
      <c r="G309" s="112">
        <v>4</v>
      </c>
    </row>
    <row r="310" spans="1:7">
      <c r="A310" s="8" t="s">
        <v>838</v>
      </c>
      <c r="B310" s="8" t="s">
        <v>140</v>
      </c>
      <c r="C310" s="8" t="s">
        <v>111</v>
      </c>
      <c r="D310" s="9">
        <v>36729</v>
      </c>
      <c r="E310" s="95">
        <f t="shared" ca="1" si="4"/>
        <v>22</v>
      </c>
      <c r="F310" s="111">
        <v>45420</v>
      </c>
      <c r="G310" s="112">
        <v>1</v>
      </c>
    </row>
    <row r="311" spans="1:7">
      <c r="A311" s="8" t="s">
        <v>681</v>
      </c>
      <c r="B311" s="8" t="s">
        <v>121</v>
      </c>
      <c r="C311" s="8" t="s">
        <v>108</v>
      </c>
      <c r="D311" s="9">
        <v>36567</v>
      </c>
      <c r="E311" s="95">
        <f t="shared" ca="1" si="4"/>
        <v>23</v>
      </c>
      <c r="F311" s="111">
        <v>45450</v>
      </c>
      <c r="G311" s="112">
        <v>5</v>
      </c>
    </row>
    <row r="312" spans="1:7">
      <c r="A312" s="8" t="s">
        <v>272</v>
      </c>
      <c r="B312" s="8" t="s">
        <v>140</v>
      </c>
      <c r="C312" s="8" t="s">
        <v>108</v>
      </c>
      <c r="D312" s="9">
        <v>40469</v>
      </c>
      <c r="E312" s="95">
        <f t="shared" ca="1" si="4"/>
        <v>12</v>
      </c>
      <c r="F312" s="111">
        <v>45480</v>
      </c>
      <c r="G312" s="112">
        <v>4</v>
      </c>
    </row>
    <row r="313" spans="1:7">
      <c r="A313" s="8" t="s">
        <v>530</v>
      </c>
      <c r="B313" s="8" t="s">
        <v>140</v>
      </c>
      <c r="C313" s="8" t="s">
        <v>108</v>
      </c>
      <c r="D313" s="9">
        <v>39106</v>
      </c>
      <c r="E313" s="95">
        <f t="shared" ca="1" si="4"/>
        <v>16</v>
      </c>
      <c r="F313" s="111">
        <v>45500</v>
      </c>
      <c r="G313" s="112">
        <v>3</v>
      </c>
    </row>
    <row r="314" spans="1:7">
      <c r="A314" s="8" t="s">
        <v>396</v>
      </c>
      <c r="B314" s="8" t="s">
        <v>110</v>
      </c>
      <c r="C314" s="8" t="s">
        <v>125</v>
      </c>
      <c r="D314" s="9">
        <v>39728</v>
      </c>
      <c r="E314" s="95">
        <f t="shared" ca="1" si="4"/>
        <v>14</v>
      </c>
      <c r="F314" s="111">
        <v>45565</v>
      </c>
      <c r="G314" s="112">
        <v>1</v>
      </c>
    </row>
    <row r="315" spans="1:7">
      <c r="A315" s="8" t="s">
        <v>336</v>
      </c>
      <c r="B315" s="8" t="s">
        <v>113</v>
      </c>
      <c r="C315" s="8" t="s">
        <v>111</v>
      </c>
      <c r="D315" s="9">
        <v>40259</v>
      </c>
      <c r="E315" s="95">
        <f t="shared" ca="1" si="4"/>
        <v>13</v>
      </c>
      <c r="F315" s="111">
        <v>45710</v>
      </c>
      <c r="G315" s="112">
        <v>3</v>
      </c>
    </row>
    <row r="316" spans="1:7">
      <c r="A316" s="8" t="s">
        <v>915</v>
      </c>
      <c r="B316" s="8" t="s">
        <v>110</v>
      </c>
      <c r="C316" s="8" t="s">
        <v>125</v>
      </c>
      <c r="D316" s="9">
        <v>36084</v>
      </c>
      <c r="E316" s="95">
        <f t="shared" ca="1" si="4"/>
        <v>24</v>
      </c>
      <c r="F316" s="111">
        <v>45750</v>
      </c>
      <c r="G316" s="112">
        <v>5</v>
      </c>
    </row>
    <row r="317" spans="1:7">
      <c r="A317" s="8" t="s">
        <v>490</v>
      </c>
      <c r="B317" s="8" t="s">
        <v>140</v>
      </c>
      <c r="C317" s="8" t="s">
        <v>111</v>
      </c>
      <c r="D317" s="9">
        <v>39262</v>
      </c>
      <c r="E317" s="95">
        <f t="shared" ca="1" si="4"/>
        <v>15</v>
      </c>
      <c r="F317" s="111">
        <v>45770</v>
      </c>
      <c r="G317" s="112">
        <v>5</v>
      </c>
    </row>
    <row r="318" spans="1:7">
      <c r="A318" s="8" t="s">
        <v>341</v>
      </c>
      <c r="B318" s="8" t="s">
        <v>113</v>
      </c>
      <c r="C318" s="8" t="s">
        <v>111</v>
      </c>
      <c r="D318" s="12">
        <v>40236</v>
      </c>
      <c r="E318" s="95">
        <f t="shared" ca="1" si="4"/>
        <v>13</v>
      </c>
      <c r="F318" s="111">
        <v>45830</v>
      </c>
      <c r="G318" s="112">
        <v>4</v>
      </c>
    </row>
    <row r="319" spans="1:7">
      <c r="A319" s="8" t="s">
        <v>944</v>
      </c>
      <c r="B319" s="8" t="s">
        <v>119</v>
      </c>
      <c r="C319" s="8" t="s">
        <v>108</v>
      </c>
      <c r="D319" s="9">
        <v>36407</v>
      </c>
      <c r="E319" s="95">
        <f t="shared" ca="1" si="4"/>
        <v>23</v>
      </c>
      <c r="F319" s="111">
        <v>45880</v>
      </c>
      <c r="G319" s="112">
        <v>5</v>
      </c>
    </row>
    <row r="320" spans="1:7">
      <c r="A320" s="8" t="s">
        <v>867</v>
      </c>
      <c r="B320" s="8" t="s">
        <v>147</v>
      </c>
      <c r="C320" s="8" t="s">
        <v>108</v>
      </c>
      <c r="D320" s="9">
        <v>36297</v>
      </c>
      <c r="E320" s="95">
        <f t="shared" ca="1" si="4"/>
        <v>23</v>
      </c>
      <c r="F320" s="111">
        <v>46030</v>
      </c>
      <c r="G320" s="112">
        <v>2</v>
      </c>
    </row>
    <row r="321" spans="1:7">
      <c r="A321" s="8" t="s">
        <v>450</v>
      </c>
      <c r="B321" s="8" t="s">
        <v>154</v>
      </c>
      <c r="C321" s="8" t="s">
        <v>125</v>
      </c>
      <c r="D321" s="9">
        <v>39417</v>
      </c>
      <c r="E321" s="95">
        <f t="shared" ca="1" si="4"/>
        <v>15</v>
      </c>
      <c r="F321" s="111">
        <v>46095</v>
      </c>
      <c r="G321" s="112">
        <v>3</v>
      </c>
    </row>
    <row r="322" spans="1:7">
      <c r="A322" s="8" t="s">
        <v>969</v>
      </c>
      <c r="B322" s="8" t="s">
        <v>107</v>
      </c>
      <c r="C322" s="8" t="s">
        <v>125</v>
      </c>
      <c r="D322" s="9">
        <v>36053</v>
      </c>
      <c r="E322" s="95">
        <f t="shared" ref="E322:E385" ca="1" si="5">DATEDIF(D322,TODAY(),"Y")</f>
        <v>24</v>
      </c>
      <c r="F322" s="111">
        <v>46105</v>
      </c>
      <c r="G322" s="112">
        <v>5</v>
      </c>
    </row>
    <row r="323" spans="1:7">
      <c r="A323" s="8" t="s">
        <v>403</v>
      </c>
      <c r="B323" s="8" t="s">
        <v>110</v>
      </c>
      <c r="C323" s="8" t="s">
        <v>108</v>
      </c>
      <c r="D323" s="9">
        <v>39703</v>
      </c>
      <c r="E323" s="95">
        <f t="shared" ca="1" si="5"/>
        <v>14</v>
      </c>
      <c r="F323" s="111">
        <v>46110</v>
      </c>
      <c r="G323" s="112">
        <v>4</v>
      </c>
    </row>
    <row r="324" spans="1:7">
      <c r="A324" s="8" t="s">
        <v>153</v>
      </c>
      <c r="B324" s="8" t="s">
        <v>154</v>
      </c>
      <c r="C324" s="8" t="s">
        <v>108</v>
      </c>
      <c r="D324" s="9">
        <v>41018</v>
      </c>
      <c r="E324" s="95">
        <f t="shared" ca="1" si="5"/>
        <v>10</v>
      </c>
      <c r="F324" s="111">
        <v>46220</v>
      </c>
      <c r="G324" s="112">
        <v>3</v>
      </c>
    </row>
    <row r="325" spans="1:7">
      <c r="A325" s="8" t="s">
        <v>465</v>
      </c>
      <c r="B325" s="8" t="s">
        <v>140</v>
      </c>
      <c r="C325" s="8" t="s">
        <v>108</v>
      </c>
      <c r="D325" s="9">
        <v>39348</v>
      </c>
      <c r="E325" s="95">
        <f t="shared" ca="1" si="5"/>
        <v>15</v>
      </c>
      <c r="F325" s="111">
        <v>46220</v>
      </c>
      <c r="G325" s="112">
        <v>2</v>
      </c>
    </row>
    <row r="326" spans="1:7">
      <c r="A326" s="8" t="s">
        <v>259</v>
      </c>
      <c r="B326" s="8" t="s">
        <v>260</v>
      </c>
      <c r="C326" s="8" t="s">
        <v>125</v>
      </c>
      <c r="D326" s="12">
        <v>40505</v>
      </c>
      <c r="E326" s="95">
        <f t="shared" ca="1" si="5"/>
        <v>12</v>
      </c>
      <c r="F326" s="111">
        <v>46230</v>
      </c>
      <c r="G326" s="112">
        <v>2</v>
      </c>
    </row>
    <row r="327" spans="1:7">
      <c r="A327" s="8" t="s">
        <v>319</v>
      </c>
      <c r="B327" s="8" t="s">
        <v>140</v>
      </c>
      <c r="C327" s="8" t="s">
        <v>125</v>
      </c>
      <c r="D327" s="9">
        <v>40302</v>
      </c>
      <c r="E327" s="95">
        <f t="shared" ca="1" si="5"/>
        <v>12</v>
      </c>
      <c r="F327" s="111">
        <v>46285</v>
      </c>
      <c r="G327" s="112">
        <v>5</v>
      </c>
    </row>
    <row r="328" spans="1:7">
      <c r="A328" s="8" t="s">
        <v>116</v>
      </c>
      <c r="B328" s="8" t="s">
        <v>113</v>
      </c>
      <c r="C328" s="8" t="s">
        <v>108</v>
      </c>
      <c r="D328" s="9">
        <v>41228</v>
      </c>
      <c r="E328" s="95">
        <f t="shared" ca="1" si="5"/>
        <v>10</v>
      </c>
      <c r="F328" s="111">
        <v>46340</v>
      </c>
      <c r="G328" s="112">
        <v>5</v>
      </c>
    </row>
    <row r="329" spans="1:7">
      <c r="A329" s="8" t="s">
        <v>896</v>
      </c>
      <c r="B329" s="8" t="s">
        <v>110</v>
      </c>
      <c r="C329" s="8" t="s">
        <v>108</v>
      </c>
      <c r="D329" s="9">
        <v>36195</v>
      </c>
      <c r="E329" s="95">
        <f t="shared" ca="1" si="5"/>
        <v>24</v>
      </c>
      <c r="F329" s="111">
        <v>46360</v>
      </c>
      <c r="G329" s="112">
        <v>5</v>
      </c>
    </row>
    <row r="330" spans="1:7">
      <c r="A330" s="8" t="s">
        <v>162</v>
      </c>
      <c r="B330" s="8" t="s">
        <v>110</v>
      </c>
      <c r="C330" s="8" t="s">
        <v>125</v>
      </c>
      <c r="D330" s="9">
        <v>40976</v>
      </c>
      <c r="E330" s="95">
        <f t="shared" ca="1" si="5"/>
        <v>11</v>
      </c>
      <c r="F330" s="111">
        <v>46380</v>
      </c>
      <c r="G330" s="112">
        <v>3</v>
      </c>
    </row>
    <row r="331" spans="1:7">
      <c r="A331" s="8" t="s">
        <v>243</v>
      </c>
      <c r="B331" s="8" t="s">
        <v>107</v>
      </c>
      <c r="C331" s="8" t="s">
        <v>108</v>
      </c>
      <c r="D331" s="9">
        <v>40568</v>
      </c>
      <c r="E331" s="95">
        <f t="shared" ca="1" si="5"/>
        <v>12</v>
      </c>
      <c r="F331" s="111">
        <v>46390</v>
      </c>
      <c r="G331" s="112">
        <v>5</v>
      </c>
    </row>
    <row r="332" spans="1:7">
      <c r="A332" s="8" t="s">
        <v>535</v>
      </c>
      <c r="B332" s="8" t="s">
        <v>107</v>
      </c>
      <c r="C332" s="8" t="s">
        <v>108</v>
      </c>
      <c r="D332" s="9">
        <v>39091</v>
      </c>
      <c r="E332" s="95">
        <f t="shared" ca="1" si="5"/>
        <v>16</v>
      </c>
      <c r="F332" s="111">
        <v>46410</v>
      </c>
      <c r="G332" s="112">
        <v>2</v>
      </c>
    </row>
    <row r="333" spans="1:7">
      <c r="A333" s="8" t="s">
        <v>160</v>
      </c>
      <c r="B333" s="8" t="s">
        <v>107</v>
      </c>
      <c r="C333" s="8" t="s">
        <v>108</v>
      </c>
      <c r="D333" s="9">
        <v>40986</v>
      </c>
      <c r="E333" s="95">
        <f t="shared" ca="1" si="5"/>
        <v>11</v>
      </c>
      <c r="F333" s="111">
        <v>46550</v>
      </c>
      <c r="G333" s="112">
        <v>4</v>
      </c>
    </row>
    <row r="334" spans="1:7">
      <c r="A334" s="8" t="s">
        <v>254</v>
      </c>
      <c r="B334" s="8" t="s">
        <v>107</v>
      </c>
      <c r="C334" s="8" t="s">
        <v>111</v>
      </c>
      <c r="D334" s="9">
        <v>40523</v>
      </c>
      <c r="E334" s="95">
        <f t="shared" ca="1" si="5"/>
        <v>12</v>
      </c>
      <c r="F334" s="111">
        <v>46570</v>
      </c>
      <c r="G334" s="112">
        <v>4</v>
      </c>
    </row>
    <row r="335" spans="1:7">
      <c r="A335" s="8" t="s">
        <v>276</v>
      </c>
      <c r="B335" s="8" t="s">
        <v>140</v>
      </c>
      <c r="C335" s="8" t="s">
        <v>125</v>
      </c>
      <c r="D335" s="9">
        <v>40456</v>
      </c>
      <c r="E335" s="95">
        <f t="shared" ca="1" si="5"/>
        <v>12</v>
      </c>
      <c r="F335" s="111">
        <v>46645</v>
      </c>
      <c r="G335" s="112">
        <v>5</v>
      </c>
    </row>
    <row r="336" spans="1:7">
      <c r="A336" s="8" t="s">
        <v>204</v>
      </c>
      <c r="B336" s="8" t="s">
        <v>119</v>
      </c>
      <c r="C336" s="8" t="s">
        <v>111</v>
      </c>
      <c r="D336" s="9">
        <v>40726</v>
      </c>
      <c r="E336" s="95">
        <f t="shared" ca="1" si="5"/>
        <v>11</v>
      </c>
      <c r="F336" s="111">
        <v>46650</v>
      </c>
      <c r="G336" s="112">
        <v>2</v>
      </c>
    </row>
    <row r="337" spans="1:7">
      <c r="A337" s="8" t="s">
        <v>384</v>
      </c>
      <c r="B337" s="8" t="s">
        <v>123</v>
      </c>
      <c r="C337" s="8" t="s">
        <v>111</v>
      </c>
      <c r="D337" s="9">
        <v>39765</v>
      </c>
      <c r="E337" s="95">
        <f t="shared" ca="1" si="5"/>
        <v>14</v>
      </c>
      <c r="F337" s="111">
        <v>46670</v>
      </c>
      <c r="G337" s="112">
        <v>3</v>
      </c>
    </row>
    <row r="338" spans="1:7">
      <c r="A338" s="8" t="s">
        <v>300</v>
      </c>
      <c r="B338" s="8" t="s">
        <v>250</v>
      </c>
      <c r="C338" s="8" t="s">
        <v>108</v>
      </c>
      <c r="D338" s="9">
        <v>40384</v>
      </c>
      <c r="E338" s="95">
        <f t="shared" ca="1" si="5"/>
        <v>12</v>
      </c>
      <c r="F338" s="111">
        <v>46680</v>
      </c>
      <c r="G338" s="112">
        <v>1</v>
      </c>
    </row>
    <row r="339" spans="1:7">
      <c r="A339" s="8" t="s">
        <v>809</v>
      </c>
      <c r="B339" s="8" t="s">
        <v>140</v>
      </c>
      <c r="C339" s="8" t="s">
        <v>125</v>
      </c>
      <c r="D339" s="9">
        <v>36604</v>
      </c>
      <c r="E339" s="95">
        <f t="shared" ca="1" si="5"/>
        <v>23</v>
      </c>
      <c r="F339" s="111">
        <v>46710</v>
      </c>
      <c r="G339" s="112">
        <v>3</v>
      </c>
    </row>
    <row r="340" spans="1:7">
      <c r="A340" s="8" t="s">
        <v>940</v>
      </c>
      <c r="B340" s="8" t="s">
        <v>119</v>
      </c>
      <c r="C340" s="8" t="s">
        <v>111</v>
      </c>
      <c r="D340" s="9">
        <v>37082</v>
      </c>
      <c r="E340" s="95">
        <f t="shared" ca="1" si="5"/>
        <v>21</v>
      </c>
      <c r="F340" s="111">
        <v>46780</v>
      </c>
      <c r="G340" s="112">
        <v>2</v>
      </c>
    </row>
    <row r="341" spans="1:7">
      <c r="A341" s="8" t="s">
        <v>126</v>
      </c>
      <c r="B341" s="8" t="s">
        <v>115</v>
      </c>
      <c r="C341" s="8" t="s">
        <v>108</v>
      </c>
      <c r="D341" s="9">
        <v>41186</v>
      </c>
      <c r="E341" s="95">
        <f t="shared" ca="1" si="5"/>
        <v>10</v>
      </c>
      <c r="F341" s="111">
        <v>46910</v>
      </c>
      <c r="G341" s="112">
        <v>3</v>
      </c>
    </row>
    <row r="342" spans="1:7">
      <c r="A342" s="8" t="s">
        <v>583</v>
      </c>
      <c r="B342" s="8" t="s">
        <v>115</v>
      </c>
      <c r="C342" s="8" t="s">
        <v>108</v>
      </c>
      <c r="D342" s="9">
        <v>38807</v>
      </c>
      <c r="E342" s="95">
        <f t="shared" ca="1" si="5"/>
        <v>17</v>
      </c>
      <c r="F342" s="111">
        <v>47060</v>
      </c>
      <c r="G342" s="112">
        <v>4</v>
      </c>
    </row>
    <row r="343" spans="1:7">
      <c r="A343" s="8" t="s">
        <v>310</v>
      </c>
      <c r="B343" s="8" t="s">
        <v>107</v>
      </c>
      <c r="C343" s="8" t="s">
        <v>111</v>
      </c>
      <c r="D343" s="13">
        <v>40334</v>
      </c>
      <c r="E343" s="95">
        <f t="shared" ca="1" si="5"/>
        <v>12</v>
      </c>
      <c r="F343" s="111">
        <v>47280</v>
      </c>
      <c r="G343" s="112">
        <v>1</v>
      </c>
    </row>
    <row r="344" spans="1:7">
      <c r="A344" s="8" t="s">
        <v>877</v>
      </c>
      <c r="B344" s="8" t="s">
        <v>147</v>
      </c>
      <c r="C344" s="8" t="s">
        <v>125</v>
      </c>
      <c r="D344" s="9">
        <v>37166</v>
      </c>
      <c r="E344" s="95">
        <f t="shared" ca="1" si="5"/>
        <v>21</v>
      </c>
      <c r="F344" s="111">
        <v>47295</v>
      </c>
      <c r="G344" s="112">
        <v>4</v>
      </c>
    </row>
    <row r="345" spans="1:7">
      <c r="A345" s="8" t="s">
        <v>313</v>
      </c>
      <c r="B345" s="8" t="s">
        <v>110</v>
      </c>
      <c r="C345" s="8" t="s">
        <v>108</v>
      </c>
      <c r="D345" s="9">
        <v>40332</v>
      </c>
      <c r="E345" s="95">
        <f t="shared" ca="1" si="5"/>
        <v>12</v>
      </c>
      <c r="F345" s="111">
        <v>47340</v>
      </c>
      <c r="G345" s="112">
        <v>2</v>
      </c>
    </row>
    <row r="346" spans="1:7">
      <c r="A346" s="8" t="s">
        <v>616</v>
      </c>
      <c r="B346" s="8" t="s">
        <v>140</v>
      </c>
      <c r="C346" s="8" t="s">
        <v>108</v>
      </c>
      <c r="D346" s="9">
        <v>38146</v>
      </c>
      <c r="E346" s="95">
        <f t="shared" ca="1" si="5"/>
        <v>18</v>
      </c>
      <c r="F346" s="111">
        <v>47340</v>
      </c>
      <c r="G346" s="112">
        <v>2</v>
      </c>
    </row>
    <row r="347" spans="1:7">
      <c r="A347" s="8" t="s">
        <v>409</v>
      </c>
      <c r="B347" s="8" t="s">
        <v>283</v>
      </c>
      <c r="C347" s="8" t="s">
        <v>108</v>
      </c>
      <c r="D347" s="9">
        <v>39683</v>
      </c>
      <c r="E347" s="95">
        <f t="shared" ca="1" si="5"/>
        <v>14</v>
      </c>
      <c r="F347" s="111">
        <v>47350</v>
      </c>
      <c r="G347" s="112">
        <v>5</v>
      </c>
    </row>
    <row r="348" spans="1:7">
      <c r="A348" s="8" t="s">
        <v>945</v>
      </c>
      <c r="B348" s="8" t="s">
        <v>119</v>
      </c>
      <c r="C348" s="8" t="s">
        <v>125</v>
      </c>
      <c r="D348" s="9">
        <v>36423</v>
      </c>
      <c r="E348" s="95">
        <f t="shared" ca="1" si="5"/>
        <v>23</v>
      </c>
      <c r="F348" s="111">
        <v>47350</v>
      </c>
      <c r="G348" s="112">
        <v>1</v>
      </c>
    </row>
    <row r="349" spans="1:7">
      <c r="A349" s="8" t="s">
        <v>224</v>
      </c>
      <c r="B349" s="8" t="s">
        <v>140</v>
      </c>
      <c r="C349" s="8" t="s">
        <v>108</v>
      </c>
      <c r="D349" s="9">
        <v>40634</v>
      </c>
      <c r="E349" s="95">
        <f t="shared" ca="1" si="5"/>
        <v>12</v>
      </c>
      <c r="F349" s="111">
        <v>47440</v>
      </c>
      <c r="G349" s="112">
        <v>3</v>
      </c>
    </row>
    <row r="350" spans="1:7">
      <c r="A350" s="8" t="s">
        <v>916</v>
      </c>
      <c r="B350" s="8" t="s">
        <v>110</v>
      </c>
      <c r="C350" s="8" t="s">
        <v>111</v>
      </c>
      <c r="D350" s="9">
        <v>36086</v>
      </c>
      <c r="E350" s="95">
        <f t="shared" ca="1" si="5"/>
        <v>24</v>
      </c>
      <c r="F350" s="111">
        <v>47520</v>
      </c>
      <c r="G350" s="112">
        <v>1</v>
      </c>
    </row>
    <row r="351" spans="1:7">
      <c r="A351" s="8" t="s">
        <v>166</v>
      </c>
      <c r="B351" s="8" t="s">
        <v>110</v>
      </c>
      <c r="C351" s="8" t="s">
        <v>111</v>
      </c>
      <c r="D351" s="9">
        <v>40943</v>
      </c>
      <c r="E351" s="95">
        <f t="shared" ca="1" si="5"/>
        <v>11</v>
      </c>
      <c r="F351" s="111">
        <v>47590</v>
      </c>
      <c r="G351" s="112">
        <v>3</v>
      </c>
    </row>
    <row r="352" spans="1:7">
      <c r="A352" s="8" t="s">
        <v>511</v>
      </c>
      <c r="B352" s="8" t="s">
        <v>147</v>
      </c>
      <c r="C352" s="8" t="s">
        <v>108</v>
      </c>
      <c r="D352" s="9">
        <v>39157</v>
      </c>
      <c r="E352" s="95">
        <f t="shared" ca="1" si="5"/>
        <v>16</v>
      </c>
      <c r="F352" s="111">
        <v>47610</v>
      </c>
      <c r="G352" s="112">
        <v>4</v>
      </c>
    </row>
    <row r="353" spans="1:7">
      <c r="A353" s="8" t="s">
        <v>862</v>
      </c>
      <c r="B353" s="8" t="s">
        <v>147</v>
      </c>
      <c r="C353" s="8" t="s">
        <v>111</v>
      </c>
      <c r="D353" s="9">
        <v>36192</v>
      </c>
      <c r="E353" s="95">
        <f t="shared" ca="1" si="5"/>
        <v>24</v>
      </c>
      <c r="F353" s="111">
        <v>47620</v>
      </c>
      <c r="G353" s="112">
        <v>5</v>
      </c>
    </row>
    <row r="354" spans="1:7">
      <c r="A354" s="8" t="s">
        <v>974</v>
      </c>
      <c r="B354" s="8" t="s">
        <v>107</v>
      </c>
      <c r="C354" s="8" t="s">
        <v>108</v>
      </c>
      <c r="D354" s="9">
        <v>36843</v>
      </c>
      <c r="E354" s="95">
        <f t="shared" ca="1" si="5"/>
        <v>22</v>
      </c>
      <c r="F354" s="111">
        <v>47630</v>
      </c>
      <c r="G354" s="112">
        <v>3</v>
      </c>
    </row>
    <row r="355" spans="1:7">
      <c r="A355" s="8" t="s">
        <v>532</v>
      </c>
      <c r="B355" s="8" t="s">
        <v>147</v>
      </c>
      <c r="C355" s="8" t="s">
        <v>125</v>
      </c>
      <c r="D355" s="9">
        <v>39098</v>
      </c>
      <c r="E355" s="95">
        <f t="shared" ca="1" si="5"/>
        <v>16</v>
      </c>
      <c r="F355" s="111">
        <v>47705</v>
      </c>
      <c r="G355" s="112">
        <v>5</v>
      </c>
    </row>
    <row r="356" spans="1:7">
      <c r="A356" s="8" t="s">
        <v>471</v>
      </c>
      <c r="B356" s="8" t="s">
        <v>115</v>
      </c>
      <c r="C356" s="8" t="s">
        <v>125</v>
      </c>
      <c r="D356" s="9">
        <v>39299</v>
      </c>
      <c r="E356" s="95">
        <f t="shared" ca="1" si="5"/>
        <v>15</v>
      </c>
      <c r="F356" s="111">
        <v>47760</v>
      </c>
      <c r="G356" s="112">
        <v>3</v>
      </c>
    </row>
    <row r="357" spans="1:7">
      <c r="A357" s="8" t="s">
        <v>656</v>
      </c>
      <c r="B357" s="8" t="s">
        <v>154</v>
      </c>
      <c r="C357" s="8" t="s">
        <v>108</v>
      </c>
      <c r="D357" s="9">
        <v>36214</v>
      </c>
      <c r="E357" s="95">
        <f t="shared" ca="1" si="5"/>
        <v>24</v>
      </c>
      <c r="F357" s="111">
        <v>47850</v>
      </c>
      <c r="G357" s="112">
        <v>1</v>
      </c>
    </row>
    <row r="358" spans="1:7">
      <c r="A358" s="8" t="s">
        <v>874</v>
      </c>
      <c r="B358" s="8" t="s">
        <v>147</v>
      </c>
      <c r="C358" s="8" t="s">
        <v>125</v>
      </c>
      <c r="D358" s="9">
        <v>36094</v>
      </c>
      <c r="E358" s="95">
        <f t="shared" ca="1" si="5"/>
        <v>24</v>
      </c>
      <c r="F358" s="111">
        <v>47885</v>
      </c>
      <c r="G358" s="112">
        <v>1</v>
      </c>
    </row>
    <row r="359" spans="1:7">
      <c r="A359" s="8" t="s">
        <v>966</v>
      </c>
      <c r="B359" s="8" t="s">
        <v>107</v>
      </c>
      <c r="C359" s="8" t="s">
        <v>108</v>
      </c>
      <c r="D359" s="9">
        <v>37810</v>
      </c>
      <c r="E359" s="95">
        <f t="shared" ca="1" si="5"/>
        <v>19</v>
      </c>
      <c r="F359" s="111">
        <v>48010</v>
      </c>
      <c r="G359" s="112">
        <v>3</v>
      </c>
    </row>
    <row r="360" spans="1:7">
      <c r="A360" s="8" t="s">
        <v>412</v>
      </c>
      <c r="B360" s="8" t="s">
        <v>110</v>
      </c>
      <c r="C360" s="8" t="s">
        <v>108</v>
      </c>
      <c r="D360" s="9">
        <v>39673</v>
      </c>
      <c r="E360" s="95">
        <f t="shared" ca="1" si="5"/>
        <v>14</v>
      </c>
      <c r="F360" s="111">
        <v>48080</v>
      </c>
      <c r="G360" s="112">
        <v>2</v>
      </c>
    </row>
    <row r="361" spans="1:7">
      <c r="A361" s="8" t="s">
        <v>813</v>
      </c>
      <c r="B361" s="8" t="s">
        <v>140</v>
      </c>
      <c r="C361" s="8" t="s">
        <v>125</v>
      </c>
      <c r="D361" s="9">
        <v>36269</v>
      </c>
      <c r="E361" s="95">
        <f t="shared" ca="1" si="5"/>
        <v>23</v>
      </c>
      <c r="F361" s="111">
        <v>48190</v>
      </c>
      <c r="G361" s="112">
        <v>1</v>
      </c>
    </row>
    <row r="362" spans="1:7">
      <c r="A362" s="8" t="s">
        <v>950</v>
      </c>
      <c r="B362" s="8" t="s">
        <v>119</v>
      </c>
      <c r="C362" s="8" t="s">
        <v>108</v>
      </c>
      <c r="D362" s="9">
        <v>36514</v>
      </c>
      <c r="E362" s="95">
        <f t="shared" ca="1" si="5"/>
        <v>23</v>
      </c>
      <c r="F362" s="111">
        <v>48250</v>
      </c>
      <c r="G362" s="112">
        <v>3</v>
      </c>
    </row>
    <row r="363" spans="1:7">
      <c r="A363" s="8" t="s">
        <v>609</v>
      </c>
      <c r="B363" s="8" t="s">
        <v>107</v>
      </c>
      <c r="C363" s="8" t="s">
        <v>108</v>
      </c>
      <c r="D363" s="9">
        <v>38328</v>
      </c>
      <c r="E363" s="95">
        <f t="shared" ca="1" si="5"/>
        <v>18</v>
      </c>
      <c r="F363" s="111">
        <v>48280</v>
      </c>
      <c r="G363" s="112">
        <v>4</v>
      </c>
    </row>
    <row r="364" spans="1:7">
      <c r="A364" s="8" t="s">
        <v>902</v>
      </c>
      <c r="B364" s="8" t="s">
        <v>110</v>
      </c>
      <c r="C364" s="8" t="s">
        <v>108</v>
      </c>
      <c r="D364" s="9">
        <v>36673</v>
      </c>
      <c r="E364" s="95">
        <f t="shared" ca="1" si="5"/>
        <v>22</v>
      </c>
      <c r="F364" s="111">
        <v>48330</v>
      </c>
      <c r="G364" s="112">
        <v>1</v>
      </c>
    </row>
    <row r="365" spans="1:7">
      <c r="A365" s="8" t="s">
        <v>971</v>
      </c>
      <c r="B365" s="8" t="s">
        <v>107</v>
      </c>
      <c r="C365" s="8" t="s">
        <v>108</v>
      </c>
      <c r="D365" s="9">
        <v>36080</v>
      </c>
      <c r="E365" s="95">
        <f t="shared" ca="1" si="5"/>
        <v>24</v>
      </c>
      <c r="F365" s="111">
        <v>48410</v>
      </c>
      <c r="G365" s="112">
        <v>5</v>
      </c>
    </row>
    <row r="366" spans="1:7">
      <c r="A366" s="8" t="s">
        <v>587</v>
      </c>
      <c r="B366" s="8" t="s">
        <v>123</v>
      </c>
      <c r="C366" s="8" t="s">
        <v>125</v>
      </c>
      <c r="D366" s="9">
        <v>38804</v>
      </c>
      <c r="E366" s="95">
        <f t="shared" ca="1" si="5"/>
        <v>17</v>
      </c>
      <c r="F366" s="111">
        <v>48415</v>
      </c>
      <c r="G366" s="112">
        <v>4</v>
      </c>
    </row>
    <row r="367" spans="1:7">
      <c r="A367" s="8" t="s">
        <v>457</v>
      </c>
      <c r="B367" s="8" t="s">
        <v>119</v>
      </c>
      <c r="C367" s="8" t="s">
        <v>108</v>
      </c>
      <c r="D367" s="9">
        <v>39398</v>
      </c>
      <c r="E367" s="95">
        <f t="shared" ca="1" si="5"/>
        <v>15</v>
      </c>
      <c r="F367" s="111">
        <v>48490</v>
      </c>
      <c r="G367" s="112">
        <v>2</v>
      </c>
    </row>
    <row r="368" spans="1:7">
      <c r="A368" s="8" t="s">
        <v>150</v>
      </c>
      <c r="B368" s="8" t="s">
        <v>121</v>
      </c>
      <c r="C368" s="8" t="s">
        <v>108</v>
      </c>
      <c r="D368" s="9">
        <v>41046</v>
      </c>
      <c r="E368" s="95">
        <f t="shared" ca="1" si="5"/>
        <v>10</v>
      </c>
      <c r="F368" s="111">
        <v>48550</v>
      </c>
      <c r="G368" s="112">
        <v>5</v>
      </c>
    </row>
    <row r="369" spans="1:7">
      <c r="A369" s="8" t="s">
        <v>337</v>
      </c>
      <c r="B369" s="8" t="s">
        <v>110</v>
      </c>
      <c r="C369" s="8" t="s">
        <v>125</v>
      </c>
      <c r="D369" s="12">
        <v>40254</v>
      </c>
      <c r="E369" s="95">
        <f t="shared" ca="1" si="5"/>
        <v>13</v>
      </c>
      <c r="F369" s="111">
        <v>48700</v>
      </c>
      <c r="G369" s="112">
        <v>3</v>
      </c>
    </row>
    <row r="370" spans="1:7">
      <c r="A370" s="8" t="s">
        <v>941</v>
      </c>
      <c r="B370" s="8" t="s">
        <v>119</v>
      </c>
      <c r="C370" s="8" t="s">
        <v>125</v>
      </c>
      <c r="D370" s="9">
        <v>37815</v>
      </c>
      <c r="E370" s="95">
        <f t="shared" ca="1" si="5"/>
        <v>19</v>
      </c>
      <c r="F370" s="111">
        <v>48740</v>
      </c>
      <c r="G370" s="112">
        <v>1</v>
      </c>
    </row>
    <row r="371" spans="1:7">
      <c r="A371" s="8" t="s">
        <v>304</v>
      </c>
      <c r="B371" s="8" t="s">
        <v>147</v>
      </c>
      <c r="C371" s="8" t="s">
        <v>108</v>
      </c>
      <c r="D371" s="9">
        <v>40367</v>
      </c>
      <c r="E371" s="95">
        <f t="shared" ca="1" si="5"/>
        <v>12</v>
      </c>
      <c r="F371" s="111">
        <v>48800</v>
      </c>
      <c r="G371" s="112">
        <v>4</v>
      </c>
    </row>
    <row r="372" spans="1:7">
      <c r="A372" s="8" t="s">
        <v>801</v>
      </c>
      <c r="B372" s="8" t="s">
        <v>140</v>
      </c>
      <c r="C372" s="8" t="s">
        <v>125</v>
      </c>
      <c r="D372" s="9">
        <v>35807</v>
      </c>
      <c r="E372" s="95">
        <f t="shared" ca="1" si="5"/>
        <v>25</v>
      </c>
      <c r="F372" s="111">
        <v>48835</v>
      </c>
      <c r="G372" s="112">
        <v>5</v>
      </c>
    </row>
    <row r="373" spans="1:7">
      <c r="A373" s="8" t="s">
        <v>864</v>
      </c>
      <c r="B373" s="8" t="s">
        <v>147</v>
      </c>
      <c r="C373" s="8" t="s">
        <v>108</v>
      </c>
      <c r="D373" s="9">
        <v>36940</v>
      </c>
      <c r="E373" s="95">
        <f t="shared" ca="1" si="5"/>
        <v>22</v>
      </c>
      <c r="F373" s="111">
        <v>48990</v>
      </c>
      <c r="G373" s="112">
        <v>5</v>
      </c>
    </row>
    <row r="374" spans="1:7">
      <c r="A374" s="8" t="s">
        <v>232</v>
      </c>
      <c r="B374" s="8" t="s">
        <v>177</v>
      </c>
      <c r="C374" s="8" t="s">
        <v>111</v>
      </c>
      <c r="D374" s="9">
        <v>40591</v>
      </c>
      <c r="E374" s="95">
        <f t="shared" ca="1" si="5"/>
        <v>12</v>
      </c>
      <c r="F374" s="111">
        <v>49070</v>
      </c>
      <c r="G374" s="112">
        <v>3</v>
      </c>
    </row>
    <row r="375" spans="1:7">
      <c r="A375" s="8" t="s">
        <v>433</v>
      </c>
      <c r="B375" s="8" t="s">
        <v>107</v>
      </c>
      <c r="C375" s="8" t="s">
        <v>125</v>
      </c>
      <c r="D375" s="9">
        <v>39535</v>
      </c>
      <c r="E375" s="95">
        <f t="shared" ca="1" si="5"/>
        <v>15</v>
      </c>
      <c r="F375" s="111">
        <v>49080</v>
      </c>
      <c r="G375" s="112">
        <v>5</v>
      </c>
    </row>
    <row r="376" spans="1:7">
      <c r="A376" s="8" t="s">
        <v>965</v>
      </c>
      <c r="B376" s="8" t="s">
        <v>107</v>
      </c>
      <c r="C376" s="8" t="s">
        <v>111</v>
      </c>
      <c r="D376" s="9">
        <v>37453</v>
      </c>
      <c r="E376" s="95">
        <f t="shared" ca="1" si="5"/>
        <v>20</v>
      </c>
      <c r="F376" s="111">
        <v>49090</v>
      </c>
      <c r="G376" s="112">
        <v>4</v>
      </c>
    </row>
    <row r="377" spans="1:7">
      <c r="A377" s="8" t="s">
        <v>349</v>
      </c>
      <c r="B377" s="8" t="s">
        <v>113</v>
      </c>
      <c r="C377" s="8" t="s">
        <v>108</v>
      </c>
      <c r="D377" s="9">
        <v>40198</v>
      </c>
      <c r="E377" s="95">
        <f t="shared" ca="1" si="5"/>
        <v>13</v>
      </c>
      <c r="F377" s="111">
        <v>49260</v>
      </c>
      <c r="G377" s="112">
        <v>3</v>
      </c>
    </row>
    <row r="378" spans="1:7">
      <c r="A378" s="10" t="s">
        <v>618</v>
      </c>
      <c r="B378" s="10" t="s">
        <v>135</v>
      </c>
      <c r="C378" s="10" t="s">
        <v>108</v>
      </c>
      <c r="D378" s="11">
        <v>38142</v>
      </c>
      <c r="E378" s="95">
        <f t="shared" ca="1" si="5"/>
        <v>18</v>
      </c>
      <c r="F378" s="111">
        <v>49350</v>
      </c>
      <c r="G378" s="112">
        <v>4</v>
      </c>
    </row>
    <row r="379" spans="1:7">
      <c r="A379" s="8" t="s">
        <v>286</v>
      </c>
      <c r="B379" s="8" t="s">
        <v>110</v>
      </c>
      <c r="C379" s="8" t="s">
        <v>125</v>
      </c>
      <c r="D379" s="12">
        <v>40421</v>
      </c>
      <c r="E379" s="95">
        <f t="shared" ca="1" si="5"/>
        <v>12</v>
      </c>
      <c r="F379" s="111">
        <v>49355</v>
      </c>
      <c r="G379" s="112">
        <v>5</v>
      </c>
    </row>
    <row r="380" spans="1:7">
      <c r="A380" s="8" t="s">
        <v>600</v>
      </c>
      <c r="B380" s="8" t="s">
        <v>154</v>
      </c>
      <c r="C380" s="8" t="s">
        <v>108</v>
      </c>
      <c r="D380" s="9">
        <v>38746</v>
      </c>
      <c r="E380" s="95">
        <f t="shared" ca="1" si="5"/>
        <v>17</v>
      </c>
      <c r="F380" s="111">
        <v>49360</v>
      </c>
      <c r="G380" s="112">
        <v>2</v>
      </c>
    </row>
    <row r="381" spans="1:7">
      <c r="A381" s="8" t="s">
        <v>334</v>
      </c>
      <c r="B381" s="8" t="s">
        <v>121</v>
      </c>
      <c r="C381" s="8" t="s">
        <v>125</v>
      </c>
      <c r="D381" s="9">
        <v>40263</v>
      </c>
      <c r="E381" s="95">
        <f t="shared" ca="1" si="5"/>
        <v>13</v>
      </c>
      <c r="F381" s="111">
        <v>49405</v>
      </c>
      <c r="G381" s="112">
        <v>4</v>
      </c>
    </row>
    <row r="382" spans="1:7">
      <c r="A382" s="8" t="s">
        <v>577</v>
      </c>
      <c r="B382" s="8" t="s">
        <v>110</v>
      </c>
      <c r="C382" s="8" t="s">
        <v>111</v>
      </c>
      <c r="D382" s="9">
        <v>38828</v>
      </c>
      <c r="E382" s="95">
        <f t="shared" ca="1" si="5"/>
        <v>16</v>
      </c>
      <c r="F382" s="111">
        <v>49530</v>
      </c>
      <c r="G382" s="112">
        <v>4</v>
      </c>
    </row>
    <row r="383" spans="1:7">
      <c r="A383" s="8" t="s">
        <v>139</v>
      </c>
      <c r="B383" s="8" t="s">
        <v>140</v>
      </c>
      <c r="C383" s="8" t="s">
        <v>111</v>
      </c>
      <c r="D383" s="9">
        <v>41124</v>
      </c>
      <c r="E383" s="95">
        <f t="shared" ca="1" si="5"/>
        <v>10</v>
      </c>
      <c r="F383" s="111">
        <v>49530</v>
      </c>
      <c r="G383" s="112">
        <v>2</v>
      </c>
    </row>
    <row r="384" spans="1:7">
      <c r="A384" s="8" t="s">
        <v>486</v>
      </c>
      <c r="B384" s="8" t="s">
        <v>107</v>
      </c>
      <c r="C384" s="8" t="s">
        <v>125</v>
      </c>
      <c r="D384" s="9">
        <v>39267</v>
      </c>
      <c r="E384" s="95">
        <f t="shared" ca="1" si="5"/>
        <v>15</v>
      </c>
      <c r="F384" s="111">
        <v>49545</v>
      </c>
      <c r="G384" s="112">
        <v>2</v>
      </c>
    </row>
    <row r="385" spans="1:7">
      <c r="A385" s="8" t="s">
        <v>878</v>
      </c>
      <c r="B385" s="8" t="s">
        <v>147</v>
      </c>
      <c r="C385" s="8" t="s">
        <v>108</v>
      </c>
      <c r="D385" s="9">
        <v>36116</v>
      </c>
      <c r="E385" s="95">
        <f t="shared" ca="1" si="5"/>
        <v>24</v>
      </c>
      <c r="F385" s="111">
        <v>49770</v>
      </c>
      <c r="G385" s="112">
        <v>1</v>
      </c>
    </row>
    <row r="386" spans="1:7">
      <c r="A386" s="8" t="s">
        <v>221</v>
      </c>
      <c r="B386" s="8" t="s">
        <v>123</v>
      </c>
      <c r="C386" s="8" t="s">
        <v>108</v>
      </c>
      <c r="D386" s="9">
        <v>40653</v>
      </c>
      <c r="E386" s="95">
        <f t="shared" ref="E386:E449" ca="1" si="6">DATEDIF(D386,TODAY(),"Y")</f>
        <v>11</v>
      </c>
      <c r="F386" s="111">
        <v>49810</v>
      </c>
      <c r="G386" s="112">
        <v>2</v>
      </c>
    </row>
    <row r="387" spans="1:7">
      <c r="A387" s="8" t="s">
        <v>776</v>
      </c>
      <c r="B387" s="8" t="s">
        <v>242</v>
      </c>
      <c r="C387" s="8" t="s">
        <v>108</v>
      </c>
      <c r="D387" s="9">
        <v>36249</v>
      </c>
      <c r="E387" s="95">
        <f t="shared" ca="1" si="6"/>
        <v>24</v>
      </c>
      <c r="F387" s="111">
        <v>49860</v>
      </c>
      <c r="G387" s="112">
        <v>2</v>
      </c>
    </row>
    <row r="388" spans="1:7">
      <c r="A388" s="8" t="s">
        <v>956</v>
      </c>
      <c r="B388" s="8" t="s">
        <v>107</v>
      </c>
      <c r="C388" s="8" t="s">
        <v>108</v>
      </c>
      <c r="D388" s="9">
        <v>36956</v>
      </c>
      <c r="E388" s="95">
        <f t="shared" ca="1" si="6"/>
        <v>22</v>
      </c>
      <c r="F388" s="111">
        <v>49930</v>
      </c>
      <c r="G388" s="112">
        <v>1</v>
      </c>
    </row>
    <row r="389" spans="1:7">
      <c r="A389" s="8" t="s">
        <v>784</v>
      </c>
      <c r="B389" s="8" t="s">
        <v>137</v>
      </c>
      <c r="C389" s="8" t="s">
        <v>108</v>
      </c>
      <c r="D389" s="9">
        <v>36077</v>
      </c>
      <c r="E389" s="95">
        <f t="shared" ca="1" si="6"/>
        <v>24</v>
      </c>
      <c r="F389" s="111">
        <v>50110</v>
      </c>
      <c r="G389" s="112">
        <v>1</v>
      </c>
    </row>
    <row r="390" spans="1:7">
      <c r="A390" s="8" t="s">
        <v>869</v>
      </c>
      <c r="B390" s="8" t="s">
        <v>147</v>
      </c>
      <c r="C390" s="8" t="s">
        <v>111</v>
      </c>
      <c r="D390" s="9">
        <v>36703</v>
      </c>
      <c r="E390" s="95">
        <f t="shared" ca="1" si="6"/>
        <v>22</v>
      </c>
      <c r="F390" s="111">
        <v>50200</v>
      </c>
      <c r="G390" s="112">
        <v>4</v>
      </c>
    </row>
    <row r="391" spans="1:7">
      <c r="A391" s="8" t="s">
        <v>328</v>
      </c>
      <c r="B391" s="8" t="s">
        <v>123</v>
      </c>
      <c r="C391" s="8" t="s">
        <v>111</v>
      </c>
      <c r="D391" s="9">
        <v>40273</v>
      </c>
      <c r="E391" s="95">
        <f t="shared" ca="1" si="6"/>
        <v>13</v>
      </c>
      <c r="F391" s="111">
        <v>50550</v>
      </c>
      <c r="G391" s="112">
        <v>2</v>
      </c>
    </row>
    <row r="392" spans="1:7">
      <c r="A392" s="8" t="s">
        <v>462</v>
      </c>
      <c r="B392" s="8" t="s">
        <v>110</v>
      </c>
      <c r="C392" s="8" t="s">
        <v>108</v>
      </c>
      <c r="D392" s="9">
        <v>39372</v>
      </c>
      <c r="E392" s="95">
        <f t="shared" ca="1" si="6"/>
        <v>15</v>
      </c>
      <c r="F392" s="111">
        <v>50570</v>
      </c>
      <c r="G392" s="112">
        <v>4</v>
      </c>
    </row>
    <row r="393" spans="1:7">
      <c r="A393" s="8" t="s">
        <v>178</v>
      </c>
      <c r="B393" s="8" t="s">
        <v>110</v>
      </c>
      <c r="C393" s="8" t="s">
        <v>111</v>
      </c>
      <c r="D393" s="9">
        <v>40883</v>
      </c>
      <c r="E393" s="95">
        <f t="shared" ca="1" si="6"/>
        <v>11</v>
      </c>
      <c r="F393" s="111">
        <v>50840</v>
      </c>
      <c r="G393" s="112">
        <v>4</v>
      </c>
    </row>
    <row r="394" spans="1:7">
      <c r="A394" s="8" t="s">
        <v>454</v>
      </c>
      <c r="B394" s="8" t="s">
        <v>115</v>
      </c>
      <c r="C394" s="8" t="s">
        <v>108</v>
      </c>
      <c r="D394" s="9">
        <v>39404</v>
      </c>
      <c r="E394" s="95">
        <f t="shared" ca="1" si="6"/>
        <v>15</v>
      </c>
      <c r="F394" s="111">
        <v>50990</v>
      </c>
      <c r="G394" s="112">
        <v>4</v>
      </c>
    </row>
    <row r="395" spans="1:7">
      <c r="A395" s="8" t="s">
        <v>356</v>
      </c>
      <c r="B395" s="8" t="s">
        <v>154</v>
      </c>
      <c r="C395" s="8" t="s">
        <v>108</v>
      </c>
      <c r="D395" s="9">
        <v>40106</v>
      </c>
      <c r="E395" s="95">
        <f t="shared" ca="1" si="6"/>
        <v>13</v>
      </c>
      <c r="F395" s="111">
        <v>51180</v>
      </c>
      <c r="G395" s="112">
        <v>3</v>
      </c>
    </row>
    <row r="396" spans="1:7">
      <c r="A396" s="8" t="s">
        <v>871</v>
      </c>
      <c r="B396" s="8" t="s">
        <v>147</v>
      </c>
      <c r="C396" s="8" t="s">
        <v>108</v>
      </c>
      <c r="D396" s="9">
        <v>36392</v>
      </c>
      <c r="E396" s="95">
        <f t="shared" ca="1" si="6"/>
        <v>23</v>
      </c>
      <c r="F396" s="111">
        <v>51410</v>
      </c>
      <c r="G396" s="112">
        <v>4</v>
      </c>
    </row>
    <row r="397" spans="1:7">
      <c r="A397" s="8" t="s">
        <v>797</v>
      </c>
      <c r="B397" s="8" t="s">
        <v>215</v>
      </c>
      <c r="C397" s="8" t="s">
        <v>125</v>
      </c>
      <c r="D397" s="9">
        <v>37505</v>
      </c>
      <c r="E397" s="95">
        <f t="shared" ca="1" si="6"/>
        <v>20</v>
      </c>
      <c r="F397" s="111">
        <v>51800</v>
      </c>
      <c r="G397" s="112">
        <v>1</v>
      </c>
    </row>
    <row r="398" spans="1:7">
      <c r="A398" s="8" t="s">
        <v>868</v>
      </c>
      <c r="B398" s="8" t="s">
        <v>147</v>
      </c>
      <c r="C398" s="8" t="s">
        <v>108</v>
      </c>
      <c r="D398" s="9">
        <v>36662</v>
      </c>
      <c r="E398" s="95">
        <f t="shared" ca="1" si="6"/>
        <v>22</v>
      </c>
      <c r="F398" s="111">
        <v>52490</v>
      </c>
      <c r="G398" s="112">
        <v>4</v>
      </c>
    </row>
    <row r="399" spans="1:7">
      <c r="A399" s="8" t="s">
        <v>188</v>
      </c>
      <c r="B399" s="8" t="s">
        <v>110</v>
      </c>
      <c r="C399" s="8" t="s">
        <v>111</v>
      </c>
      <c r="D399" s="9">
        <v>40820</v>
      </c>
      <c r="E399" s="95">
        <f t="shared" ca="1" si="6"/>
        <v>11</v>
      </c>
      <c r="F399" s="111">
        <v>52750</v>
      </c>
      <c r="G399" s="112">
        <v>1</v>
      </c>
    </row>
    <row r="400" spans="1:7">
      <c r="A400" s="8" t="s">
        <v>811</v>
      </c>
      <c r="B400" s="8" t="s">
        <v>140</v>
      </c>
      <c r="C400" s="8" t="s">
        <v>111</v>
      </c>
      <c r="D400" s="9">
        <v>37326</v>
      </c>
      <c r="E400" s="95">
        <f t="shared" ca="1" si="6"/>
        <v>21</v>
      </c>
      <c r="F400" s="111">
        <v>52770</v>
      </c>
      <c r="G400" s="112">
        <v>2</v>
      </c>
    </row>
    <row r="401" spans="1:7">
      <c r="A401" s="8" t="s">
        <v>275</v>
      </c>
      <c r="B401" s="8" t="s">
        <v>140</v>
      </c>
      <c r="C401" s="8" t="s">
        <v>111</v>
      </c>
      <c r="D401" s="9">
        <v>40462</v>
      </c>
      <c r="E401" s="95">
        <f t="shared" ca="1" si="6"/>
        <v>12</v>
      </c>
      <c r="F401" s="111">
        <v>52940</v>
      </c>
      <c r="G401" s="112">
        <v>4</v>
      </c>
    </row>
    <row r="402" spans="1:7">
      <c r="A402" s="8" t="s">
        <v>168</v>
      </c>
      <c r="B402" s="8" t="s">
        <v>140</v>
      </c>
      <c r="C402" s="8" t="s">
        <v>108</v>
      </c>
      <c r="D402" s="9">
        <v>40936</v>
      </c>
      <c r="E402" s="95">
        <f t="shared" ca="1" si="6"/>
        <v>11</v>
      </c>
      <c r="F402" s="111">
        <v>52940</v>
      </c>
      <c r="G402" s="112">
        <v>4</v>
      </c>
    </row>
    <row r="403" spans="1:7">
      <c r="A403" s="8" t="s">
        <v>927</v>
      </c>
      <c r="B403" s="8" t="s">
        <v>119</v>
      </c>
      <c r="C403" s="8" t="s">
        <v>111</v>
      </c>
      <c r="D403" s="9">
        <v>36214</v>
      </c>
      <c r="E403" s="95">
        <f t="shared" ca="1" si="6"/>
        <v>24</v>
      </c>
      <c r="F403" s="111">
        <v>53310</v>
      </c>
      <c r="G403" s="112">
        <v>5</v>
      </c>
    </row>
    <row r="404" spans="1:7">
      <c r="A404" s="8" t="s">
        <v>861</v>
      </c>
      <c r="B404" s="8" t="s">
        <v>709</v>
      </c>
      <c r="C404" s="8" t="s">
        <v>108</v>
      </c>
      <c r="D404" s="9">
        <v>37936</v>
      </c>
      <c r="E404" s="95">
        <f t="shared" ca="1" si="6"/>
        <v>19</v>
      </c>
      <c r="F404" s="111">
        <v>53870</v>
      </c>
      <c r="G404" s="112">
        <v>2</v>
      </c>
    </row>
    <row r="405" spans="1:7">
      <c r="A405" s="8" t="s">
        <v>585</v>
      </c>
      <c r="B405" s="8" t="s">
        <v>147</v>
      </c>
      <c r="C405" s="8" t="s">
        <v>111</v>
      </c>
      <c r="D405" s="9">
        <v>38805</v>
      </c>
      <c r="E405" s="95">
        <f t="shared" ca="1" si="6"/>
        <v>17</v>
      </c>
      <c r="F405" s="111">
        <v>53870</v>
      </c>
      <c r="G405" s="112">
        <v>2</v>
      </c>
    </row>
    <row r="406" spans="1:7">
      <c r="A406" s="8" t="s">
        <v>377</v>
      </c>
      <c r="B406" s="8" t="s">
        <v>119</v>
      </c>
      <c r="C406" s="8" t="s">
        <v>108</v>
      </c>
      <c r="D406" s="9">
        <v>39797</v>
      </c>
      <c r="E406" s="95">
        <f t="shared" ca="1" si="6"/>
        <v>14</v>
      </c>
      <c r="F406" s="111">
        <v>53900</v>
      </c>
      <c r="G406" s="112">
        <v>5</v>
      </c>
    </row>
    <row r="407" spans="1:7">
      <c r="A407" s="8" t="s">
        <v>380</v>
      </c>
      <c r="B407" s="8" t="s">
        <v>115</v>
      </c>
      <c r="C407" s="8" t="s">
        <v>111</v>
      </c>
      <c r="D407" s="9">
        <v>39783</v>
      </c>
      <c r="E407" s="95">
        <f t="shared" ca="1" si="6"/>
        <v>14</v>
      </c>
      <c r="F407" s="111">
        <v>54000</v>
      </c>
      <c r="G407" s="112">
        <v>3</v>
      </c>
    </row>
    <row r="408" spans="1:7">
      <c r="A408" s="8" t="s">
        <v>354</v>
      </c>
      <c r="B408" s="8" t="s">
        <v>110</v>
      </c>
      <c r="C408" s="8" t="s">
        <v>108</v>
      </c>
      <c r="D408" s="9">
        <v>40137</v>
      </c>
      <c r="E408" s="95">
        <f t="shared" ca="1" si="6"/>
        <v>13</v>
      </c>
      <c r="F408" s="111">
        <v>54190</v>
      </c>
      <c r="G408" s="112">
        <v>4</v>
      </c>
    </row>
    <row r="409" spans="1:7">
      <c r="A409" s="8" t="s">
        <v>605</v>
      </c>
      <c r="B409" s="8" t="s">
        <v>121</v>
      </c>
      <c r="C409" s="8" t="s">
        <v>111</v>
      </c>
      <c r="D409" s="9">
        <v>38734</v>
      </c>
      <c r="E409" s="95">
        <f t="shared" ca="1" si="6"/>
        <v>17</v>
      </c>
      <c r="F409" s="111">
        <v>54190</v>
      </c>
      <c r="G409" s="112">
        <v>4</v>
      </c>
    </row>
    <row r="410" spans="1:7">
      <c r="A410" s="8" t="s">
        <v>484</v>
      </c>
      <c r="B410" s="8" t="s">
        <v>119</v>
      </c>
      <c r="C410" s="8" t="s">
        <v>108</v>
      </c>
      <c r="D410" s="9">
        <v>39273</v>
      </c>
      <c r="E410" s="95">
        <f t="shared" ca="1" si="6"/>
        <v>15</v>
      </c>
      <c r="F410" s="111">
        <v>54200</v>
      </c>
      <c r="G410" s="112">
        <v>4</v>
      </c>
    </row>
    <row r="411" spans="1:7">
      <c r="A411" s="8" t="s">
        <v>847</v>
      </c>
      <c r="B411" s="8" t="s">
        <v>140</v>
      </c>
      <c r="C411" s="8" t="s">
        <v>108</v>
      </c>
      <c r="D411" s="9">
        <v>37866</v>
      </c>
      <c r="E411" s="95">
        <f t="shared" ca="1" si="6"/>
        <v>19</v>
      </c>
      <c r="F411" s="111">
        <v>54230</v>
      </c>
      <c r="G411" s="112">
        <v>5</v>
      </c>
    </row>
    <row r="412" spans="1:7">
      <c r="A412" s="8" t="s">
        <v>524</v>
      </c>
      <c r="B412" s="8" t="s">
        <v>119</v>
      </c>
      <c r="C412" s="8" t="s">
        <v>108</v>
      </c>
      <c r="D412" s="9">
        <v>39123</v>
      </c>
      <c r="E412" s="95">
        <f t="shared" ca="1" si="6"/>
        <v>16</v>
      </c>
      <c r="F412" s="111">
        <v>54270</v>
      </c>
      <c r="G412" s="112">
        <v>3</v>
      </c>
    </row>
    <row r="413" spans="1:7">
      <c r="A413" s="8" t="s">
        <v>190</v>
      </c>
      <c r="B413" s="8" t="s">
        <v>110</v>
      </c>
      <c r="C413" s="8" t="s">
        <v>108</v>
      </c>
      <c r="D413" s="9">
        <v>40815</v>
      </c>
      <c r="E413" s="95">
        <f t="shared" ca="1" si="6"/>
        <v>11</v>
      </c>
      <c r="F413" s="111">
        <v>54500</v>
      </c>
      <c r="G413" s="112">
        <v>5</v>
      </c>
    </row>
    <row r="414" spans="1:7">
      <c r="A414" s="10" t="s">
        <v>4</v>
      </c>
      <c r="B414" s="10" t="s">
        <v>130</v>
      </c>
      <c r="C414" s="10" t="s">
        <v>108</v>
      </c>
      <c r="D414" s="11">
        <v>36171</v>
      </c>
      <c r="E414" s="95">
        <f t="shared" ca="1" si="6"/>
        <v>24</v>
      </c>
      <c r="F414" s="111">
        <v>54550</v>
      </c>
      <c r="G414" s="112">
        <v>1</v>
      </c>
    </row>
    <row r="415" spans="1:7">
      <c r="A415" s="8" t="s">
        <v>917</v>
      </c>
      <c r="B415" s="8" t="s">
        <v>110</v>
      </c>
      <c r="C415" s="8" t="s">
        <v>108</v>
      </c>
      <c r="D415" s="9">
        <v>36088</v>
      </c>
      <c r="E415" s="95">
        <f t="shared" ca="1" si="6"/>
        <v>24</v>
      </c>
      <c r="F415" s="111">
        <v>54580</v>
      </c>
      <c r="G415" s="112">
        <v>4</v>
      </c>
    </row>
    <row r="416" spans="1:7">
      <c r="A416" s="8" t="s">
        <v>175</v>
      </c>
      <c r="B416" s="8" t="s">
        <v>119</v>
      </c>
      <c r="C416" s="8" t="s">
        <v>108</v>
      </c>
      <c r="D416" s="9">
        <v>40909</v>
      </c>
      <c r="E416" s="95">
        <f t="shared" ca="1" si="6"/>
        <v>11</v>
      </c>
      <c r="F416" s="111">
        <v>54830</v>
      </c>
      <c r="G416" s="112">
        <v>1</v>
      </c>
    </row>
    <row r="417" spans="1:7">
      <c r="A417" s="8" t="s">
        <v>949</v>
      </c>
      <c r="B417" s="8" t="s">
        <v>119</v>
      </c>
      <c r="C417" s="8" t="s">
        <v>111</v>
      </c>
      <c r="D417" s="9">
        <v>36479</v>
      </c>
      <c r="E417" s="95">
        <f t="shared" ca="1" si="6"/>
        <v>23</v>
      </c>
      <c r="F417" s="111">
        <v>54840</v>
      </c>
      <c r="G417" s="112">
        <v>4</v>
      </c>
    </row>
    <row r="418" spans="1:7">
      <c r="A418" s="8" t="s">
        <v>819</v>
      </c>
      <c r="B418" s="8" t="s">
        <v>140</v>
      </c>
      <c r="C418" s="8" t="s">
        <v>108</v>
      </c>
      <c r="D418" s="9">
        <v>35938</v>
      </c>
      <c r="E418" s="95">
        <f t="shared" ca="1" si="6"/>
        <v>24</v>
      </c>
      <c r="F418" s="111">
        <v>55450</v>
      </c>
      <c r="G418" s="112">
        <v>5</v>
      </c>
    </row>
    <row r="419" spans="1:7">
      <c r="A419" s="8" t="s">
        <v>244</v>
      </c>
      <c r="B419" s="8" t="s">
        <v>107</v>
      </c>
      <c r="C419" s="8" t="s">
        <v>111</v>
      </c>
      <c r="D419" s="12">
        <v>40563</v>
      </c>
      <c r="E419" s="95">
        <f t="shared" ca="1" si="6"/>
        <v>12</v>
      </c>
      <c r="F419" s="111">
        <v>55510</v>
      </c>
      <c r="G419" s="112">
        <v>3</v>
      </c>
    </row>
    <row r="420" spans="1:7">
      <c r="A420" s="8" t="s">
        <v>118</v>
      </c>
      <c r="B420" s="8" t="s">
        <v>119</v>
      </c>
      <c r="C420" s="8" t="s">
        <v>111</v>
      </c>
      <c r="D420" s="9">
        <v>41219</v>
      </c>
      <c r="E420" s="95">
        <f t="shared" ca="1" si="6"/>
        <v>10</v>
      </c>
      <c r="F420" s="111">
        <v>55690</v>
      </c>
      <c r="G420" s="112">
        <v>2</v>
      </c>
    </row>
    <row r="421" spans="1:7">
      <c r="A421" s="8" t="s">
        <v>658</v>
      </c>
      <c r="B421" s="8" t="s">
        <v>154</v>
      </c>
      <c r="C421" s="8" t="s">
        <v>108</v>
      </c>
      <c r="D421" s="9">
        <v>36619</v>
      </c>
      <c r="E421" s="95">
        <f t="shared" ca="1" si="6"/>
        <v>23</v>
      </c>
      <c r="F421" s="111">
        <v>56440</v>
      </c>
      <c r="G421" s="112">
        <v>1</v>
      </c>
    </row>
    <row r="422" spans="1:7">
      <c r="A422" s="8" t="s">
        <v>426</v>
      </c>
      <c r="B422" s="8" t="s">
        <v>110</v>
      </c>
      <c r="C422" s="8" t="s">
        <v>111</v>
      </c>
      <c r="D422" s="9">
        <v>39592</v>
      </c>
      <c r="E422" s="95">
        <f t="shared" ca="1" si="6"/>
        <v>14</v>
      </c>
      <c r="F422" s="111">
        <v>56650</v>
      </c>
      <c r="G422" s="112">
        <v>1</v>
      </c>
    </row>
    <row r="423" spans="1:7">
      <c r="A423" s="8" t="s">
        <v>566</v>
      </c>
      <c r="B423" s="8" t="s">
        <v>113</v>
      </c>
      <c r="C423" s="8" t="s">
        <v>108</v>
      </c>
      <c r="D423" s="9">
        <v>38892</v>
      </c>
      <c r="E423" s="95">
        <f t="shared" ca="1" si="6"/>
        <v>16</v>
      </c>
      <c r="F423" s="111">
        <v>56870</v>
      </c>
      <c r="G423" s="112">
        <v>1</v>
      </c>
    </row>
    <row r="424" spans="1:7">
      <c r="A424" s="8" t="s">
        <v>173</v>
      </c>
      <c r="B424" s="8" t="s">
        <v>140</v>
      </c>
      <c r="C424" s="8" t="s">
        <v>108</v>
      </c>
      <c r="D424" s="9">
        <v>40918</v>
      </c>
      <c r="E424" s="95">
        <f t="shared" ca="1" si="6"/>
        <v>11</v>
      </c>
      <c r="F424" s="111">
        <v>56900</v>
      </c>
      <c r="G424" s="112">
        <v>5</v>
      </c>
    </row>
    <row r="425" spans="1:7">
      <c r="A425" s="8" t="s">
        <v>360</v>
      </c>
      <c r="B425" s="8" t="s">
        <v>113</v>
      </c>
      <c r="C425" s="8" t="s">
        <v>111</v>
      </c>
      <c r="D425" s="9">
        <v>40054</v>
      </c>
      <c r="E425" s="95">
        <f t="shared" ca="1" si="6"/>
        <v>13</v>
      </c>
      <c r="F425" s="111">
        <v>56920</v>
      </c>
      <c r="G425" s="112">
        <v>4</v>
      </c>
    </row>
    <row r="426" spans="1:7">
      <c r="A426" s="8" t="s">
        <v>216</v>
      </c>
      <c r="B426" s="8" t="s">
        <v>140</v>
      </c>
      <c r="C426" s="8" t="s">
        <v>111</v>
      </c>
      <c r="D426" s="12">
        <v>40680</v>
      </c>
      <c r="E426" s="95">
        <f t="shared" ca="1" si="6"/>
        <v>11</v>
      </c>
      <c r="F426" s="111">
        <v>57110</v>
      </c>
      <c r="G426" s="112">
        <v>3</v>
      </c>
    </row>
    <row r="427" spans="1:7">
      <c r="A427" s="8" t="s">
        <v>622</v>
      </c>
      <c r="B427" s="8" t="s">
        <v>140</v>
      </c>
      <c r="C427" s="8" t="s">
        <v>111</v>
      </c>
      <c r="D427" s="9">
        <v>38044</v>
      </c>
      <c r="E427" s="95">
        <f t="shared" ca="1" si="6"/>
        <v>19</v>
      </c>
      <c r="F427" s="111">
        <v>57410</v>
      </c>
      <c r="G427" s="112">
        <v>2</v>
      </c>
    </row>
    <row r="428" spans="1:7">
      <c r="A428" s="8" t="s">
        <v>182</v>
      </c>
      <c r="B428" s="8" t="s">
        <v>107</v>
      </c>
      <c r="C428" s="8" t="s">
        <v>111</v>
      </c>
      <c r="D428" s="9">
        <v>40867</v>
      </c>
      <c r="E428" s="95">
        <f t="shared" ca="1" si="6"/>
        <v>11</v>
      </c>
      <c r="F428" s="111">
        <v>57500</v>
      </c>
      <c r="G428" s="112">
        <v>1</v>
      </c>
    </row>
    <row r="429" spans="1:7">
      <c r="A429" s="8" t="s">
        <v>427</v>
      </c>
      <c r="B429" s="8" t="s">
        <v>147</v>
      </c>
      <c r="C429" s="8" t="s">
        <v>111</v>
      </c>
      <c r="D429" s="9">
        <v>39592</v>
      </c>
      <c r="E429" s="95">
        <f t="shared" ca="1" si="6"/>
        <v>14</v>
      </c>
      <c r="F429" s="111">
        <v>57520</v>
      </c>
      <c r="G429" s="112">
        <v>3</v>
      </c>
    </row>
    <row r="430" spans="1:7">
      <c r="A430" s="8" t="s">
        <v>296</v>
      </c>
      <c r="B430" s="8" t="s">
        <v>147</v>
      </c>
      <c r="C430" s="8" t="s">
        <v>108</v>
      </c>
      <c r="D430" s="9">
        <v>40395</v>
      </c>
      <c r="E430" s="95">
        <f t="shared" ca="1" si="6"/>
        <v>12</v>
      </c>
      <c r="F430" s="111">
        <v>57560</v>
      </c>
      <c r="G430" s="112">
        <v>4</v>
      </c>
    </row>
    <row r="431" spans="1:7">
      <c r="A431" s="8" t="s">
        <v>815</v>
      </c>
      <c r="B431" s="8" t="s">
        <v>140</v>
      </c>
      <c r="C431" s="8" t="s">
        <v>111</v>
      </c>
      <c r="D431" s="9">
        <v>36637</v>
      </c>
      <c r="E431" s="95">
        <f t="shared" ca="1" si="6"/>
        <v>22</v>
      </c>
      <c r="F431" s="111">
        <v>57600</v>
      </c>
      <c r="G431" s="112">
        <v>3</v>
      </c>
    </row>
    <row r="432" spans="1:7">
      <c r="A432" s="8" t="s">
        <v>289</v>
      </c>
      <c r="B432" s="8" t="s">
        <v>110</v>
      </c>
      <c r="C432" s="8" t="s">
        <v>111</v>
      </c>
      <c r="D432" s="12">
        <v>40410</v>
      </c>
      <c r="E432" s="95">
        <f t="shared" ca="1" si="6"/>
        <v>12</v>
      </c>
      <c r="F432" s="111">
        <v>57680</v>
      </c>
      <c r="G432" s="112">
        <v>4</v>
      </c>
    </row>
    <row r="433" spans="1:7">
      <c r="A433" s="8" t="s">
        <v>827</v>
      </c>
      <c r="B433" s="8" t="s">
        <v>140</v>
      </c>
      <c r="C433" s="8" t="s">
        <v>111</v>
      </c>
      <c r="D433" s="9">
        <v>36704</v>
      </c>
      <c r="E433" s="95">
        <f t="shared" ca="1" si="6"/>
        <v>22</v>
      </c>
      <c r="F433" s="111">
        <v>57760</v>
      </c>
      <c r="G433" s="112">
        <v>3</v>
      </c>
    </row>
    <row r="434" spans="1:7">
      <c r="A434" s="8" t="s">
        <v>901</v>
      </c>
      <c r="B434" s="8" t="s">
        <v>110</v>
      </c>
      <c r="C434" s="8" t="s">
        <v>111</v>
      </c>
      <c r="D434" s="9">
        <v>36297</v>
      </c>
      <c r="E434" s="95">
        <f t="shared" ca="1" si="6"/>
        <v>23</v>
      </c>
      <c r="F434" s="111">
        <v>57990</v>
      </c>
      <c r="G434" s="112">
        <v>5</v>
      </c>
    </row>
    <row r="435" spans="1:7">
      <c r="A435" s="8" t="s">
        <v>258</v>
      </c>
      <c r="B435" s="8" t="s">
        <v>154</v>
      </c>
      <c r="C435" s="8" t="s">
        <v>111</v>
      </c>
      <c r="D435" s="9">
        <v>40508</v>
      </c>
      <c r="E435" s="95">
        <f t="shared" ca="1" si="6"/>
        <v>12</v>
      </c>
      <c r="F435" s="111">
        <v>58130</v>
      </c>
      <c r="G435" s="112">
        <v>2</v>
      </c>
    </row>
    <row r="436" spans="1:7">
      <c r="A436" s="8" t="s">
        <v>954</v>
      </c>
      <c r="B436" s="8" t="s">
        <v>107</v>
      </c>
      <c r="C436" s="8" t="s">
        <v>111</v>
      </c>
      <c r="D436" s="9">
        <v>36193</v>
      </c>
      <c r="E436" s="95">
        <f t="shared" ca="1" si="6"/>
        <v>24</v>
      </c>
      <c r="F436" s="111">
        <v>58250</v>
      </c>
      <c r="G436" s="112">
        <v>2</v>
      </c>
    </row>
    <row r="437" spans="1:7">
      <c r="A437" s="10" t="s">
        <v>402</v>
      </c>
      <c r="B437" s="10" t="s">
        <v>135</v>
      </c>
      <c r="C437" s="10" t="s">
        <v>108</v>
      </c>
      <c r="D437" s="11">
        <v>39704</v>
      </c>
      <c r="E437" s="95">
        <f t="shared" ca="1" si="6"/>
        <v>14</v>
      </c>
      <c r="F437" s="111">
        <v>58290</v>
      </c>
      <c r="G437" s="112">
        <v>5</v>
      </c>
    </row>
    <row r="438" spans="1:7">
      <c r="A438" s="8" t="s">
        <v>299</v>
      </c>
      <c r="B438" s="8" t="s">
        <v>107</v>
      </c>
      <c r="C438" s="8" t="s">
        <v>108</v>
      </c>
      <c r="D438" s="9">
        <v>40389</v>
      </c>
      <c r="E438" s="95">
        <f t="shared" ca="1" si="6"/>
        <v>12</v>
      </c>
      <c r="F438" s="111">
        <v>58370</v>
      </c>
      <c r="G438" s="112">
        <v>5</v>
      </c>
    </row>
    <row r="439" spans="1:7">
      <c r="A439" s="8" t="s">
        <v>932</v>
      </c>
      <c r="B439" s="8" t="s">
        <v>119</v>
      </c>
      <c r="C439" s="8" t="s">
        <v>108</v>
      </c>
      <c r="D439" s="9">
        <v>36245</v>
      </c>
      <c r="E439" s="95">
        <f t="shared" ca="1" si="6"/>
        <v>24</v>
      </c>
      <c r="F439" s="111">
        <v>58410</v>
      </c>
      <c r="G439" s="112">
        <v>5</v>
      </c>
    </row>
    <row r="440" spans="1:7">
      <c r="A440" s="8" t="s">
        <v>373</v>
      </c>
      <c r="B440" s="8" t="s">
        <v>110</v>
      </c>
      <c r="C440" s="8" t="s">
        <v>111</v>
      </c>
      <c r="D440" s="9">
        <v>39809</v>
      </c>
      <c r="E440" s="95">
        <f t="shared" ca="1" si="6"/>
        <v>14</v>
      </c>
      <c r="F440" s="111">
        <v>58650</v>
      </c>
      <c r="G440" s="112">
        <v>4</v>
      </c>
    </row>
    <row r="441" spans="1:7">
      <c r="A441" s="8" t="s">
        <v>152</v>
      </c>
      <c r="B441" s="8" t="s">
        <v>140</v>
      </c>
      <c r="C441" s="8" t="s">
        <v>108</v>
      </c>
      <c r="D441" s="9">
        <v>41025</v>
      </c>
      <c r="E441" s="95">
        <f t="shared" ca="1" si="6"/>
        <v>10</v>
      </c>
      <c r="F441" s="111">
        <v>58910</v>
      </c>
      <c r="G441" s="112">
        <v>1</v>
      </c>
    </row>
    <row r="442" spans="1:7">
      <c r="A442" s="8" t="s">
        <v>946</v>
      </c>
      <c r="B442" s="8" t="s">
        <v>119</v>
      </c>
      <c r="C442" s="8" t="s">
        <v>111</v>
      </c>
      <c r="D442" s="9">
        <v>36070</v>
      </c>
      <c r="E442" s="95">
        <f t="shared" ca="1" si="6"/>
        <v>24</v>
      </c>
      <c r="F442" s="111">
        <v>59050</v>
      </c>
      <c r="G442" s="112">
        <v>4</v>
      </c>
    </row>
    <row r="443" spans="1:7">
      <c r="A443" s="8" t="s">
        <v>143</v>
      </c>
      <c r="B443" s="8" t="s">
        <v>107</v>
      </c>
      <c r="C443" s="8" t="s">
        <v>111</v>
      </c>
      <c r="D443" s="9">
        <v>41094</v>
      </c>
      <c r="E443" s="95">
        <f t="shared" ca="1" si="6"/>
        <v>10</v>
      </c>
      <c r="F443" s="111">
        <v>59128</v>
      </c>
      <c r="G443" s="112">
        <v>4</v>
      </c>
    </row>
    <row r="444" spans="1:7">
      <c r="A444" s="8" t="s">
        <v>859</v>
      </c>
      <c r="B444" s="8" t="s">
        <v>709</v>
      </c>
      <c r="C444" s="8" t="s">
        <v>108</v>
      </c>
      <c r="D444" s="9">
        <v>37407</v>
      </c>
      <c r="E444" s="95">
        <f t="shared" ca="1" si="6"/>
        <v>20</v>
      </c>
      <c r="F444" s="111">
        <v>59140</v>
      </c>
      <c r="G444" s="112">
        <v>5</v>
      </c>
    </row>
    <row r="445" spans="1:7">
      <c r="A445" s="8" t="s">
        <v>284</v>
      </c>
      <c r="B445" s="8" t="s">
        <v>110</v>
      </c>
      <c r="C445" s="8" t="s">
        <v>108</v>
      </c>
      <c r="D445" s="9">
        <v>40438</v>
      </c>
      <c r="E445" s="95">
        <f t="shared" ca="1" si="6"/>
        <v>12</v>
      </c>
      <c r="F445" s="111">
        <v>59150</v>
      </c>
      <c r="G445" s="112">
        <v>4</v>
      </c>
    </row>
    <row r="446" spans="1:7">
      <c r="A446" s="8" t="s">
        <v>268</v>
      </c>
      <c r="B446" s="8" t="s">
        <v>140</v>
      </c>
      <c r="C446" s="8" t="s">
        <v>108</v>
      </c>
      <c r="D446" s="9">
        <v>40474</v>
      </c>
      <c r="E446" s="95">
        <f t="shared" ca="1" si="6"/>
        <v>12</v>
      </c>
      <c r="F446" s="111">
        <v>59320</v>
      </c>
      <c r="G446" s="112">
        <v>4</v>
      </c>
    </row>
    <row r="447" spans="1:7">
      <c r="A447" s="8" t="s">
        <v>569</v>
      </c>
      <c r="B447" s="8" t="s">
        <v>140</v>
      </c>
      <c r="C447" s="8" t="s">
        <v>111</v>
      </c>
      <c r="D447" s="9">
        <v>38874</v>
      </c>
      <c r="E447" s="95">
        <f t="shared" ca="1" si="6"/>
        <v>16</v>
      </c>
      <c r="F447" s="111">
        <v>59330</v>
      </c>
      <c r="G447" s="112">
        <v>4</v>
      </c>
    </row>
    <row r="448" spans="1:7">
      <c r="A448" s="8" t="s">
        <v>338</v>
      </c>
      <c r="B448" s="8" t="s">
        <v>260</v>
      </c>
      <c r="C448" s="8" t="s">
        <v>111</v>
      </c>
      <c r="D448" s="12">
        <v>40253</v>
      </c>
      <c r="E448" s="95">
        <f t="shared" ca="1" si="6"/>
        <v>13</v>
      </c>
      <c r="F448" s="111">
        <v>59350</v>
      </c>
      <c r="G448" s="112">
        <v>5</v>
      </c>
    </row>
    <row r="449" spans="1:7">
      <c r="A449" s="8" t="s">
        <v>445</v>
      </c>
      <c r="B449" s="8" t="s">
        <v>140</v>
      </c>
      <c r="C449" s="8" t="s">
        <v>108</v>
      </c>
      <c r="D449" s="9">
        <v>39455</v>
      </c>
      <c r="E449" s="95">
        <f t="shared" ca="1" si="6"/>
        <v>15</v>
      </c>
      <c r="F449" s="111">
        <v>59420</v>
      </c>
      <c r="G449" s="112">
        <v>4</v>
      </c>
    </row>
    <row r="450" spans="1:7">
      <c r="A450" s="8" t="s">
        <v>106</v>
      </c>
      <c r="B450" s="8" t="s">
        <v>107</v>
      </c>
      <c r="C450" s="8" t="s">
        <v>108</v>
      </c>
      <c r="D450" s="9">
        <v>41262</v>
      </c>
      <c r="E450" s="95">
        <f t="shared" ref="E450:E513" ca="1" si="7">DATEDIF(D450,TODAY(),"Y")</f>
        <v>10</v>
      </c>
      <c r="F450" s="111">
        <v>59490</v>
      </c>
      <c r="G450" s="112">
        <v>3</v>
      </c>
    </row>
    <row r="451" spans="1:7">
      <c r="A451" s="8" t="s">
        <v>371</v>
      </c>
      <c r="B451" s="8" t="s">
        <v>140</v>
      </c>
      <c r="C451" s="8" t="s">
        <v>111</v>
      </c>
      <c r="D451" s="9">
        <v>39822</v>
      </c>
      <c r="E451" s="95">
        <f t="shared" ca="1" si="7"/>
        <v>14</v>
      </c>
      <c r="F451" s="111">
        <v>60040</v>
      </c>
      <c r="G451" s="112">
        <v>5</v>
      </c>
    </row>
    <row r="452" spans="1:7">
      <c r="A452" s="8" t="s">
        <v>421</v>
      </c>
      <c r="B452" s="8" t="s">
        <v>283</v>
      </c>
      <c r="C452" s="8" t="s">
        <v>111</v>
      </c>
      <c r="D452" s="9">
        <v>39623</v>
      </c>
      <c r="E452" s="95">
        <f t="shared" ca="1" si="7"/>
        <v>14</v>
      </c>
      <c r="F452" s="111">
        <v>60060</v>
      </c>
      <c r="G452" s="112">
        <v>2</v>
      </c>
    </row>
    <row r="453" spans="1:7">
      <c r="A453" s="8" t="s">
        <v>288</v>
      </c>
      <c r="B453" s="8" t="s">
        <v>110</v>
      </c>
      <c r="C453" s="8" t="s">
        <v>111</v>
      </c>
      <c r="D453" s="9">
        <v>40414</v>
      </c>
      <c r="E453" s="95">
        <f t="shared" ca="1" si="7"/>
        <v>12</v>
      </c>
      <c r="F453" s="111">
        <v>60070</v>
      </c>
      <c r="G453" s="112">
        <v>2</v>
      </c>
    </row>
    <row r="454" spans="1:7">
      <c r="A454" s="8" t="s">
        <v>903</v>
      </c>
      <c r="B454" s="8" t="s">
        <v>110</v>
      </c>
      <c r="C454" s="8" t="s">
        <v>111</v>
      </c>
      <c r="D454" s="9">
        <v>37404</v>
      </c>
      <c r="E454" s="95">
        <f t="shared" ca="1" si="7"/>
        <v>20</v>
      </c>
      <c r="F454" s="111">
        <v>60070</v>
      </c>
      <c r="G454" s="112">
        <v>3</v>
      </c>
    </row>
    <row r="455" spans="1:7">
      <c r="A455" s="8" t="s">
        <v>553</v>
      </c>
      <c r="B455" s="8" t="s">
        <v>140</v>
      </c>
      <c r="C455" s="8" t="s">
        <v>108</v>
      </c>
      <c r="D455" s="9">
        <v>38982</v>
      </c>
      <c r="E455" s="95">
        <f t="shared" ca="1" si="7"/>
        <v>16</v>
      </c>
      <c r="F455" s="111">
        <v>60100</v>
      </c>
      <c r="G455" s="112">
        <v>1</v>
      </c>
    </row>
    <row r="456" spans="1:7">
      <c r="A456" s="8" t="s">
        <v>568</v>
      </c>
      <c r="B456" s="8" t="s">
        <v>140</v>
      </c>
      <c r="C456" s="8" t="s">
        <v>108</v>
      </c>
      <c r="D456" s="9">
        <v>38876</v>
      </c>
      <c r="E456" s="95">
        <f t="shared" ca="1" si="7"/>
        <v>16</v>
      </c>
      <c r="F456" s="111">
        <v>60280</v>
      </c>
      <c r="G456" s="112">
        <v>1</v>
      </c>
    </row>
    <row r="457" spans="1:7">
      <c r="A457" s="8" t="s">
        <v>968</v>
      </c>
      <c r="B457" s="8" t="s">
        <v>107</v>
      </c>
      <c r="C457" s="8" t="s">
        <v>108</v>
      </c>
      <c r="D457" s="9">
        <v>37495</v>
      </c>
      <c r="E457" s="95">
        <f t="shared" ca="1" si="7"/>
        <v>20</v>
      </c>
      <c r="F457" s="111">
        <v>60300</v>
      </c>
      <c r="G457" s="112">
        <v>2</v>
      </c>
    </row>
    <row r="458" spans="1:7">
      <c r="A458" s="8" t="s">
        <v>164</v>
      </c>
      <c r="B458" s="8" t="s">
        <v>140</v>
      </c>
      <c r="C458" s="8" t="s">
        <v>108</v>
      </c>
      <c r="D458" s="9">
        <v>40953</v>
      </c>
      <c r="E458" s="95">
        <f t="shared" ca="1" si="7"/>
        <v>11</v>
      </c>
      <c r="F458" s="111">
        <v>60380</v>
      </c>
      <c r="G458" s="112">
        <v>4</v>
      </c>
    </row>
    <row r="459" spans="1:7">
      <c r="A459" s="8" t="s">
        <v>163</v>
      </c>
      <c r="B459" s="8" t="s">
        <v>110</v>
      </c>
      <c r="C459" s="8" t="s">
        <v>111</v>
      </c>
      <c r="D459" s="9">
        <v>40963</v>
      </c>
      <c r="E459" s="95">
        <f t="shared" ca="1" si="7"/>
        <v>11</v>
      </c>
      <c r="F459" s="111">
        <v>60550</v>
      </c>
      <c r="G459" s="112">
        <v>2</v>
      </c>
    </row>
    <row r="460" spans="1:7">
      <c r="A460" s="8" t="s">
        <v>158</v>
      </c>
      <c r="B460" s="8" t="s">
        <v>147</v>
      </c>
      <c r="C460" s="8" t="s">
        <v>108</v>
      </c>
      <c r="D460" s="9">
        <v>41000</v>
      </c>
      <c r="E460" s="95">
        <f t="shared" ca="1" si="7"/>
        <v>11</v>
      </c>
      <c r="F460" s="111">
        <v>60560</v>
      </c>
      <c r="G460" s="112">
        <v>4</v>
      </c>
    </row>
    <row r="461" spans="1:7">
      <c r="A461" s="8" t="s">
        <v>527</v>
      </c>
      <c r="B461" s="8" t="s">
        <v>250</v>
      </c>
      <c r="C461" s="8" t="s">
        <v>111</v>
      </c>
      <c r="D461" s="9">
        <v>39116</v>
      </c>
      <c r="E461" s="95">
        <f t="shared" ca="1" si="7"/>
        <v>16</v>
      </c>
      <c r="F461" s="111">
        <v>60760</v>
      </c>
      <c r="G461" s="112">
        <v>2</v>
      </c>
    </row>
    <row r="462" spans="1:7">
      <c r="A462" s="8" t="s">
        <v>943</v>
      </c>
      <c r="B462" s="8" t="s">
        <v>119</v>
      </c>
      <c r="C462" s="8" t="s">
        <v>111</v>
      </c>
      <c r="D462" s="9">
        <v>36406</v>
      </c>
      <c r="E462" s="95">
        <f t="shared" ca="1" si="7"/>
        <v>23</v>
      </c>
      <c r="F462" s="111">
        <v>60800</v>
      </c>
      <c r="G462" s="112">
        <v>4</v>
      </c>
    </row>
    <row r="463" spans="1:7">
      <c r="A463" s="8" t="s">
        <v>9</v>
      </c>
      <c r="B463" s="8" t="s">
        <v>135</v>
      </c>
      <c r="C463" s="8" t="s">
        <v>108</v>
      </c>
      <c r="D463" s="9">
        <v>38751</v>
      </c>
      <c r="E463" s="95">
        <f t="shared" ca="1" si="7"/>
        <v>17</v>
      </c>
      <c r="F463" s="111">
        <v>60830</v>
      </c>
      <c r="G463" s="112">
        <v>2</v>
      </c>
    </row>
    <row r="464" spans="1:7">
      <c r="A464" s="8" t="s">
        <v>663</v>
      </c>
      <c r="B464" s="8" t="s">
        <v>123</v>
      </c>
      <c r="C464" s="8" t="s">
        <v>108</v>
      </c>
      <c r="D464" s="9">
        <v>35829</v>
      </c>
      <c r="E464" s="95">
        <f t="shared" ca="1" si="7"/>
        <v>25</v>
      </c>
      <c r="F464" s="111">
        <v>61030</v>
      </c>
      <c r="G464" s="112">
        <v>3</v>
      </c>
    </row>
    <row r="465" spans="1:7">
      <c r="A465" s="8" t="s">
        <v>386</v>
      </c>
      <c r="B465" s="8" t="s">
        <v>140</v>
      </c>
      <c r="C465" s="8" t="s">
        <v>108</v>
      </c>
      <c r="D465" s="9">
        <v>39760</v>
      </c>
      <c r="E465" s="95">
        <f t="shared" ca="1" si="7"/>
        <v>14</v>
      </c>
      <c r="F465" s="111">
        <v>61060</v>
      </c>
      <c r="G465" s="112">
        <v>5</v>
      </c>
    </row>
    <row r="466" spans="1:7">
      <c r="A466" s="8" t="s">
        <v>191</v>
      </c>
      <c r="B466" s="8" t="s">
        <v>107</v>
      </c>
      <c r="C466" s="8" t="s">
        <v>111</v>
      </c>
      <c r="D466" s="9">
        <v>40811</v>
      </c>
      <c r="E466" s="95">
        <f t="shared" ca="1" si="7"/>
        <v>11</v>
      </c>
      <c r="F466" s="111">
        <v>61134</v>
      </c>
      <c r="G466" s="112">
        <v>4</v>
      </c>
    </row>
    <row r="467" spans="1:7">
      <c r="A467" s="8" t="s">
        <v>346</v>
      </c>
      <c r="B467" s="8" t="s">
        <v>110</v>
      </c>
      <c r="C467" s="8" t="s">
        <v>108</v>
      </c>
      <c r="D467" s="9">
        <v>40208</v>
      </c>
      <c r="E467" s="95">
        <f t="shared" ca="1" si="7"/>
        <v>13</v>
      </c>
      <c r="F467" s="111">
        <v>61148</v>
      </c>
      <c r="G467" s="112">
        <v>2</v>
      </c>
    </row>
    <row r="468" spans="1:7">
      <c r="A468" s="8" t="s">
        <v>783</v>
      </c>
      <c r="B468" s="8" t="s">
        <v>137</v>
      </c>
      <c r="C468" s="8" t="s">
        <v>108</v>
      </c>
      <c r="D468" s="9">
        <v>37113</v>
      </c>
      <c r="E468" s="95">
        <f t="shared" ca="1" si="7"/>
        <v>21</v>
      </c>
      <c r="F468" s="111">
        <v>61150</v>
      </c>
      <c r="G468" s="112">
        <v>4</v>
      </c>
    </row>
    <row r="469" spans="1:7">
      <c r="A469" s="8" t="s">
        <v>567</v>
      </c>
      <c r="B469" s="8" t="s">
        <v>140</v>
      </c>
      <c r="C469" s="8" t="s">
        <v>108</v>
      </c>
      <c r="D469" s="9">
        <v>38878</v>
      </c>
      <c r="E469" s="95">
        <f t="shared" ca="1" si="7"/>
        <v>16</v>
      </c>
      <c r="F469" s="111">
        <v>61150</v>
      </c>
      <c r="G469" s="112">
        <v>2</v>
      </c>
    </row>
    <row r="470" spans="1:7">
      <c r="A470" s="8" t="s">
        <v>437</v>
      </c>
      <c r="B470" s="8" t="s">
        <v>110</v>
      </c>
      <c r="C470" s="8" t="s">
        <v>108</v>
      </c>
      <c r="D470" s="9">
        <v>39519</v>
      </c>
      <c r="E470" s="95">
        <f t="shared" ca="1" si="7"/>
        <v>15</v>
      </c>
      <c r="F470" s="111">
        <v>61330</v>
      </c>
      <c r="G470" s="112">
        <v>2</v>
      </c>
    </row>
    <row r="471" spans="1:7">
      <c r="A471" s="8" t="s">
        <v>779</v>
      </c>
      <c r="B471" s="8" t="s">
        <v>137</v>
      </c>
      <c r="C471" s="8" t="s">
        <v>108</v>
      </c>
      <c r="D471" s="9">
        <v>36269</v>
      </c>
      <c r="E471" s="95">
        <f t="shared" ca="1" si="7"/>
        <v>23</v>
      </c>
      <c r="F471" s="111">
        <v>61330</v>
      </c>
      <c r="G471" s="112">
        <v>1</v>
      </c>
    </row>
    <row r="472" spans="1:7">
      <c r="A472" s="8" t="s">
        <v>814</v>
      </c>
      <c r="B472" s="8" t="s">
        <v>140</v>
      </c>
      <c r="C472" s="8" t="s">
        <v>108</v>
      </c>
      <c r="D472" s="9">
        <v>36273</v>
      </c>
      <c r="E472" s="95">
        <f t="shared" ca="1" si="7"/>
        <v>23</v>
      </c>
      <c r="F472" s="111">
        <v>61330</v>
      </c>
      <c r="G472" s="112">
        <v>4</v>
      </c>
    </row>
    <row r="473" spans="1:7">
      <c r="A473" s="8" t="s">
        <v>804</v>
      </c>
      <c r="B473" s="8" t="s">
        <v>140</v>
      </c>
      <c r="C473" s="8" t="s">
        <v>111</v>
      </c>
      <c r="D473" s="9">
        <v>37634</v>
      </c>
      <c r="E473" s="95">
        <f t="shared" ca="1" si="7"/>
        <v>20</v>
      </c>
      <c r="F473" s="111">
        <v>61370</v>
      </c>
      <c r="G473" s="112">
        <v>3</v>
      </c>
    </row>
    <row r="474" spans="1:7">
      <c r="A474" s="8" t="s">
        <v>180</v>
      </c>
      <c r="B474" s="8" t="s">
        <v>123</v>
      </c>
      <c r="C474" s="8" t="s">
        <v>108</v>
      </c>
      <c r="D474" s="9">
        <v>40880</v>
      </c>
      <c r="E474" s="95">
        <f t="shared" ca="1" si="7"/>
        <v>11</v>
      </c>
      <c r="F474" s="111">
        <v>61400</v>
      </c>
      <c r="G474" s="112">
        <v>5</v>
      </c>
    </row>
    <row r="475" spans="1:7">
      <c r="A475" s="8" t="s">
        <v>904</v>
      </c>
      <c r="B475" s="8" t="s">
        <v>110</v>
      </c>
      <c r="C475" s="8" t="s">
        <v>108</v>
      </c>
      <c r="D475" s="9">
        <v>35958</v>
      </c>
      <c r="E475" s="95">
        <f t="shared" ca="1" si="7"/>
        <v>24</v>
      </c>
      <c r="F475" s="111">
        <v>61420</v>
      </c>
      <c r="G475" s="112">
        <v>4</v>
      </c>
    </row>
    <row r="476" spans="1:7">
      <c r="A476" s="8" t="s">
        <v>199</v>
      </c>
      <c r="B476" s="8" t="s">
        <v>115</v>
      </c>
      <c r="C476" s="8" t="s">
        <v>108</v>
      </c>
      <c r="D476" s="9">
        <v>40762</v>
      </c>
      <c r="E476" s="95">
        <f t="shared" ca="1" si="7"/>
        <v>11</v>
      </c>
      <c r="F476" s="111">
        <v>61470</v>
      </c>
      <c r="G476" s="112">
        <v>5</v>
      </c>
    </row>
    <row r="477" spans="1:7">
      <c r="A477" s="8" t="s">
        <v>914</v>
      </c>
      <c r="B477" s="8" t="s">
        <v>110</v>
      </c>
      <c r="C477" s="8" t="s">
        <v>111</v>
      </c>
      <c r="D477" s="9">
        <v>37526</v>
      </c>
      <c r="E477" s="95">
        <f t="shared" ca="1" si="7"/>
        <v>20</v>
      </c>
      <c r="F477" s="111">
        <v>61580</v>
      </c>
      <c r="G477" s="112">
        <v>3</v>
      </c>
    </row>
    <row r="478" spans="1:7">
      <c r="A478" s="8" t="s">
        <v>961</v>
      </c>
      <c r="B478" s="8" t="s">
        <v>107</v>
      </c>
      <c r="C478" s="8" t="s">
        <v>108</v>
      </c>
      <c r="D478" s="9">
        <v>36330</v>
      </c>
      <c r="E478" s="95">
        <f t="shared" ca="1" si="7"/>
        <v>23</v>
      </c>
      <c r="F478" s="111">
        <v>61850</v>
      </c>
      <c r="G478" s="112">
        <v>2</v>
      </c>
    </row>
    <row r="479" spans="1:7">
      <c r="A479" s="8" t="s">
        <v>799</v>
      </c>
      <c r="B479" s="8" t="s">
        <v>215</v>
      </c>
      <c r="C479" s="8" t="s">
        <v>131</v>
      </c>
      <c r="D479" s="9">
        <v>36519</v>
      </c>
      <c r="E479" s="95">
        <f t="shared" ca="1" si="7"/>
        <v>23</v>
      </c>
      <c r="F479" s="111">
        <v>61860</v>
      </c>
      <c r="G479" s="112">
        <v>5</v>
      </c>
    </row>
    <row r="480" spans="1:7">
      <c r="A480" s="8" t="s">
        <v>325</v>
      </c>
      <c r="B480" s="8" t="s">
        <v>709</v>
      </c>
      <c r="C480" s="8" t="s">
        <v>111</v>
      </c>
      <c r="D480" s="12">
        <v>40292</v>
      </c>
      <c r="E480" s="95">
        <f t="shared" ca="1" si="7"/>
        <v>12</v>
      </c>
      <c r="F480" s="111">
        <v>61890</v>
      </c>
      <c r="G480" s="112">
        <v>2</v>
      </c>
    </row>
    <row r="481" spans="1:7">
      <c r="A481" s="8" t="s">
        <v>544</v>
      </c>
      <c r="B481" s="8" t="s">
        <v>123</v>
      </c>
      <c r="C481" s="8" t="s">
        <v>111</v>
      </c>
      <c r="D481" s="9">
        <v>39040</v>
      </c>
      <c r="E481" s="95">
        <f t="shared" ca="1" si="7"/>
        <v>16</v>
      </c>
      <c r="F481" s="111">
        <v>62150</v>
      </c>
      <c r="G481" s="112">
        <v>4</v>
      </c>
    </row>
    <row r="482" spans="1:7">
      <c r="A482" s="8" t="s">
        <v>252</v>
      </c>
      <c r="B482" s="8" t="s">
        <v>121</v>
      </c>
      <c r="C482" s="8" t="s">
        <v>108</v>
      </c>
      <c r="D482" s="9">
        <v>40533</v>
      </c>
      <c r="E482" s="95">
        <f t="shared" ca="1" si="7"/>
        <v>12</v>
      </c>
      <c r="F482" s="111">
        <v>62180</v>
      </c>
      <c r="G482" s="112">
        <v>2</v>
      </c>
    </row>
    <row r="483" spans="1:7">
      <c r="A483" s="8" t="s">
        <v>895</v>
      </c>
      <c r="B483" s="8" t="s">
        <v>110</v>
      </c>
      <c r="C483" s="8" t="s">
        <v>108</v>
      </c>
      <c r="D483" s="9">
        <v>36536</v>
      </c>
      <c r="E483" s="95">
        <f t="shared" ca="1" si="7"/>
        <v>23</v>
      </c>
      <c r="F483" s="111">
        <v>62400</v>
      </c>
      <c r="G483" s="112">
        <v>4</v>
      </c>
    </row>
    <row r="484" spans="1:7">
      <c r="A484" s="8" t="s">
        <v>193</v>
      </c>
      <c r="B484" s="8" t="s">
        <v>107</v>
      </c>
      <c r="C484" s="8" t="s">
        <v>111</v>
      </c>
      <c r="D484" s="9">
        <v>40800</v>
      </c>
      <c r="E484" s="95">
        <f t="shared" ca="1" si="7"/>
        <v>11</v>
      </c>
      <c r="F484" s="111">
        <v>62480</v>
      </c>
      <c r="G484" s="112">
        <v>5</v>
      </c>
    </row>
    <row r="485" spans="1:7">
      <c r="A485" s="8" t="s">
        <v>467</v>
      </c>
      <c r="B485" s="8" t="s">
        <v>110</v>
      </c>
      <c r="C485" s="8" t="s">
        <v>108</v>
      </c>
      <c r="D485" s="9">
        <v>39335</v>
      </c>
      <c r="E485" s="95">
        <f t="shared" ca="1" si="7"/>
        <v>15</v>
      </c>
      <c r="F485" s="111">
        <v>62688</v>
      </c>
      <c r="G485" s="112">
        <v>2</v>
      </c>
    </row>
    <row r="486" spans="1:7">
      <c r="A486" s="8" t="s">
        <v>592</v>
      </c>
      <c r="B486" s="8" t="s">
        <v>110</v>
      </c>
      <c r="C486" s="8" t="s">
        <v>108</v>
      </c>
      <c r="D486" s="9">
        <v>38790</v>
      </c>
      <c r="E486" s="95">
        <f t="shared" ca="1" si="7"/>
        <v>17</v>
      </c>
      <c r="F486" s="111">
        <v>62688</v>
      </c>
      <c r="G486" s="112">
        <v>3</v>
      </c>
    </row>
    <row r="487" spans="1:7">
      <c r="A487" s="8" t="s">
        <v>246</v>
      </c>
      <c r="B487" s="8" t="s">
        <v>147</v>
      </c>
      <c r="C487" s="8" t="s">
        <v>108</v>
      </c>
      <c r="D487" s="9">
        <v>40552</v>
      </c>
      <c r="E487" s="95">
        <f t="shared" ca="1" si="7"/>
        <v>12</v>
      </c>
      <c r="F487" s="111">
        <v>62740</v>
      </c>
      <c r="G487" s="112">
        <v>4</v>
      </c>
    </row>
    <row r="488" spans="1:7">
      <c r="A488" s="8" t="s">
        <v>812</v>
      </c>
      <c r="B488" s="8" t="s">
        <v>140</v>
      </c>
      <c r="C488" s="8" t="s">
        <v>108</v>
      </c>
      <c r="D488" s="9">
        <v>37331</v>
      </c>
      <c r="E488" s="95">
        <f t="shared" ca="1" si="7"/>
        <v>21</v>
      </c>
      <c r="F488" s="111">
        <v>62750</v>
      </c>
      <c r="G488" s="112">
        <v>3</v>
      </c>
    </row>
    <row r="489" spans="1:7">
      <c r="A489" s="8" t="s">
        <v>432</v>
      </c>
      <c r="B489" s="8" t="s">
        <v>140</v>
      </c>
      <c r="C489" s="8" t="s">
        <v>111</v>
      </c>
      <c r="D489" s="9">
        <v>39538</v>
      </c>
      <c r="E489" s="95">
        <f t="shared" ca="1" si="7"/>
        <v>15</v>
      </c>
      <c r="F489" s="111">
        <v>62780</v>
      </c>
      <c r="G489" s="112">
        <v>4</v>
      </c>
    </row>
    <row r="490" spans="1:7">
      <c r="A490" s="8" t="s">
        <v>142</v>
      </c>
      <c r="B490" s="8" t="s">
        <v>107</v>
      </c>
      <c r="C490" s="8" t="s">
        <v>108</v>
      </c>
      <c r="D490" s="9">
        <v>41111</v>
      </c>
      <c r="E490" s="95">
        <f t="shared" ca="1" si="7"/>
        <v>10</v>
      </c>
      <c r="F490" s="111">
        <v>62780</v>
      </c>
      <c r="G490" s="112">
        <v>3</v>
      </c>
    </row>
    <row r="491" spans="1:7">
      <c r="A491" s="8" t="s">
        <v>768</v>
      </c>
      <c r="B491" s="8" t="s">
        <v>123</v>
      </c>
      <c r="C491" s="8" t="s">
        <v>108</v>
      </c>
      <c r="D491" s="9">
        <v>37176</v>
      </c>
      <c r="E491" s="95">
        <f t="shared" ca="1" si="7"/>
        <v>21</v>
      </c>
      <c r="F491" s="111">
        <v>62790</v>
      </c>
      <c r="G491" s="112">
        <v>2</v>
      </c>
    </row>
    <row r="492" spans="1:7">
      <c r="A492" s="8" t="s">
        <v>603</v>
      </c>
      <c r="B492" s="8" t="s">
        <v>119</v>
      </c>
      <c r="C492" s="8" t="s">
        <v>108</v>
      </c>
      <c r="D492" s="9">
        <v>38738</v>
      </c>
      <c r="E492" s="95">
        <f t="shared" ca="1" si="7"/>
        <v>17</v>
      </c>
      <c r="F492" s="111">
        <v>62965</v>
      </c>
      <c r="G492" s="112">
        <v>1</v>
      </c>
    </row>
    <row r="493" spans="1:7">
      <c r="A493" s="8" t="s">
        <v>273</v>
      </c>
      <c r="B493" s="8" t="s">
        <v>119</v>
      </c>
      <c r="C493" s="8" t="s">
        <v>108</v>
      </c>
      <c r="D493" s="9">
        <v>40469</v>
      </c>
      <c r="E493" s="95">
        <f t="shared" ca="1" si="7"/>
        <v>12</v>
      </c>
      <c r="F493" s="111">
        <v>63030</v>
      </c>
      <c r="G493" s="112">
        <v>1</v>
      </c>
    </row>
    <row r="494" spans="1:7">
      <c r="A494" s="8" t="s">
        <v>184</v>
      </c>
      <c r="B494" s="8" t="s">
        <v>119</v>
      </c>
      <c r="C494" s="8" t="s">
        <v>108</v>
      </c>
      <c r="D494" s="9">
        <v>40853</v>
      </c>
      <c r="E494" s="95">
        <f t="shared" ca="1" si="7"/>
        <v>11</v>
      </c>
      <c r="F494" s="111">
        <v>63050</v>
      </c>
      <c r="G494" s="112">
        <v>3</v>
      </c>
    </row>
    <row r="495" spans="1:7">
      <c r="A495" s="8" t="s">
        <v>957</v>
      </c>
      <c r="B495" s="8" t="s">
        <v>107</v>
      </c>
      <c r="C495" s="8" t="s">
        <v>108</v>
      </c>
      <c r="D495" s="9">
        <v>36967</v>
      </c>
      <c r="E495" s="95">
        <f t="shared" ca="1" si="7"/>
        <v>22</v>
      </c>
      <c r="F495" s="111">
        <v>63060</v>
      </c>
      <c r="G495" s="112">
        <v>4</v>
      </c>
    </row>
    <row r="496" spans="1:7">
      <c r="A496" s="8" t="s">
        <v>488</v>
      </c>
      <c r="B496" s="8" t="s">
        <v>140</v>
      </c>
      <c r="C496" s="8" t="s">
        <v>108</v>
      </c>
      <c r="D496" s="9">
        <v>39264</v>
      </c>
      <c r="E496" s="95">
        <f t="shared" ca="1" si="7"/>
        <v>15</v>
      </c>
      <c r="F496" s="111">
        <v>63070</v>
      </c>
      <c r="G496" s="112">
        <v>1</v>
      </c>
    </row>
    <row r="497" spans="1:7">
      <c r="A497" s="8" t="s">
        <v>340</v>
      </c>
      <c r="B497" s="8" t="s">
        <v>115</v>
      </c>
      <c r="C497" s="8" t="s">
        <v>108</v>
      </c>
      <c r="D497" s="9">
        <v>40246</v>
      </c>
      <c r="E497" s="95">
        <f t="shared" ca="1" si="7"/>
        <v>13</v>
      </c>
      <c r="F497" s="111">
        <v>63080</v>
      </c>
      <c r="G497" s="112">
        <v>5</v>
      </c>
    </row>
    <row r="498" spans="1:7">
      <c r="A498" s="8" t="s">
        <v>500</v>
      </c>
      <c r="B498" s="8" t="s">
        <v>283</v>
      </c>
      <c r="C498" s="8" t="s">
        <v>108</v>
      </c>
      <c r="D498" s="9">
        <v>39197</v>
      </c>
      <c r="E498" s="95">
        <f t="shared" ca="1" si="7"/>
        <v>15</v>
      </c>
      <c r="F498" s="111">
        <v>63190</v>
      </c>
      <c r="G498" s="112">
        <v>1</v>
      </c>
    </row>
    <row r="499" spans="1:7">
      <c r="A499" s="8" t="s">
        <v>266</v>
      </c>
      <c r="B499" s="8" t="s">
        <v>110</v>
      </c>
      <c r="C499" s="8" t="s">
        <v>108</v>
      </c>
      <c r="D499" s="9">
        <v>40477</v>
      </c>
      <c r="E499" s="95">
        <f t="shared" ca="1" si="7"/>
        <v>12</v>
      </c>
      <c r="F499" s="111">
        <v>63206</v>
      </c>
      <c r="G499" s="112">
        <v>1</v>
      </c>
    </row>
    <row r="500" spans="1:7">
      <c r="A500" s="8" t="s">
        <v>580</v>
      </c>
      <c r="B500" s="8" t="s">
        <v>110</v>
      </c>
      <c r="C500" s="8" t="s">
        <v>108</v>
      </c>
      <c r="D500" s="9">
        <v>38815</v>
      </c>
      <c r="E500" s="95">
        <f t="shared" ca="1" si="7"/>
        <v>17</v>
      </c>
      <c r="F500" s="111">
        <v>63270</v>
      </c>
      <c r="G500" s="112">
        <v>1</v>
      </c>
    </row>
    <row r="501" spans="1:7">
      <c r="A501" s="8" t="s">
        <v>536</v>
      </c>
      <c r="B501" s="8" t="s">
        <v>107</v>
      </c>
      <c r="C501" s="8" t="s">
        <v>111</v>
      </c>
      <c r="D501" s="9">
        <v>39090</v>
      </c>
      <c r="E501" s="95">
        <f t="shared" ca="1" si="7"/>
        <v>16</v>
      </c>
      <c r="F501" s="111">
        <v>63290</v>
      </c>
      <c r="G501" s="112">
        <v>5</v>
      </c>
    </row>
    <row r="502" spans="1:7">
      <c r="A502" s="8" t="s">
        <v>430</v>
      </c>
      <c r="B502" s="8" t="s">
        <v>140</v>
      </c>
      <c r="C502" s="8" t="s">
        <v>111</v>
      </c>
      <c r="D502" s="9">
        <v>39539</v>
      </c>
      <c r="E502" s="95">
        <f t="shared" ca="1" si="7"/>
        <v>15</v>
      </c>
      <c r="F502" s="111">
        <v>63310</v>
      </c>
      <c r="G502" s="112">
        <v>3</v>
      </c>
    </row>
    <row r="503" spans="1:7">
      <c r="A503" s="8" t="s">
        <v>888</v>
      </c>
      <c r="B503" s="8" t="s">
        <v>115</v>
      </c>
      <c r="C503" s="8" t="s">
        <v>111</v>
      </c>
      <c r="D503" s="9">
        <v>35921</v>
      </c>
      <c r="E503" s="95">
        <f t="shared" ca="1" si="7"/>
        <v>24</v>
      </c>
      <c r="F503" s="111">
        <v>63330</v>
      </c>
      <c r="G503" s="112">
        <v>4</v>
      </c>
    </row>
    <row r="504" spans="1:7">
      <c r="A504" s="8" t="s">
        <v>758</v>
      </c>
      <c r="B504" s="8" t="s">
        <v>123</v>
      </c>
      <c r="C504" s="8" t="s">
        <v>111</v>
      </c>
      <c r="D504" s="9">
        <v>35902</v>
      </c>
      <c r="E504" s="95">
        <f t="shared" ca="1" si="7"/>
        <v>24</v>
      </c>
      <c r="F504" s="111">
        <v>63340</v>
      </c>
      <c r="G504" s="112">
        <v>3</v>
      </c>
    </row>
    <row r="505" spans="1:7">
      <c r="A505" s="8" t="s">
        <v>489</v>
      </c>
      <c r="B505" s="8" t="s">
        <v>110</v>
      </c>
      <c r="C505" s="8" t="s">
        <v>108</v>
      </c>
      <c r="D505" s="9">
        <v>39262</v>
      </c>
      <c r="E505" s="95">
        <f t="shared" ca="1" si="7"/>
        <v>15</v>
      </c>
      <c r="F505" s="111">
        <v>63440</v>
      </c>
      <c r="G505" s="112">
        <v>3</v>
      </c>
    </row>
    <row r="506" spans="1:7">
      <c r="A506" s="8" t="s">
        <v>383</v>
      </c>
      <c r="B506" s="8" t="s">
        <v>107</v>
      </c>
      <c r="C506" s="8" t="s">
        <v>111</v>
      </c>
      <c r="D506" s="9">
        <v>39768</v>
      </c>
      <c r="E506" s="95">
        <f t="shared" ca="1" si="7"/>
        <v>14</v>
      </c>
      <c r="F506" s="111">
        <v>63610</v>
      </c>
      <c r="G506" s="112">
        <v>5</v>
      </c>
    </row>
    <row r="507" spans="1:7">
      <c r="A507" s="8" t="s">
        <v>976</v>
      </c>
      <c r="B507" s="8" t="s">
        <v>206</v>
      </c>
      <c r="C507" s="8" t="s">
        <v>108</v>
      </c>
      <c r="D507" s="9">
        <v>36991</v>
      </c>
      <c r="E507" s="95">
        <f t="shared" ca="1" si="7"/>
        <v>22</v>
      </c>
      <c r="F507" s="111">
        <v>63670</v>
      </c>
      <c r="G507" s="112">
        <v>5</v>
      </c>
    </row>
    <row r="508" spans="1:7">
      <c r="A508" s="8" t="s">
        <v>305</v>
      </c>
      <c r="B508" s="8" t="s">
        <v>113</v>
      </c>
      <c r="C508" s="8" t="s">
        <v>108</v>
      </c>
      <c r="D508" s="9">
        <v>40366</v>
      </c>
      <c r="E508" s="95">
        <f t="shared" ca="1" si="7"/>
        <v>12</v>
      </c>
      <c r="F508" s="111">
        <v>63780</v>
      </c>
      <c r="G508" s="112">
        <v>5</v>
      </c>
    </row>
    <row r="509" spans="1:7">
      <c r="A509" s="8" t="s">
        <v>501</v>
      </c>
      <c r="B509" s="8" t="s">
        <v>140</v>
      </c>
      <c r="C509" s="8" t="s">
        <v>111</v>
      </c>
      <c r="D509" s="9">
        <v>39189</v>
      </c>
      <c r="E509" s="95">
        <f t="shared" ca="1" si="7"/>
        <v>15</v>
      </c>
      <c r="F509" s="111">
        <v>63850</v>
      </c>
      <c r="G509" s="112">
        <v>2</v>
      </c>
    </row>
    <row r="510" spans="1:7">
      <c r="A510" s="8" t="s">
        <v>557</v>
      </c>
      <c r="B510" s="8" t="s">
        <v>147</v>
      </c>
      <c r="C510" s="8" t="s">
        <v>111</v>
      </c>
      <c r="D510" s="9">
        <v>38969</v>
      </c>
      <c r="E510" s="95">
        <f t="shared" ca="1" si="7"/>
        <v>16</v>
      </c>
      <c r="F510" s="111">
        <v>63850</v>
      </c>
      <c r="G510" s="112">
        <v>2</v>
      </c>
    </row>
    <row r="511" spans="1:7">
      <c r="A511" s="8" t="s">
        <v>483</v>
      </c>
      <c r="B511" s="8" t="s">
        <v>113</v>
      </c>
      <c r="C511" s="8" t="s">
        <v>111</v>
      </c>
      <c r="D511" s="9">
        <v>39274</v>
      </c>
      <c r="E511" s="95">
        <f t="shared" ca="1" si="7"/>
        <v>15</v>
      </c>
      <c r="F511" s="111">
        <v>64090</v>
      </c>
      <c r="G511" s="112">
        <v>2</v>
      </c>
    </row>
    <row r="512" spans="1:7">
      <c r="A512" s="8" t="s">
        <v>830</v>
      </c>
      <c r="B512" s="8" t="s">
        <v>140</v>
      </c>
      <c r="C512" s="8" t="s">
        <v>108</v>
      </c>
      <c r="D512" s="9">
        <v>37436</v>
      </c>
      <c r="E512" s="95">
        <f t="shared" ca="1" si="7"/>
        <v>20</v>
      </c>
      <c r="F512" s="111">
        <v>64130</v>
      </c>
      <c r="G512" s="112">
        <v>1</v>
      </c>
    </row>
    <row r="513" spans="1:7">
      <c r="A513" s="8" t="s">
        <v>851</v>
      </c>
      <c r="B513" s="8" t="s">
        <v>140</v>
      </c>
      <c r="C513" s="8" t="s">
        <v>111</v>
      </c>
      <c r="D513" s="9">
        <v>37899</v>
      </c>
      <c r="E513" s="95">
        <f t="shared" ca="1" si="7"/>
        <v>19</v>
      </c>
      <c r="F513" s="111">
        <v>64220</v>
      </c>
      <c r="G513" s="112">
        <v>5</v>
      </c>
    </row>
    <row r="514" spans="1:7">
      <c r="A514" s="8" t="s">
        <v>531</v>
      </c>
      <c r="B514" s="8" t="s">
        <v>107</v>
      </c>
      <c r="C514" s="8" t="s">
        <v>111</v>
      </c>
      <c r="D514" s="9">
        <v>39106</v>
      </c>
      <c r="E514" s="95">
        <f t="shared" ref="E514:E577" ca="1" si="8">DATEDIF(D514,TODAY(),"Y")</f>
        <v>16</v>
      </c>
      <c r="F514" s="111">
        <v>64263</v>
      </c>
      <c r="G514" s="112">
        <v>3</v>
      </c>
    </row>
    <row r="515" spans="1:7">
      <c r="A515" s="8" t="s">
        <v>369</v>
      </c>
      <c r="B515" s="8" t="s">
        <v>110</v>
      </c>
      <c r="C515" s="8" t="s">
        <v>108</v>
      </c>
      <c r="D515" s="9">
        <v>39864</v>
      </c>
      <c r="E515" s="95">
        <f t="shared" ca="1" si="8"/>
        <v>14</v>
      </c>
      <c r="F515" s="111">
        <v>64320</v>
      </c>
      <c r="G515" s="112">
        <v>5</v>
      </c>
    </row>
    <row r="516" spans="1:7">
      <c r="A516" s="8" t="s">
        <v>344</v>
      </c>
      <c r="B516" s="8" t="s">
        <v>123</v>
      </c>
      <c r="C516" s="8" t="s">
        <v>111</v>
      </c>
      <c r="D516" s="9">
        <v>40233</v>
      </c>
      <c r="E516" s="95">
        <f t="shared" ca="1" si="8"/>
        <v>13</v>
      </c>
      <c r="F516" s="111">
        <v>64390</v>
      </c>
      <c r="G516" s="112">
        <v>2</v>
      </c>
    </row>
    <row r="517" spans="1:7">
      <c r="A517" s="8" t="s">
        <v>517</v>
      </c>
      <c r="B517" s="8" t="s">
        <v>140</v>
      </c>
      <c r="C517" s="8" t="s">
        <v>111</v>
      </c>
      <c r="D517" s="9">
        <v>39144</v>
      </c>
      <c r="E517" s="95">
        <f t="shared" ca="1" si="8"/>
        <v>16</v>
      </c>
      <c r="F517" s="111">
        <v>64430</v>
      </c>
      <c r="G517" s="112">
        <v>4</v>
      </c>
    </row>
    <row r="518" spans="1:7">
      <c r="A518" s="8" t="s">
        <v>161</v>
      </c>
      <c r="B518" s="8" t="s">
        <v>123</v>
      </c>
      <c r="C518" s="8" t="s">
        <v>111</v>
      </c>
      <c r="D518" s="9">
        <v>40983</v>
      </c>
      <c r="E518" s="95">
        <f t="shared" ca="1" si="8"/>
        <v>11</v>
      </c>
      <c r="F518" s="111">
        <v>64460</v>
      </c>
      <c r="G518" s="112">
        <v>1</v>
      </c>
    </row>
    <row r="519" spans="1:7">
      <c r="A519" s="8" t="s">
        <v>967</v>
      </c>
      <c r="B519" s="8" t="s">
        <v>107</v>
      </c>
      <c r="C519" s="8" t="s">
        <v>108</v>
      </c>
      <c r="D519" s="9">
        <v>36025</v>
      </c>
      <c r="E519" s="95">
        <f t="shared" ca="1" si="8"/>
        <v>24</v>
      </c>
      <c r="F519" s="111">
        <v>64470</v>
      </c>
      <c r="G519" s="112">
        <v>5</v>
      </c>
    </row>
    <row r="520" spans="1:7">
      <c r="A520" s="8" t="s">
        <v>780</v>
      </c>
      <c r="B520" s="8" t="s">
        <v>137</v>
      </c>
      <c r="C520" s="8" t="s">
        <v>111</v>
      </c>
      <c r="D520" s="9">
        <v>35959</v>
      </c>
      <c r="E520" s="95">
        <f t="shared" ca="1" si="8"/>
        <v>24</v>
      </c>
      <c r="F520" s="111">
        <v>64470</v>
      </c>
      <c r="G520" s="112">
        <v>3</v>
      </c>
    </row>
    <row r="521" spans="1:7">
      <c r="A521" s="8" t="s">
        <v>128</v>
      </c>
      <c r="B521" s="8" t="s">
        <v>113</v>
      </c>
      <c r="C521" s="8" t="s">
        <v>108</v>
      </c>
      <c r="D521" s="9">
        <v>41177</v>
      </c>
      <c r="E521" s="95">
        <f t="shared" ca="1" si="8"/>
        <v>10</v>
      </c>
      <c r="F521" s="111">
        <v>64510</v>
      </c>
      <c r="G521" s="112">
        <v>3</v>
      </c>
    </row>
    <row r="522" spans="1:7">
      <c r="A522" s="8" t="s">
        <v>929</v>
      </c>
      <c r="B522" s="8" t="s">
        <v>119</v>
      </c>
      <c r="C522" s="8" t="s">
        <v>111</v>
      </c>
      <c r="D522" s="9">
        <v>38027</v>
      </c>
      <c r="E522" s="95">
        <f t="shared" ca="1" si="8"/>
        <v>19</v>
      </c>
      <c r="F522" s="111">
        <v>64590</v>
      </c>
      <c r="G522" s="112">
        <v>1</v>
      </c>
    </row>
    <row r="523" spans="1:7">
      <c r="A523" s="8" t="s">
        <v>419</v>
      </c>
      <c r="B523" s="8" t="s">
        <v>250</v>
      </c>
      <c r="C523" s="8" t="s">
        <v>111</v>
      </c>
      <c r="D523" s="9">
        <v>39639</v>
      </c>
      <c r="E523" s="95">
        <f t="shared" ca="1" si="8"/>
        <v>14</v>
      </c>
      <c r="F523" s="111">
        <v>64720</v>
      </c>
      <c r="G523" s="112">
        <v>5</v>
      </c>
    </row>
    <row r="524" spans="1:7">
      <c r="A524" s="8" t="s">
        <v>449</v>
      </c>
      <c r="B524" s="8" t="s">
        <v>107</v>
      </c>
      <c r="C524" s="8" t="s">
        <v>108</v>
      </c>
      <c r="D524" s="9">
        <v>39435</v>
      </c>
      <c r="E524" s="95">
        <f t="shared" ca="1" si="8"/>
        <v>15</v>
      </c>
      <c r="F524" s="111">
        <v>64780</v>
      </c>
      <c r="G524" s="112">
        <v>5</v>
      </c>
    </row>
    <row r="525" spans="1:7">
      <c r="A525" s="8" t="s">
        <v>475</v>
      </c>
      <c r="B525" s="8" t="s">
        <v>147</v>
      </c>
      <c r="C525" s="8" t="s">
        <v>108</v>
      </c>
      <c r="D525" s="9">
        <v>39290</v>
      </c>
      <c r="E525" s="95">
        <f t="shared" ca="1" si="8"/>
        <v>15</v>
      </c>
      <c r="F525" s="111">
        <v>65250</v>
      </c>
      <c r="G525" s="112">
        <v>2</v>
      </c>
    </row>
    <row r="526" spans="1:7">
      <c r="A526" s="8" t="s">
        <v>960</v>
      </c>
      <c r="B526" s="8" t="s">
        <v>107</v>
      </c>
      <c r="C526" s="8" t="s">
        <v>108</v>
      </c>
      <c r="D526" s="9">
        <v>36672</v>
      </c>
      <c r="E526" s="95">
        <f t="shared" ca="1" si="8"/>
        <v>22</v>
      </c>
      <c r="F526" s="111">
        <v>65320</v>
      </c>
      <c r="G526" s="112">
        <v>5</v>
      </c>
    </row>
    <row r="527" spans="1:7">
      <c r="A527" s="8" t="s">
        <v>619</v>
      </c>
      <c r="B527" s="8" t="s">
        <v>113</v>
      </c>
      <c r="C527" s="8" t="s">
        <v>108</v>
      </c>
      <c r="D527" s="9">
        <v>38135</v>
      </c>
      <c r="E527" s="95">
        <f t="shared" ca="1" si="8"/>
        <v>18</v>
      </c>
      <c r="F527" s="111">
        <v>65560</v>
      </c>
      <c r="G527" s="112">
        <v>1</v>
      </c>
    </row>
    <row r="528" spans="1:7">
      <c r="A528" s="8" t="s">
        <v>159</v>
      </c>
      <c r="B528" s="8" t="s">
        <v>119</v>
      </c>
      <c r="C528" s="8" t="s">
        <v>108</v>
      </c>
      <c r="D528" s="9">
        <v>40990</v>
      </c>
      <c r="E528" s="95">
        <f t="shared" ca="1" si="8"/>
        <v>11</v>
      </c>
      <c r="F528" s="111">
        <v>65571</v>
      </c>
      <c r="G528" s="112">
        <v>3</v>
      </c>
    </row>
    <row r="529" spans="1:7">
      <c r="A529" s="8" t="s">
        <v>578</v>
      </c>
      <c r="B529" s="8" t="s">
        <v>140</v>
      </c>
      <c r="C529" s="8" t="s">
        <v>108</v>
      </c>
      <c r="D529" s="9">
        <v>38821</v>
      </c>
      <c r="E529" s="95">
        <f t="shared" ca="1" si="8"/>
        <v>17</v>
      </c>
      <c r="F529" s="111">
        <v>65720</v>
      </c>
      <c r="G529" s="112">
        <v>1</v>
      </c>
    </row>
    <row r="530" spans="1:7">
      <c r="A530" s="8" t="s">
        <v>543</v>
      </c>
      <c r="B530" s="8" t="s">
        <v>110</v>
      </c>
      <c r="C530" s="8" t="s">
        <v>108</v>
      </c>
      <c r="D530" s="9">
        <v>39047</v>
      </c>
      <c r="E530" s="95">
        <f t="shared" ca="1" si="8"/>
        <v>16</v>
      </c>
      <c r="F530" s="111">
        <v>65880</v>
      </c>
      <c r="G530" s="112">
        <v>5</v>
      </c>
    </row>
    <row r="531" spans="1:7">
      <c r="A531" s="8" t="s">
        <v>910</v>
      </c>
      <c r="B531" s="8" t="s">
        <v>110</v>
      </c>
      <c r="C531" s="8" t="s">
        <v>108</v>
      </c>
      <c r="D531" s="9">
        <v>36393</v>
      </c>
      <c r="E531" s="95">
        <f t="shared" ca="1" si="8"/>
        <v>23</v>
      </c>
      <c r="F531" s="111">
        <v>65910</v>
      </c>
      <c r="G531" s="112">
        <v>5</v>
      </c>
    </row>
    <row r="532" spans="1:7">
      <c r="A532" s="8" t="s">
        <v>829</v>
      </c>
      <c r="B532" s="8" t="s">
        <v>140</v>
      </c>
      <c r="C532" s="8" t="s">
        <v>108</v>
      </c>
      <c r="D532" s="9">
        <v>37068</v>
      </c>
      <c r="E532" s="95">
        <f t="shared" ca="1" si="8"/>
        <v>21</v>
      </c>
      <c r="F532" s="111">
        <v>66010</v>
      </c>
      <c r="G532" s="112">
        <v>5</v>
      </c>
    </row>
    <row r="533" spans="1:7">
      <c r="A533" s="8" t="s">
        <v>264</v>
      </c>
      <c r="B533" s="8" t="s">
        <v>140</v>
      </c>
      <c r="C533" s="8" t="s">
        <v>111</v>
      </c>
      <c r="D533" s="9">
        <v>40492</v>
      </c>
      <c r="E533" s="95">
        <f t="shared" ca="1" si="8"/>
        <v>12</v>
      </c>
      <c r="F533" s="111">
        <v>66010</v>
      </c>
      <c r="G533" s="112">
        <v>2</v>
      </c>
    </row>
    <row r="534" spans="1:7">
      <c r="A534" s="8" t="s">
        <v>205</v>
      </c>
      <c r="B534" s="8" t="s">
        <v>206</v>
      </c>
      <c r="C534" s="8" t="s">
        <v>111</v>
      </c>
      <c r="D534" s="9">
        <v>40719</v>
      </c>
      <c r="E534" s="95">
        <f t="shared" ca="1" si="8"/>
        <v>11</v>
      </c>
      <c r="F534" s="111">
        <v>66132</v>
      </c>
      <c r="G534" s="112">
        <v>4</v>
      </c>
    </row>
    <row r="535" spans="1:7">
      <c r="A535" s="8" t="s">
        <v>551</v>
      </c>
      <c r="B535" s="8" t="s">
        <v>140</v>
      </c>
      <c r="C535" s="8" t="s">
        <v>108</v>
      </c>
      <c r="D535" s="9">
        <v>38990</v>
      </c>
      <c r="E535" s="95">
        <f t="shared" ca="1" si="8"/>
        <v>16</v>
      </c>
      <c r="F535" s="111">
        <v>66430</v>
      </c>
      <c r="G535" s="112">
        <v>2</v>
      </c>
    </row>
    <row r="536" spans="1:7">
      <c r="A536" s="8" t="s">
        <v>265</v>
      </c>
      <c r="B536" s="8" t="s">
        <v>119</v>
      </c>
      <c r="C536" s="8" t="s">
        <v>108</v>
      </c>
      <c r="D536" s="9">
        <v>40486</v>
      </c>
      <c r="E536" s="95">
        <f t="shared" ca="1" si="8"/>
        <v>12</v>
      </c>
      <c r="F536" s="111">
        <v>66440</v>
      </c>
      <c r="G536" s="112">
        <v>3</v>
      </c>
    </row>
    <row r="537" spans="1:7">
      <c r="A537" s="8" t="s">
        <v>11</v>
      </c>
      <c r="B537" s="8" t="s">
        <v>135</v>
      </c>
      <c r="C537" s="8" t="s">
        <v>111</v>
      </c>
      <c r="D537" s="9">
        <v>39189</v>
      </c>
      <c r="E537" s="95">
        <f t="shared" ca="1" si="8"/>
        <v>15</v>
      </c>
      <c r="F537" s="111">
        <v>66580</v>
      </c>
      <c r="G537" s="112">
        <v>5</v>
      </c>
    </row>
    <row r="538" spans="1:7">
      <c r="A538" s="8" t="s">
        <v>422</v>
      </c>
      <c r="B538" s="8" t="s">
        <v>115</v>
      </c>
      <c r="C538" s="8" t="s">
        <v>111</v>
      </c>
      <c r="D538" s="9">
        <v>39616</v>
      </c>
      <c r="E538" s="95">
        <f t="shared" ca="1" si="8"/>
        <v>14</v>
      </c>
      <c r="F538" s="111">
        <v>66710</v>
      </c>
      <c r="G538" s="112">
        <v>2</v>
      </c>
    </row>
    <row r="539" spans="1:7">
      <c r="A539" s="8" t="s">
        <v>282</v>
      </c>
      <c r="B539" s="8" t="s">
        <v>283</v>
      </c>
      <c r="C539" s="8" t="s">
        <v>108</v>
      </c>
      <c r="D539" s="9">
        <v>40442</v>
      </c>
      <c r="E539" s="95">
        <f t="shared" ca="1" si="8"/>
        <v>12</v>
      </c>
      <c r="F539" s="111">
        <v>66740</v>
      </c>
      <c r="G539" s="112">
        <v>2</v>
      </c>
    </row>
    <row r="540" spans="1:7">
      <c r="A540" s="8" t="s">
        <v>519</v>
      </c>
      <c r="B540" s="8" t="s">
        <v>119</v>
      </c>
      <c r="C540" s="8" t="s">
        <v>108</v>
      </c>
      <c r="D540" s="9">
        <v>39141</v>
      </c>
      <c r="E540" s="95">
        <f t="shared" ca="1" si="8"/>
        <v>16</v>
      </c>
      <c r="F540" s="111">
        <v>66824</v>
      </c>
      <c r="G540" s="112">
        <v>2</v>
      </c>
    </row>
    <row r="541" spans="1:7">
      <c r="A541" s="8" t="s">
        <v>302</v>
      </c>
      <c r="B541" s="8" t="s">
        <v>115</v>
      </c>
      <c r="C541" s="8" t="s">
        <v>108</v>
      </c>
      <c r="D541" s="9">
        <v>40370</v>
      </c>
      <c r="E541" s="95">
        <f t="shared" ca="1" si="8"/>
        <v>12</v>
      </c>
      <c r="F541" s="111">
        <v>66840</v>
      </c>
      <c r="G541" s="112">
        <v>4</v>
      </c>
    </row>
    <row r="542" spans="1:7">
      <c r="A542" s="8" t="s">
        <v>773</v>
      </c>
      <c r="B542" s="8" t="s">
        <v>123</v>
      </c>
      <c r="C542" s="8" t="s">
        <v>108</v>
      </c>
      <c r="D542" s="9">
        <v>37960</v>
      </c>
      <c r="E542" s="95">
        <f t="shared" ca="1" si="8"/>
        <v>19</v>
      </c>
      <c r="F542" s="111">
        <v>66890</v>
      </c>
      <c r="G542" s="112">
        <v>5</v>
      </c>
    </row>
    <row r="543" spans="1:7">
      <c r="A543" s="8" t="s">
        <v>491</v>
      </c>
      <c r="B543" s="8" t="s">
        <v>147</v>
      </c>
      <c r="C543" s="8" t="s">
        <v>108</v>
      </c>
      <c r="D543" s="9">
        <v>39258</v>
      </c>
      <c r="E543" s="95">
        <f t="shared" ca="1" si="8"/>
        <v>15</v>
      </c>
      <c r="F543" s="111">
        <v>66920</v>
      </c>
      <c r="G543" s="112">
        <v>2</v>
      </c>
    </row>
    <row r="544" spans="1:7">
      <c r="A544" s="8" t="s">
        <v>939</v>
      </c>
      <c r="B544" s="8" t="s">
        <v>119</v>
      </c>
      <c r="C544" s="8" t="s">
        <v>108</v>
      </c>
      <c r="D544" s="9">
        <v>36360</v>
      </c>
      <c r="E544" s="95">
        <f t="shared" ca="1" si="8"/>
        <v>23</v>
      </c>
      <c r="F544" s="111">
        <v>67020</v>
      </c>
      <c r="G544" s="112">
        <v>1</v>
      </c>
    </row>
    <row r="545" spans="1:7">
      <c r="A545" s="8" t="s">
        <v>464</v>
      </c>
      <c r="B545" s="8" t="s">
        <v>140</v>
      </c>
      <c r="C545" s="8" t="s">
        <v>108</v>
      </c>
      <c r="D545" s="9">
        <v>39354</v>
      </c>
      <c r="E545" s="95">
        <f t="shared" ca="1" si="8"/>
        <v>15</v>
      </c>
      <c r="F545" s="111">
        <v>67050</v>
      </c>
      <c r="G545" s="112">
        <v>4</v>
      </c>
    </row>
    <row r="546" spans="1:7">
      <c r="A546" s="8" t="s">
        <v>263</v>
      </c>
      <c r="B546" s="8" t="s">
        <v>115</v>
      </c>
      <c r="C546" s="8" t="s">
        <v>108</v>
      </c>
      <c r="D546" s="9">
        <v>40492</v>
      </c>
      <c r="E546" s="95">
        <f t="shared" ca="1" si="8"/>
        <v>12</v>
      </c>
      <c r="F546" s="111">
        <v>67230</v>
      </c>
      <c r="G546" s="112">
        <v>4</v>
      </c>
    </row>
    <row r="547" spans="1:7">
      <c r="A547" s="8" t="s">
        <v>849</v>
      </c>
      <c r="B547" s="8" t="s">
        <v>140</v>
      </c>
      <c r="C547" s="8" t="s">
        <v>108</v>
      </c>
      <c r="D547" s="9">
        <v>36444</v>
      </c>
      <c r="E547" s="95">
        <f t="shared" ca="1" si="8"/>
        <v>23</v>
      </c>
      <c r="F547" s="111">
        <v>67280</v>
      </c>
      <c r="G547" s="112">
        <v>3</v>
      </c>
    </row>
    <row r="548" spans="1:7">
      <c r="A548" s="8" t="s">
        <v>948</v>
      </c>
      <c r="B548" s="8" t="s">
        <v>119</v>
      </c>
      <c r="C548" s="8" t="s">
        <v>108</v>
      </c>
      <c r="D548" s="9">
        <v>36081</v>
      </c>
      <c r="E548" s="95">
        <f t="shared" ca="1" si="8"/>
        <v>24</v>
      </c>
      <c r="F548" s="111">
        <v>67407</v>
      </c>
      <c r="G548" s="112">
        <v>5</v>
      </c>
    </row>
    <row r="549" spans="1:7">
      <c r="A549" s="8" t="s">
        <v>460</v>
      </c>
      <c r="B549" s="8" t="s">
        <v>123</v>
      </c>
      <c r="C549" s="8" t="s">
        <v>108</v>
      </c>
      <c r="D549" s="9">
        <v>39379</v>
      </c>
      <c r="E549" s="95">
        <f t="shared" ca="1" si="8"/>
        <v>15</v>
      </c>
      <c r="F549" s="111">
        <v>67890</v>
      </c>
      <c r="G549" s="112">
        <v>5</v>
      </c>
    </row>
    <row r="550" spans="1:7">
      <c r="A550" s="8" t="s">
        <v>200</v>
      </c>
      <c r="B550" s="8" t="s">
        <v>119</v>
      </c>
      <c r="C550" s="8" t="s">
        <v>108</v>
      </c>
      <c r="D550" s="9">
        <v>40759</v>
      </c>
      <c r="E550" s="95">
        <f t="shared" ca="1" si="8"/>
        <v>11</v>
      </c>
      <c r="F550" s="111">
        <v>67920</v>
      </c>
      <c r="G550" s="112">
        <v>4</v>
      </c>
    </row>
    <row r="551" spans="1:7">
      <c r="A551" s="8" t="s">
        <v>114</v>
      </c>
      <c r="B551" s="8" t="s">
        <v>115</v>
      </c>
      <c r="C551" s="8" t="s">
        <v>108</v>
      </c>
      <c r="D551" s="9">
        <v>41233</v>
      </c>
      <c r="E551" s="95">
        <f t="shared" ca="1" si="8"/>
        <v>10</v>
      </c>
      <c r="F551" s="111">
        <v>68010</v>
      </c>
      <c r="G551" s="112">
        <v>1</v>
      </c>
    </row>
    <row r="552" spans="1:7">
      <c r="A552" s="8" t="s">
        <v>832</v>
      </c>
      <c r="B552" s="8" t="s">
        <v>140</v>
      </c>
      <c r="C552" s="8" t="s">
        <v>111</v>
      </c>
      <c r="D552" s="9">
        <v>35992</v>
      </c>
      <c r="E552" s="95">
        <f t="shared" ca="1" si="8"/>
        <v>24</v>
      </c>
      <c r="F552" s="111">
        <v>68260</v>
      </c>
      <c r="G552" s="112">
        <v>5</v>
      </c>
    </row>
    <row r="553" spans="1:7">
      <c r="A553" s="8" t="s">
        <v>775</v>
      </c>
      <c r="B553" s="8" t="s">
        <v>242</v>
      </c>
      <c r="C553" s="8" t="s">
        <v>108</v>
      </c>
      <c r="D553" s="9">
        <v>36182</v>
      </c>
      <c r="E553" s="95">
        <f t="shared" ca="1" si="8"/>
        <v>24</v>
      </c>
      <c r="F553" s="111">
        <v>68300</v>
      </c>
      <c r="G553" s="112">
        <v>5</v>
      </c>
    </row>
    <row r="554" spans="1:7">
      <c r="A554" s="8" t="s">
        <v>883</v>
      </c>
      <c r="B554" s="8" t="s">
        <v>121</v>
      </c>
      <c r="C554" s="8" t="s">
        <v>108</v>
      </c>
      <c r="D554" s="9">
        <v>36466</v>
      </c>
      <c r="E554" s="95">
        <f t="shared" ca="1" si="8"/>
        <v>23</v>
      </c>
      <c r="F554" s="111">
        <v>68410</v>
      </c>
      <c r="G554" s="112">
        <v>5</v>
      </c>
    </row>
    <row r="555" spans="1:7">
      <c r="A555" s="8" t="s">
        <v>155</v>
      </c>
      <c r="B555" s="8" t="s">
        <v>119</v>
      </c>
      <c r="C555" s="8" t="s">
        <v>108</v>
      </c>
      <c r="D555" s="9">
        <v>41016</v>
      </c>
      <c r="E555" s="95">
        <f t="shared" ca="1" si="8"/>
        <v>10</v>
      </c>
      <c r="F555" s="111">
        <v>68470</v>
      </c>
      <c r="G555" s="112">
        <v>4</v>
      </c>
    </row>
    <row r="556" spans="1:7">
      <c r="A556" s="8" t="s">
        <v>810</v>
      </c>
      <c r="B556" s="8" t="s">
        <v>140</v>
      </c>
      <c r="C556" s="8" t="s">
        <v>111</v>
      </c>
      <c r="D556" s="9">
        <v>36977</v>
      </c>
      <c r="E556" s="95">
        <f t="shared" ca="1" si="8"/>
        <v>22</v>
      </c>
      <c r="F556" s="111">
        <v>68510</v>
      </c>
      <c r="G556" s="112">
        <v>5</v>
      </c>
    </row>
    <row r="557" spans="1:7">
      <c r="A557" s="8" t="s">
        <v>886</v>
      </c>
      <c r="B557" s="8" t="s">
        <v>115</v>
      </c>
      <c r="C557" s="8" t="s">
        <v>108</v>
      </c>
      <c r="D557" s="9">
        <v>35903</v>
      </c>
      <c r="E557" s="95">
        <f t="shared" ca="1" si="8"/>
        <v>24</v>
      </c>
      <c r="F557" s="111">
        <v>68520</v>
      </c>
      <c r="G557" s="112">
        <v>5</v>
      </c>
    </row>
    <row r="558" spans="1:7">
      <c r="A558" s="8" t="s">
        <v>606</v>
      </c>
      <c r="B558" s="8" t="s">
        <v>140</v>
      </c>
      <c r="C558" s="8" t="s">
        <v>108</v>
      </c>
      <c r="D558" s="9">
        <v>38733</v>
      </c>
      <c r="E558" s="95">
        <f t="shared" ca="1" si="8"/>
        <v>17</v>
      </c>
      <c r="F558" s="111">
        <v>68710</v>
      </c>
      <c r="G558" s="112">
        <v>4</v>
      </c>
    </row>
    <row r="559" spans="1:7">
      <c r="A559" s="8" t="s">
        <v>824</v>
      </c>
      <c r="B559" s="8" t="s">
        <v>140</v>
      </c>
      <c r="C559" s="8" t="s">
        <v>108</v>
      </c>
      <c r="D559" s="9">
        <v>36318</v>
      </c>
      <c r="E559" s="95">
        <f t="shared" ca="1" si="8"/>
        <v>23</v>
      </c>
      <c r="F559" s="111">
        <v>68750</v>
      </c>
      <c r="G559" s="112">
        <v>1</v>
      </c>
    </row>
    <row r="560" spans="1:7">
      <c r="A560" s="8" t="s">
        <v>448</v>
      </c>
      <c r="B560" s="8" t="s">
        <v>107</v>
      </c>
      <c r="C560" s="8" t="s">
        <v>108</v>
      </c>
      <c r="D560" s="9">
        <v>39441</v>
      </c>
      <c r="E560" s="95">
        <f t="shared" ca="1" si="8"/>
        <v>15</v>
      </c>
      <c r="F560" s="111">
        <v>68860</v>
      </c>
      <c r="G560" s="112">
        <v>2</v>
      </c>
    </row>
    <row r="561" spans="1:7">
      <c r="A561" s="8" t="s">
        <v>231</v>
      </c>
      <c r="B561" s="8" t="s">
        <v>123</v>
      </c>
      <c r="C561" s="8" t="s">
        <v>108</v>
      </c>
      <c r="D561" s="9">
        <v>40596</v>
      </c>
      <c r="E561" s="95">
        <f t="shared" ca="1" si="8"/>
        <v>12</v>
      </c>
      <c r="F561" s="111">
        <v>68910</v>
      </c>
      <c r="G561" s="112">
        <v>5</v>
      </c>
    </row>
    <row r="562" spans="1:7">
      <c r="A562" s="8" t="s">
        <v>418</v>
      </c>
      <c r="B562" s="8" t="s">
        <v>242</v>
      </c>
      <c r="C562" s="8" t="s">
        <v>108</v>
      </c>
      <c r="D562" s="9">
        <v>39646</v>
      </c>
      <c r="E562" s="95">
        <f t="shared" ca="1" si="8"/>
        <v>14</v>
      </c>
      <c r="F562" s="111">
        <v>69060</v>
      </c>
      <c r="G562" s="112">
        <v>1</v>
      </c>
    </row>
    <row r="563" spans="1:7">
      <c r="A563" s="8" t="s">
        <v>846</v>
      </c>
      <c r="B563" s="8" t="s">
        <v>140</v>
      </c>
      <c r="C563" s="8" t="s">
        <v>108</v>
      </c>
      <c r="D563" s="9">
        <v>37509</v>
      </c>
      <c r="E563" s="95">
        <f t="shared" ca="1" si="8"/>
        <v>20</v>
      </c>
      <c r="F563" s="111">
        <v>69080</v>
      </c>
      <c r="G563" s="112">
        <v>3</v>
      </c>
    </row>
    <row r="564" spans="1:7">
      <c r="A564" s="8" t="s">
        <v>936</v>
      </c>
      <c r="B564" s="8" t="s">
        <v>119</v>
      </c>
      <c r="C564" s="8" t="s">
        <v>108</v>
      </c>
      <c r="D564" s="9">
        <v>36312</v>
      </c>
      <c r="E564" s="95">
        <f t="shared" ca="1" si="8"/>
        <v>23</v>
      </c>
      <c r="F564" s="111">
        <v>69200</v>
      </c>
      <c r="G564" s="112">
        <v>4</v>
      </c>
    </row>
    <row r="565" spans="1:7">
      <c r="A565" s="8" t="s">
        <v>405</v>
      </c>
      <c r="B565" s="8" t="s">
        <v>140</v>
      </c>
      <c r="C565" s="8" t="s">
        <v>108</v>
      </c>
      <c r="D565" s="9">
        <v>39696</v>
      </c>
      <c r="E565" s="95">
        <f t="shared" ca="1" si="8"/>
        <v>14</v>
      </c>
      <c r="F565" s="111">
        <v>69320</v>
      </c>
      <c r="G565" s="112">
        <v>3</v>
      </c>
    </row>
    <row r="566" spans="1:7">
      <c r="A566" s="8" t="s">
        <v>202</v>
      </c>
      <c r="B566" s="8" t="s">
        <v>177</v>
      </c>
      <c r="C566" s="8" t="s">
        <v>108</v>
      </c>
      <c r="D566" s="9">
        <v>40745</v>
      </c>
      <c r="E566" s="95">
        <f t="shared" ca="1" si="8"/>
        <v>11</v>
      </c>
      <c r="F566" s="111">
        <v>69400</v>
      </c>
      <c r="G566" s="112">
        <v>5</v>
      </c>
    </row>
    <row r="567" spans="1:7">
      <c r="A567" s="8" t="s">
        <v>795</v>
      </c>
      <c r="B567" s="8" t="s">
        <v>215</v>
      </c>
      <c r="C567" s="8" t="s">
        <v>111</v>
      </c>
      <c r="D567" s="9">
        <v>36673</v>
      </c>
      <c r="E567" s="95">
        <f t="shared" ca="1" si="8"/>
        <v>22</v>
      </c>
      <c r="F567" s="111">
        <v>69410</v>
      </c>
      <c r="G567" s="112">
        <v>4</v>
      </c>
    </row>
    <row r="568" spans="1:7">
      <c r="A568" s="8" t="s">
        <v>479</v>
      </c>
      <c r="B568" s="8" t="s">
        <v>110</v>
      </c>
      <c r="C568" s="8" t="s">
        <v>108</v>
      </c>
      <c r="D568" s="9">
        <v>39282</v>
      </c>
      <c r="E568" s="95">
        <f t="shared" ca="1" si="8"/>
        <v>15</v>
      </c>
      <c r="F568" s="111">
        <v>69420</v>
      </c>
      <c r="G568" s="112">
        <v>2</v>
      </c>
    </row>
    <row r="569" spans="1:7">
      <c r="A569" s="8" t="s">
        <v>379</v>
      </c>
      <c r="B569" s="8" t="s">
        <v>107</v>
      </c>
      <c r="C569" s="8" t="s">
        <v>108</v>
      </c>
      <c r="D569" s="9">
        <v>39784</v>
      </c>
      <c r="E569" s="95">
        <f t="shared" ca="1" si="8"/>
        <v>14</v>
      </c>
      <c r="F569" s="111">
        <v>69510</v>
      </c>
      <c r="G569" s="112">
        <v>5</v>
      </c>
    </row>
    <row r="570" spans="1:7">
      <c r="A570" s="8" t="s">
        <v>550</v>
      </c>
      <c r="B570" s="8" t="s">
        <v>140</v>
      </c>
      <c r="C570" s="8" t="s">
        <v>108</v>
      </c>
      <c r="D570" s="9">
        <v>39001</v>
      </c>
      <c r="E570" s="95">
        <f t="shared" ca="1" si="8"/>
        <v>16</v>
      </c>
      <c r="F570" s="111">
        <v>70020</v>
      </c>
      <c r="G570" s="112">
        <v>3</v>
      </c>
    </row>
    <row r="571" spans="1:7">
      <c r="A571" s="8" t="s">
        <v>538</v>
      </c>
      <c r="B571" s="8" t="s">
        <v>107</v>
      </c>
      <c r="C571" s="8" t="s">
        <v>111</v>
      </c>
      <c r="D571" s="9">
        <v>39087</v>
      </c>
      <c r="E571" s="95">
        <f t="shared" ca="1" si="8"/>
        <v>16</v>
      </c>
      <c r="F571" s="111">
        <v>70150</v>
      </c>
      <c r="G571" s="112">
        <v>2</v>
      </c>
    </row>
    <row r="572" spans="1:7">
      <c r="A572" s="8" t="s">
        <v>933</v>
      </c>
      <c r="B572" s="8" t="s">
        <v>119</v>
      </c>
      <c r="C572" s="8" t="s">
        <v>108</v>
      </c>
      <c r="D572" s="9">
        <v>35896</v>
      </c>
      <c r="E572" s="95">
        <f t="shared" ca="1" si="8"/>
        <v>25</v>
      </c>
      <c r="F572" s="111">
        <v>70280</v>
      </c>
      <c r="G572" s="112">
        <v>3</v>
      </c>
    </row>
    <row r="573" spans="1:7">
      <c r="A573" s="8" t="s">
        <v>138</v>
      </c>
      <c r="B573" s="8" t="s">
        <v>107</v>
      </c>
      <c r="C573" s="8" t="s">
        <v>111</v>
      </c>
      <c r="D573" s="9">
        <v>41125</v>
      </c>
      <c r="E573" s="95">
        <f t="shared" ca="1" si="8"/>
        <v>10</v>
      </c>
      <c r="F573" s="111">
        <v>70300</v>
      </c>
      <c r="G573" s="112">
        <v>3</v>
      </c>
    </row>
    <row r="574" spans="1:7">
      <c r="A574" s="8" t="s">
        <v>311</v>
      </c>
      <c r="B574" s="8" t="s">
        <v>147</v>
      </c>
      <c r="C574" s="8" t="s">
        <v>108</v>
      </c>
      <c r="D574" s="9">
        <v>40333</v>
      </c>
      <c r="E574" s="95">
        <f t="shared" ca="1" si="8"/>
        <v>12</v>
      </c>
      <c r="F574" s="111">
        <v>70480</v>
      </c>
      <c r="G574" s="112">
        <v>4</v>
      </c>
    </row>
    <row r="575" spans="1:7">
      <c r="A575" s="8" t="s">
        <v>251</v>
      </c>
      <c r="B575" s="8" t="s">
        <v>107</v>
      </c>
      <c r="C575" s="8" t="s">
        <v>108</v>
      </c>
      <c r="D575" s="12">
        <v>40536</v>
      </c>
      <c r="E575" s="95">
        <f t="shared" ca="1" si="8"/>
        <v>12</v>
      </c>
      <c r="F575" s="111">
        <v>70730</v>
      </c>
      <c r="G575" s="112">
        <v>1</v>
      </c>
    </row>
    <row r="576" spans="1:7">
      <c r="A576" s="8" t="s">
        <v>611</v>
      </c>
      <c r="B576" s="8" t="s">
        <v>140</v>
      </c>
      <c r="C576" s="8" t="s">
        <v>108</v>
      </c>
      <c r="D576" s="9">
        <v>38321</v>
      </c>
      <c r="E576" s="95">
        <f t="shared" ca="1" si="8"/>
        <v>18</v>
      </c>
      <c r="F576" s="111">
        <v>70760</v>
      </c>
      <c r="G576" s="112">
        <v>1</v>
      </c>
    </row>
    <row r="577" spans="1:7">
      <c r="A577" s="8" t="s">
        <v>792</v>
      </c>
      <c r="B577" s="8" t="s">
        <v>113</v>
      </c>
      <c r="C577" s="8" t="s">
        <v>108</v>
      </c>
      <c r="D577" s="9">
        <v>35989</v>
      </c>
      <c r="E577" s="95">
        <f t="shared" ca="1" si="8"/>
        <v>24</v>
      </c>
      <c r="F577" s="111">
        <v>71010</v>
      </c>
      <c r="G577" s="112">
        <v>5</v>
      </c>
    </row>
    <row r="578" spans="1:7">
      <c r="A578" s="8" t="s">
        <v>470</v>
      </c>
      <c r="B578" s="8" t="s">
        <v>140</v>
      </c>
      <c r="C578" s="8" t="s">
        <v>108</v>
      </c>
      <c r="D578" s="9">
        <v>39312</v>
      </c>
      <c r="E578" s="95">
        <f t="shared" ref="E578:E641" ca="1" si="9">DATEDIF(D578,TODAY(),"Y")</f>
        <v>15</v>
      </c>
      <c r="F578" s="111">
        <v>71030</v>
      </c>
      <c r="G578" s="112">
        <v>3</v>
      </c>
    </row>
    <row r="579" spans="1:7">
      <c r="A579" s="8" t="s">
        <v>459</v>
      </c>
      <c r="B579" s="8" t="s">
        <v>260</v>
      </c>
      <c r="C579" s="8" t="s">
        <v>108</v>
      </c>
      <c r="D579" s="9">
        <v>39388</v>
      </c>
      <c r="E579" s="95">
        <f t="shared" ca="1" si="9"/>
        <v>15</v>
      </c>
      <c r="F579" s="111">
        <v>71120</v>
      </c>
      <c r="G579" s="112">
        <v>4</v>
      </c>
    </row>
    <row r="580" spans="1:7">
      <c r="A580" s="8" t="s">
        <v>144</v>
      </c>
      <c r="B580" s="8" t="s">
        <v>123</v>
      </c>
      <c r="C580" s="8" t="s">
        <v>108</v>
      </c>
      <c r="D580" s="9">
        <v>41091</v>
      </c>
      <c r="E580" s="95">
        <f t="shared" ca="1" si="9"/>
        <v>10</v>
      </c>
      <c r="F580" s="111">
        <v>71150</v>
      </c>
      <c r="G580" s="112">
        <v>2</v>
      </c>
    </row>
    <row r="581" spans="1:7">
      <c r="A581" s="8" t="s">
        <v>333</v>
      </c>
      <c r="B581" s="8" t="s">
        <v>215</v>
      </c>
      <c r="C581" s="8" t="s">
        <v>111</v>
      </c>
      <c r="D581" s="9">
        <v>40263</v>
      </c>
      <c r="E581" s="95">
        <f t="shared" ca="1" si="9"/>
        <v>13</v>
      </c>
      <c r="F581" s="111">
        <v>71190</v>
      </c>
      <c r="G581" s="112">
        <v>4</v>
      </c>
    </row>
    <row r="582" spans="1:7">
      <c r="A582" s="8" t="s">
        <v>908</v>
      </c>
      <c r="B582" s="8" t="s">
        <v>110</v>
      </c>
      <c r="C582" s="8" t="s">
        <v>111</v>
      </c>
      <c r="D582" s="9">
        <v>36375</v>
      </c>
      <c r="E582" s="95">
        <f t="shared" ca="1" si="9"/>
        <v>23</v>
      </c>
      <c r="F582" s="111">
        <v>71300</v>
      </c>
      <c r="G582" s="112">
        <v>5</v>
      </c>
    </row>
    <row r="583" spans="1:7">
      <c r="A583" s="8" t="s">
        <v>790</v>
      </c>
      <c r="B583" s="8" t="s">
        <v>113</v>
      </c>
      <c r="C583" s="8" t="s">
        <v>108</v>
      </c>
      <c r="D583" s="9">
        <v>36643</v>
      </c>
      <c r="E583" s="95">
        <f t="shared" ca="1" si="9"/>
        <v>22</v>
      </c>
      <c r="F583" s="111">
        <v>71380</v>
      </c>
      <c r="G583" s="112">
        <v>2</v>
      </c>
    </row>
    <row r="584" spans="1:7">
      <c r="A584" s="8" t="s">
        <v>545</v>
      </c>
      <c r="B584" s="8" t="s">
        <v>709</v>
      </c>
      <c r="C584" s="8" t="s">
        <v>108</v>
      </c>
      <c r="D584" s="9">
        <v>39038</v>
      </c>
      <c r="E584" s="95">
        <f t="shared" ca="1" si="9"/>
        <v>16</v>
      </c>
      <c r="F584" s="111">
        <v>71400</v>
      </c>
      <c r="G584" s="112">
        <v>4</v>
      </c>
    </row>
    <row r="585" spans="1:7">
      <c r="A585" s="8" t="s">
        <v>458</v>
      </c>
      <c r="B585" s="8" t="s">
        <v>140</v>
      </c>
      <c r="C585" s="8" t="s">
        <v>108</v>
      </c>
      <c r="D585" s="9">
        <v>39390</v>
      </c>
      <c r="E585" s="95">
        <f t="shared" ca="1" si="9"/>
        <v>15</v>
      </c>
      <c r="F585" s="111">
        <v>71490</v>
      </c>
      <c r="G585" s="112">
        <v>5</v>
      </c>
    </row>
    <row r="586" spans="1:7">
      <c r="A586" s="8" t="s">
        <v>122</v>
      </c>
      <c r="B586" s="8" t="s">
        <v>123</v>
      </c>
      <c r="C586" s="8" t="s">
        <v>108</v>
      </c>
      <c r="D586" s="9">
        <v>41200</v>
      </c>
      <c r="E586" s="95">
        <f t="shared" ca="1" si="9"/>
        <v>10</v>
      </c>
      <c r="F586" s="111">
        <v>71670</v>
      </c>
      <c r="G586" s="112">
        <v>4</v>
      </c>
    </row>
    <row r="587" spans="1:7">
      <c r="A587" s="8" t="s">
        <v>181</v>
      </c>
      <c r="B587" s="8" t="s">
        <v>110</v>
      </c>
      <c r="C587" s="8" t="s">
        <v>108</v>
      </c>
      <c r="D587" s="9">
        <v>40878</v>
      </c>
      <c r="E587" s="95">
        <f t="shared" ca="1" si="9"/>
        <v>11</v>
      </c>
      <c r="F587" s="111">
        <v>71680</v>
      </c>
      <c r="G587" s="112">
        <v>4</v>
      </c>
    </row>
    <row r="588" spans="1:7">
      <c r="A588" s="8" t="s">
        <v>436</v>
      </c>
      <c r="B588" s="8" t="s">
        <v>283</v>
      </c>
      <c r="C588" s="8" t="s">
        <v>111</v>
      </c>
      <c r="D588" s="9">
        <v>39522</v>
      </c>
      <c r="E588" s="95">
        <f t="shared" ca="1" si="9"/>
        <v>15</v>
      </c>
      <c r="F588" s="111">
        <v>71700</v>
      </c>
      <c r="G588" s="112">
        <v>2</v>
      </c>
    </row>
    <row r="589" spans="1:7">
      <c r="A589" s="8" t="s">
        <v>823</v>
      </c>
      <c r="B589" s="8" t="s">
        <v>140</v>
      </c>
      <c r="C589" s="8" t="s">
        <v>111</v>
      </c>
      <c r="D589" s="9">
        <v>35972</v>
      </c>
      <c r="E589" s="95">
        <f t="shared" ca="1" si="9"/>
        <v>24</v>
      </c>
      <c r="F589" s="111">
        <v>71710</v>
      </c>
      <c r="G589" s="112">
        <v>5</v>
      </c>
    </row>
    <row r="590" spans="1:7">
      <c r="A590" s="8" t="s">
        <v>247</v>
      </c>
      <c r="B590" s="8" t="s">
        <v>177</v>
      </c>
      <c r="C590" s="8" t="s">
        <v>108</v>
      </c>
      <c r="D590" s="9">
        <v>40551</v>
      </c>
      <c r="E590" s="95">
        <f t="shared" ca="1" si="9"/>
        <v>12</v>
      </c>
      <c r="F590" s="111">
        <v>71730</v>
      </c>
      <c r="G590" s="112">
        <v>1</v>
      </c>
    </row>
    <row r="591" spans="1:7">
      <c r="A591" s="8" t="s">
        <v>673</v>
      </c>
      <c r="B591" s="8" t="s">
        <v>121</v>
      </c>
      <c r="C591" s="8" t="s">
        <v>108</v>
      </c>
      <c r="D591" s="9">
        <v>36898</v>
      </c>
      <c r="E591" s="95">
        <f t="shared" ca="1" si="9"/>
        <v>22</v>
      </c>
      <c r="F591" s="111">
        <v>71820</v>
      </c>
      <c r="G591" s="112">
        <v>2</v>
      </c>
    </row>
    <row r="592" spans="1:7">
      <c r="A592" s="8" t="s">
        <v>612</v>
      </c>
      <c r="B592" s="8" t="s">
        <v>140</v>
      </c>
      <c r="C592" s="8" t="s">
        <v>111</v>
      </c>
      <c r="D592" s="9">
        <v>38289</v>
      </c>
      <c r="E592" s="95">
        <f t="shared" ca="1" si="9"/>
        <v>18</v>
      </c>
      <c r="F592" s="111">
        <v>71830</v>
      </c>
      <c r="G592" s="112">
        <v>3</v>
      </c>
    </row>
    <row r="593" spans="1:7">
      <c r="A593" s="8" t="s">
        <v>772</v>
      </c>
      <c r="B593" s="8" t="s">
        <v>123</v>
      </c>
      <c r="C593" s="8" t="s">
        <v>108</v>
      </c>
      <c r="D593" s="9">
        <v>37241</v>
      </c>
      <c r="E593" s="95">
        <f t="shared" ca="1" si="9"/>
        <v>21</v>
      </c>
      <c r="F593" s="111">
        <v>71950</v>
      </c>
      <c r="G593" s="112">
        <v>5</v>
      </c>
    </row>
    <row r="594" spans="1:7">
      <c r="A594" s="8" t="s">
        <v>958</v>
      </c>
      <c r="B594" s="8" t="s">
        <v>107</v>
      </c>
      <c r="C594" s="8" t="s">
        <v>108</v>
      </c>
      <c r="D594" s="9">
        <v>36619</v>
      </c>
      <c r="E594" s="95">
        <f t="shared" ca="1" si="9"/>
        <v>23</v>
      </c>
      <c r="F594" s="111">
        <v>71970</v>
      </c>
      <c r="G594" s="112">
        <v>4</v>
      </c>
    </row>
    <row r="595" spans="1:7">
      <c r="A595" s="8" t="s">
        <v>372</v>
      </c>
      <c r="B595" s="8" t="s">
        <v>119</v>
      </c>
      <c r="C595" s="8" t="s">
        <v>108</v>
      </c>
      <c r="D595" s="9">
        <v>39815</v>
      </c>
      <c r="E595" s="95">
        <f t="shared" ca="1" si="9"/>
        <v>14</v>
      </c>
      <c r="F595" s="111">
        <v>72060</v>
      </c>
      <c r="G595" s="112">
        <v>2</v>
      </c>
    </row>
    <row r="596" spans="1:7">
      <c r="A596" s="8" t="s">
        <v>651</v>
      </c>
      <c r="B596" s="8" t="s">
        <v>135</v>
      </c>
      <c r="C596" s="8" t="s">
        <v>108</v>
      </c>
      <c r="D596" s="9">
        <v>36143</v>
      </c>
      <c r="E596" s="95">
        <f t="shared" ca="1" si="9"/>
        <v>24</v>
      </c>
      <c r="F596" s="111">
        <v>72090</v>
      </c>
      <c r="G596" s="112">
        <v>5</v>
      </c>
    </row>
    <row r="597" spans="1:7">
      <c r="A597" s="8" t="s">
        <v>881</v>
      </c>
      <c r="B597" s="8" t="s">
        <v>121</v>
      </c>
      <c r="C597" s="8" t="s">
        <v>111</v>
      </c>
      <c r="D597" s="9">
        <v>36047</v>
      </c>
      <c r="E597" s="95">
        <f t="shared" ca="1" si="9"/>
        <v>24</v>
      </c>
      <c r="F597" s="111">
        <v>72480</v>
      </c>
      <c r="G597" s="112">
        <v>2</v>
      </c>
    </row>
    <row r="598" spans="1:7">
      <c r="A598" s="8" t="s">
        <v>834</v>
      </c>
      <c r="B598" s="8" t="s">
        <v>140</v>
      </c>
      <c r="C598" s="8" t="s">
        <v>111</v>
      </c>
      <c r="D598" s="9">
        <v>35997</v>
      </c>
      <c r="E598" s="95">
        <f t="shared" ca="1" si="9"/>
        <v>24</v>
      </c>
      <c r="F598" s="111">
        <v>72520</v>
      </c>
      <c r="G598" s="112">
        <v>3</v>
      </c>
    </row>
    <row r="599" spans="1:7">
      <c r="A599" s="8" t="s">
        <v>326</v>
      </c>
      <c r="B599" s="8" t="s">
        <v>110</v>
      </c>
      <c r="C599" s="8" t="s">
        <v>108</v>
      </c>
      <c r="D599" s="9">
        <v>40282</v>
      </c>
      <c r="E599" s="95">
        <f t="shared" ca="1" si="9"/>
        <v>13</v>
      </c>
      <c r="F599" s="111">
        <v>72640</v>
      </c>
      <c r="G599" s="112">
        <v>3</v>
      </c>
    </row>
    <row r="600" spans="1:7">
      <c r="A600" s="8" t="s">
        <v>294</v>
      </c>
      <c r="B600" s="8" t="s">
        <v>110</v>
      </c>
      <c r="C600" s="8" t="s">
        <v>108</v>
      </c>
      <c r="D600" s="9">
        <v>40399</v>
      </c>
      <c r="E600" s="95">
        <f t="shared" ca="1" si="9"/>
        <v>12</v>
      </c>
      <c r="F600" s="111">
        <v>72700</v>
      </c>
      <c r="G600" s="112">
        <v>5</v>
      </c>
    </row>
    <row r="601" spans="1:7">
      <c r="A601" s="10" t="s">
        <v>8</v>
      </c>
      <c r="B601" s="10" t="s">
        <v>130</v>
      </c>
      <c r="C601" s="10" t="s">
        <v>108</v>
      </c>
      <c r="D601" s="11">
        <v>39447</v>
      </c>
      <c r="E601" s="95">
        <f t="shared" ca="1" si="9"/>
        <v>15</v>
      </c>
      <c r="F601" s="111">
        <v>72830</v>
      </c>
      <c r="G601" s="112">
        <v>2</v>
      </c>
    </row>
    <row r="602" spans="1:7">
      <c r="A602" s="8" t="s">
        <v>469</v>
      </c>
      <c r="B602" s="8" t="s">
        <v>113</v>
      </c>
      <c r="C602" s="8" t="s">
        <v>108</v>
      </c>
      <c r="D602" s="9">
        <v>39326</v>
      </c>
      <c r="E602" s="95">
        <f t="shared" ca="1" si="9"/>
        <v>15</v>
      </c>
      <c r="F602" s="111">
        <v>72900</v>
      </c>
      <c r="G602" s="112">
        <v>3</v>
      </c>
    </row>
    <row r="603" spans="1:7">
      <c r="A603" s="8" t="s">
        <v>495</v>
      </c>
      <c r="B603" s="8" t="s">
        <v>115</v>
      </c>
      <c r="C603" s="8" t="s">
        <v>108</v>
      </c>
      <c r="D603" s="9">
        <v>39224</v>
      </c>
      <c r="E603" s="95">
        <f t="shared" ca="1" si="9"/>
        <v>15</v>
      </c>
      <c r="F603" s="111">
        <v>73030</v>
      </c>
      <c r="G603" s="112">
        <v>5</v>
      </c>
    </row>
    <row r="604" spans="1:7">
      <c r="A604" s="8" t="s">
        <v>453</v>
      </c>
      <c r="B604" s="8" t="s">
        <v>140</v>
      </c>
      <c r="C604" s="8" t="s">
        <v>108</v>
      </c>
      <c r="D604" s="9">
        <v>39407</v>
      </c>
      <c r="E604" s="95">
        <f t="shared" ca="1" si="9"/>
        <v>15</v>
      </c>
      <c r="F604" s="111">
        <v>73072</v>
      </c>
      <c r="G604" s="112">
        <v>5</v>
      </c>
    </row>
    <row r="605" spans="1:7">
      <c r="A605" s="8" t="s">
        <v>589</v>
      </c>
      <c r="B605" s="8" t="s">
        <v>140</v>
      </c>
      <c r="C605" s="8" t="s">
        <v>108</v>
      </c>
      <c r="D605" s="9">
        <v>38798</v>
      </c>
      <c r="E605" s="95">
        <f t="shared" ca="1" si="9"/>
        <v>17</v>
      </c>
      <c r="F605" s="111">
        <v>73144</v>
      </c>
      <c r="G605" s="112">
        <v>5</v>
      </c>
    </row>
    <row r="606" spans="1:7">
      <c r="A606" s="8" t="s">
        <v>335</v>
      </c>
      <c r="B606" s="8" t="s">
        <v>110</v>
      </c>
      <c r="C606" s="8" t="s">
        <v>111</v>
      </c>
      <c r="D606" s="9">
        <v>40259</v>
      </c>
      <c r="E606" s="95">
        <f t="shared" ca="1" si="9"/>
        <v>13</v>
      </c>
      <c r="F606" s="111">
        <v>73190</v>
      </c>
      <c r="G606" s="112">
        <v>1</v>
      </c>
    </row>
    <row r="607" spans="1:7">
      <c r="A607" s="8" t="s">
        <v>778</v>
      </c>
      <c r="B607" s="8" t="s">
        <v>137</v>
      </c>
      <c r="C607" s="8" t="s">
        <v>111</v>
      </c>
      <c r="D607" s="9">
        <v>37667</v>
      </c>
      <c r="E607" s="95">
        <f t="shared" ca="1" si="9"/>
        <v>20</v>
      </c>
      <c r="F607" s="111">
        <v>73390</v>
      </c>
      <c r="G607" s="112">
        <v>2</v>
      </c>
    </row>
    <row r="608" spans="1:7">
      <c r="A608" s="8" t="s">
        <v>452</v>
      </c>
      <c r="B608" s="8" t="s">
        <v>154</v>
      </c>
      <c r="C608" s="8" t="s">
        <v>108</v>
      </c>
      <c r="D608" s="9">
        <v>39414</v>
      </c>
      <c r="E608" s="95">
        <f t="shared" ca="1" si="9"/>
        <v>15</v>
      </c>
      <c r="F608" s="111">
        <v>73440</v>
      </c>
      <c r="G608" s="112">
        <v>1</v>
      </c>
    </row>
    <row r="609" spans="1:7">
      <c r="A609" s="8" t="s">
        <v>317</v>
      </c>
      <c r="B609" s="8" t="s">
        <v>140</v>
      </c>
      <c r="C609" s="8" t="s">
        <v>108</v>
      </c>
      <c r="D609" s="9">
        <v>40312</v>
      </c>
      <c r="E609" s="95">
        <f t="shared" ca="1" si="9"/>
        <v>12</v>
      </c>
      <c r="F609" s="111">
        <v>73450</v>
      </c>
      <c r="G609" s="112">
        <v>3</v>
      </c>
    </row>
    <row r="610" spans="1:7">
      <c r="A610" s="8" t="s">
        <v>565</v>
      </c>
      <c r="B610" s="8" t="s">
        <v>119</v>
      </c>
      <c r="C610" s="8" t="s">
        <v>108</v>
      </c>
      <c r="D610" s="9">
        <v>38902</v>
      </c>
      <c r="E610" s="95">
        <f t="shared" ca="1" si="9"/>
        <v>16</v>
      </c>
      <c r="F610" s="111">
        <v>73560</v>
      </c>
      <c r="G610" s="112">
        <v>3</v>
      </c>
    </row>
    <row r="611" spans="1:7">
      <c r="A611" s="8" t="s">
        <v>899</v>
      </c>
      <c r="B611" s="8" t="s">
        <v>110</v>
      </c>
      <c r="C611" s="8" t="s">
        <v>108</v>
      </c>
      <c r="D611" s="9">
        <v>35918</v>
      </c>
      <c r="E611" s="95">
        <f t="shared" ca="1" si="9"/>
        <v>24</v>
      </c>
      <c r="F611" s="111">
        <v>73740</v>
      </c>
      <c r="G611" s="112">
        <v>4</v>
      </c>
    </row>
    <row r="612" spans="1:7">
      <c r="A612" s="8" t="s">
        <v>496</v>
      </c>
      <c r="B612" s="8" t="s">
        <v>110</v>
      </c>
      <c r="C612" s="8" t="s">
        <v>108</v>
      </c>
      <c r="D612" s="9">
        <v>39217</v>
      </c>
      <c r="E612" s="95">
        <f t="shared" ca="1" si="9"/>
        <v>15</v>
      </c>
      <c r="F612" s="111">
        <v>73830</v>
      </c>
      <c r="G612" s="112">
        <v>2</v>
      </c>
    </row>
    <row r="613" spans="1:7">
      <c r="A613" s="8" t="s">
        <v>431</v>
      </c>
      <c r="B613" s="8" t="s">
        <v>107</v>
      </c>
      <c r="C613" s="8" t="s">
        <v>108</v>
      </c>
      <c r="D613" s="9">
        <v>39539</v>
      </c>
      <c r="E613" s="95">
        <f t="shared" ca="1" si="9"/>
        <v>15</v>
      </c>
      <c r="F613" s="111">
        <v>73850</v>
      </c>
      <c r="G613" s="112">
        <v>2</v>
      </c>
    </row>
    <row r="614" spans="1:7">
      <c r="A614" s="8" t="s">
        <v>146</v>
      </c>
      <c r="B614" s="8" t="s">
        <v>147</v>
      </c>
      <c r="C614" s="8" t="s">
        <v>108</v>
      </c>
      <c r="D614" s="9">
        <v>41070</v>
      </c>
      <c r="E614" s="95">
        <f t="shared" ca="1" si="9"/>
        <v>10</v>
      </c>
      <c r="F614" s="111">
        <v>73930</v>
      </c>
      <c r="G614" s="112">
        <v>1</v>
      </c>
    </row>
    <row r="615" spans="1:7">
      <c r="A615" s="8" t="s">
        <v>534</v>
      </c>
      <c r="B615" s="8" t="s">
        <v>140</v>
      </c>
      <c r="C615" s="8" t="s">
        <v>111</v>
      </c>
      <c r="D615" s="9">
        <v>39092</v>
      </c>
      <c r="E615" s="95">
        <f t="shared" ca="1" si="9"/>
        <v>16</v>
      </c>
      <c r="F615" s="111">
        <v>73990</v>
      </c>
      <c r="G615" s="112">
        <v>3</v>
      </c>
    </row>
    <row r="616" spans="1:7">
      <c r="A616" s="8" t="s">
        <v>312</v>
      </c>
      <c r="B616" s="8" t="s">
        <v>121</v>
      </c>
      <c r="C616" s="8" t="s">
        <v>111</v>
      </c>
      <c r="D616" s="9">
        <v>40333</v>
      </c>
      <c r="E616" s="95">
        <f t="shared" ca="1" si="9"/>
        <v>12</v>
      </c>
      <c r="F616" s="111">
        <v>74020</v>
      </c>
      <c r="G616" s="112">
        <v>2</v>
      </c>
    </row>
    <row r="617" spans="1:7">
      <c r="A617" s="8" t="s">
        <v>477</v>
      </c>
      <c r="B617" s="8" t="s">
        <v>147</v>
      </c>
      <c r="C617" s="8" t="s">
        <v>111</v>
      </c>
      <c r="D617" s="9">
        <v>39283</v>
      </c>
      <c r="E617" s="95">
        <f t="shared" ca="1" si="9"/>
        <v>15</v>
      </c>
      <c r="F617" s="111">
        <v>74470</v>
      </c>
      <c r="G617" s="112">
        <v>3</v>
      </c>
    </row>
    <row r="618" spans="1:7">
      <c r="A618" s="8" t="s">
        <v>860</v>
      </c>
      <c r="B618" s="8" t="s">
        <v>709</v>
      </c>
      <c r="C618" s="8" t="s">
        <v>111</v>
      </c>
      <c r="D618" s="9">
        <v>36765</v>
      </c>
      <c r="E618" s="95">
        <f t="shared" ca="1" si="9"/>
        <v>22</v>
      </c>
      <c r="F618" s="111">
        <v>74500</v>
      </c>
      <c r="G618" s="112">
        <v>4</v>
      </c>
    </row>
    <row r="619" spans="1:7">
      <c r="A619" s="8" t="s">
        <v>889</v>
      </c>
      <c r="B619" s="8" t="s">
        <v>115</v>
      </c>
      <c r="C619" s="8" t="s">
        <v>108</v>
      </c>
      <c r="D619" s="9">
        <v>35969</v>
      </c>
      <c r="E619" s="95">
        <f t="shared" ca="1" si="9"/>
        <v>24</v>
      </c>
      <c r="F619" s="111">
        <v>74530</v>
      </c>
      <c r="G619" s="112">
        <v>5</v>
      </c>
    </row>
    <row r="620" spans="1:7">
      <c r="A620" s="8" t="s">
        <v>428</v>
      </c>
      <c r="B620" s="8" t="s">
        <v>123</v>
      </c>
      <c r="C620" s="8" t="s">
        <v>108</v>
      </c>
      <c r="D620" s="9">
        <v>39588</v>
      </c>
      <c r="E620" s="95">
        <f t="shared" ca="1" si="9"/>
        <v>14</v>
      </c>
      <c r="F620" s="111">
        <v>74670</v>
      </c>
      <c r="G620" s="112">
        <v>5</v>
      </c>
    </row>
    <row r="621" spans="1:7">
      <c r="A621" s="8" t="s">
        <v>238</v>
      </c>
      <c r="B621" s="8" t="s">
        <v>123</v>
      </c>
      <c r="C621" s="8" t="s">
        <v>108</v>
      </c>
      <c r="D621" s="9">
        <v>40575</v>
      </c>
      <c r="E621" s="95">
        <f t="shared" ca="1" si="9"/>
        <v>12</v>
      </c>
      <c r="F621" s="111">
        <v>74710</v>
      </c>
      <c r="G621" s="112">
        <v>2</v>
      </c>
    </row>
    <row r="622" spans="1:7">
      <c r="A622" s="8" t="s">
        <v>591</v>
      </c>
      <c r="B622" s="8" t="s">
        <v>123</v>
      </c>
      <c r="C622" s="8" t="s">
        <v>111</v>
      </c>
      <c r="D622" s="9">
        <v>38792</v>
      </c>
      <c r="E622" s="95">
        <f t="shared" ca="1" si="9"/>
        <v>17</v>
      </c>
      <c r="F622" s="111">
        <v>74740</v>
      </c>
      <c r="G622" s="112">
        <v>5</v>
      </c>
    </row>
    <row r="623" spans="1:7">
      <c r="A623" s="8" t="s">
        <v>641</v>
      </c>
      <c r="B623" s="8" t="s">
        <v>135</v>
      </c>
      <c r="C623" s="8" t="s">
        <v>108</v>
      </c>
      <c r="D623" s="9">
        <v>36764</v>
      </c>
      <c r="E623" s="95">
        <f t="shared" ca="1" si="9"/>
        <v>22</v>
      </c>
      <c r="F623" s="111">
        <v>74840</v>
      </c>
      <c r="G623" s="112">
        <v>4</v>
      </c>
    </row>
    <row r="624" spans="1:7">
      <c r="A624" s="8" t="s">
        <v>786</v>
      </c>
      <c r="B624" s="8" t="s">
        <v>283</v>
      </c>
      <c r="C624" s="8" t="s">
        <v>108</v>
      </c>
      <c r="D624" s="9">
        <v>36569</v>
      </c>
      <c r="E624" s="95">
        <f t="shared" ca="1" si="9"/>
        <v>23</v>
      </c>
      <c r="F624" s="111">
        <v>75060</v>
      </c>
      <c r="G624" s="112">
        <v>5</v>
      </c>
    </row>
    <row r="625" spans="1:7">
      <c r="A625" s="8" t="s">
        <v>301</v>
      </c>
      <c r="B625" s="8" t="s">
        <v>121</v>
      </c>
      <c r="C625" s="8" t="s">
        <v>111</v>
      </c>
      <c r="D625" s="9">
        <v>40372</v>
      </c>
      <c r="E625" s="95">
        <f t="shared" ca="1" si="9"/>
        <v>12</v>
      </c>
      <c r="F625" s="111">
        <v>75100</v>
      </c>
      <c r="G625" s="112">
        <v>4</v>
      </c>
    </row>
    <row r="626" spans="1:7">
      <c r="A626" s="8" t="s">
        <v>840</v>
      </c>
      <c r="B626" s="8" t="s">
        <v>140</v>
      </c>
      <c r="C626" s="8" t="s">
        <v>108</v>
      </c>
      <c r="D626" s="9">
        <v>36009</v>
      </c>
      <c r="E626" s="95">
        <f t="shared" ca="1" si="9"/>
        <v>24</v>
      </c>
      <c r="F626" s="111">
        <v>75120</v>
      </c>
      <c r="G626" s="112">
        <v>5</v>
      </c>
    </row>
    <row r="627" spans="1:7">
      <c r="A627" s="8" t="s">
        <v>12</v>
      </c>
      <c r="B627" s="8" t="s">
        <v>135</v>
      </c>
      <c r="C627" s="8" t="s">
        <v>108</v>
      </c>
      <c r="D627" s="9">
        <v>36260</v>
      </c>
      <c r="E627" s="95">
        <f t="shared" ca="1" si="9"/>
        <v>24</v>
      </c>
      <c r="F627" s="111">
        <v>75150</v>
      </c>
      <c r="G627" s="112">
        <v>1</v>
      </c>
    </row>
    <row r="628" spans="1:7">
      <c r="A628" s="8" t="s">
        <v>855</v>
      </c>
      <c r="B628" s="8" t="s">
        <v>140</v>
      </c>
      <c r="C628" s="8" t="s">
        <v>108</v>
      </c>
      <c r="D628" s="9">
        <v>37943</v>
      </c>
      <c r="E628" s="95">
        <f t="shared" ca="1" si="9"/>
        <v>19</v>
      </c>
      <c r="F628" s="111">
        <v>75176</v>
      </c>
      <c r="G628" s="112">
        <v>3</v>
      </c>
    </row>
    <row r="629" spans="1:7">
      <c r="A629" s="8" t="s">
        <v>127</v>
      </c>
      <c r="B629" s="8" t="s">
        <v>115</v>
      </c>
      <c r="C629" s="8" t="s">
        <v>108</v>
      </c>
      <c r="D629" s="9">
        <v>41183</v>
      </c>
      <c r="E629" s="95">
        <f t="shared" ca="1" si="9"/>
        <v>10</v>
      </c>
      <c r="F629" s="111">
        <v>75370</v>
      </c>
      <c r="G629" s="112">
        <v>2</v>
      </c>
    </row>
    <row r="630" spans="1:7">
      <c r="A630" s="8" t="s">
        <v>839</v>
      </c>
      <c r="B630" s="8" t="s">
        <v>140</v>
      </c>
      <c r="C630" s="8" t="s">
        <v>111</v>
      </c>
      <c r="D630" s="9">
        <v>37820</v>
      </c>
      <c r="E630" s="95">
        <f t="shared" ca="1" si="9"/>
        <v>19</v>
      </c>
      <c r="F630" s="111">
        <v>75420</v>
      </c>
      <c r="G630" s="112">
        <v>1</v>
      </c>
    </row>
    <row r="631" spans="1:7">
      <c r="A631" s="8" t="s">
        <v>494</v>
      </c>
      <c r="B631" s="8" t="s">
        <v>107</v>
      </c>
      <c r="C631" s="8" t="s">
        <v>111</v>
      </c>
      <c r="D631" s="9">
        <v>39239</v>
      </c>
      <c r="E631" s="95">
        <f t="shared" ca="1" si="9"/>
        <v>15</v>
      </c>
      <c r="F631" s="111">
        <v>75550</v>
      </c>
      <c r="G631" s="112">
        <v>3</v>
      </c>
    </row>
    <row r="632" spans="1:7">
      <c r="A632" s="8" t="s">
        <v>306</v>
      </c>
      <c r="B632" s="8" t="s">
        <v>147</v>
      </c>
      <c r="C632" s="8" t="s">
        <v>108</v>
      </c>
      <c r="D632" s="9">
        <v>40361</v>
      </c>
      <c r="E632" s="95">
        <f t="shared" ca="1" si="9"/>
        <v>12</v>
      </c>
      <c r="F632" s="111">
        <v>75780</v>
      </c>
      <c r="G632" s="112">
        <v>2</v>
      </c>
    </row>
    <row r="633" spans="1:7">
      <c r="A633" s="8" t="s">
        <v>547</v>
      </c>
      <c r="B633" s="8" t="s">
        <v>137</v>
      </c>
      <c r="C633" s="8" t="s">
        <v>111</v>
      </c>
      <c r="D633" s="9">
        <v>39024</v>
      </c>
      <c r="E633" s="95">
        <f t="shared" ca="1" si="9"/>
        <v>16</v>
      </c>
      <c r="F633" s="111">
        <v>76020</v>
      </c>
      <c r="G633" s="112">
        <v>1</v>
      </c>
    </row>
    <row r="634" spans="1:7">
      <c r="A634" s="8" t="s">
        <v>803</v>
      </c>
      <c r="B634" s="8" t="s">
        <v>140</v>
      </c>
      <c r="C634" s="8" t="s">
        <v>108</v>
      </c>
      <c r="D634" s="9">
        <v>36535</v>
      </c>
      <c r="E634" s="95">
        <f t="shared" ca="1" si="9"/>
        <v>23</v>
      </c>
      <c r="F634" s="111">
        <v>76192</v>
      </c>
      <c r="G634" s="112">
        <v>4</v>
      </c>
    </row>
    <row r="635" spans="1:7">
      <c r="A635" s="8" t="s">
        <v>364</v>
      </c>
      <c r="B635" s="8" t="s">
        <v>260</v>
      </c>
      <c r="C635" s="8" t="s">
        <v>108</v>
      </c>
      <c r="D635" s="9">
        <v>39923</v>
      </c>
      <c r="E635" s="95">
        <f t="shared" ca="1" si="9"/>
        <v>13</v>
      </c>
      <c r="F635" s="111">
        <v>76440</v>
      </c>
      <c r="G635" s="112">
        <v>3</v>
      </c>
    </row>
    <row r="636" spans="1:7">
      <c r="A636" s="8" t="s">
        <v>582</v>
      </c>
      <c r="B636" s="8" t="s">
        <v>140</v>
      </c>
      <c r="C636" s="8" t="s">
        <v>108</v>
      </c>
      <c r="D636" s="9">
        <v>38809</v>
      </c>
      <c r="E636" s="95">
        <f t="shared" ca="1" si="9"/>
        <v>17</v>
      </c>
      <c r="F636" s="111">
        <v>76584</v>
      </c>
      <c r="G636" s="112">
        <v>1</v>
      </c>
    </row>
    <row r="637" spans="1:7">
      <c r="A637" s="8" t="s">
        <v>646</v>
      </c>
      <c r="B637" s="8" t="s">
        <v>135</v>
      </c>
      <c r="C637" s="8" t="s">
        <v>111</v>
      </c>
      <c r="D637" s="9">
        <v>36777</v>
      </c>
      <c r="E637" s="95">
        <f t="shared" ca="1" si="9"/>
        <v>22</v>
      </c>
      <c r="F637" s="111">
        <v>76690</v>
      </c>
      <c r="G637" s="112">
        <v>3</v>
      </c>
    </row>
    <row r="638" spans="1:7">
      <c r="A638" s="8" t="s">
        <v>472</v>
      </c>
      <c r="B638" s="8" t="s">
        <v>110</v>
      </c>
      <c r="C638" s="8" t="s">
        <v>111</v>
      </c>
      <c r="D638" s="9">
        <v>39298</v>
      </c>
      <c r="E638" s="95">
        <f t="shared" ca="1" si="9"/>
        <v>15</v>
      </c>
      <c r="F638" s="111">
        <v>76870</v>
      </c>
      <c r="G638" s="112">
        <v>5</v>
      </c>
    </row>
    <row r="639" spans="1:7">
      <c r="A639" s="8" t="s">
        <v>817</v>
      </c>
      <c r="B639" s="8" t="s">
        <v>140</v>
      </c>
      <c r="C639" s="8" t="s">
        <v>111</v>
      </c>
      <c r="D639" s="9">
        <v>35927</v>
      </c>
      <c r="E639" s="95">
        <f t="shared" ca="1" si="9"/>
        <v>24</v>
      </c>
      <c r="F639" s="111">
        <v>76910</v>
      </c>
      <c r="G639" s="112">
        <v>1</v>
      </c>
    </row>
    <row r="640" spans="1:7">
      <c r="A640" s="8" t="s">
        <v>911</v>
      </c>
      <c r="B640" s="8" t="s">
        <v>110</v>
      </c>
      <c r="C640" s="8" t="s">
        <v>108</v>
      </c>
      <c r="D640" s="9">
        <v>37848</v>
      </c>
      <c r="E640" s="95">
        <f t="shared" ca="1" si="9"/>
        <v>19</v>
      </c>
      <c r="F640" s="111">
        <v>76910</v>
      </c>
      <c r="G640" s="112">
        <v>2</v>
      </c>
    </row>
    <row r="641" spans="1:7">
      <c r="A641" s="8" t="s">
        <v>767</v>
      </c>
      <c r="B641" s="8" t="s">
        <v>123</v>
      </c>
      <c r="C641" s="8" t="s">
        <v>111</v>
      </c>
      <c r="D641" s="9">
        <v>36087</v>
      </c>
      <c r="E641" s="95">
        <f t="shared" ca="1" si="9"/>
        <v>24</v>
      </c>
      <c r="F641" s="111">
        <v>76930</v>
      </c>
      <c r="G641" s="112">
        <v>1</v>
      </c>
    </row>
    <row r="642" spans="1:7">
      <c r="A642" s="8" t="s">
        <v>962</v>
      </c>
      <c r="B642" s="8" t="s">
        <v>107</v>
      </c>
      <c r="C642" s="8" t="s">
        <v>111</v>
      </c>
      <c r="D642" s="9">
        <v>37065</v>
      </c>
      <c r="E642" s="95">
        <f t="shared" ref="E642:E705" ca="1" si="10">DATEDIF(D642,TODAY(),"Y")</f>
        <v>21</v>
      </c>
      <c r="F642" s="111">
        <v>77136</v>
      </c>
      <c r="G642" s="112">
        <v>5</v>
      </c>
    </row>
    <row r="643" spans="1:7">
      <c r="A643" s="8" t="s">
        <v>348</v>
      </c>
      <c r="B643" s="8" t="s">
        <v>123</v>
      </c>
      <c r="C643" s="8" t="s">
        <v>108</v>
      </c>
      <c r="D643" s="9">
        <v>40200</v>
      </c>
      <c r="E643" s="95">
        <f t="shared" ca="1" si="10"/>
        <v>13</v>
      </c>
      <c r="F643" s="111">
        <v>77350</v>
      </c>
      <c r="G643" s="112">
        <v>5</v>
      </c>
    </row>
    <row r="644" spans="1:7">
      <c r="A644" s="8" t="s">
        <v>314</v>
      </c>
      <c r="B644" s="8" t="s">
        <v>123</v>
      </c>
      <c r="C644" s="8" t="s">
        <v>108</v>
      </c>
      <c r="D644" s="9">
        <v>40320</v>
      </c>
      <c r="E644" s="95">
        <f t="shared" ca="1" si="10"/>
        <v>12</v>
      </c>
      <c r="F644" s="111">
        <v>77580</v>
      </c>
      <c r="G644" s="112">
        <v>3</v>
      </c>
    </row>
    <row r="645" spans="1:7">
      <c r="A645" s="8" t="s">
        <v>955</v>
      </c>
      <c r="B645" s="8" t="s">
        <v>107</v>
      </c>
      <c r="C645" s="8" t="s">
        <v>108</v>
      </c>
      <c r="D645" s="9">
        <v>36243</v>
      </c>
      <c r="E645" s="95">
        <f t="shared" ca="1" si="10"/>
        <v>24</v>
      </c>
      <c r="F645" s="111">
        <v>77680</v>
      </c>
      <c r="G645" s="112">
        <v>3</v>
      </c>
    </row>
    <row r="646" spans="1:7">
      <c r="A646" s="8" t="s">
        <v>198</v>
      </c>
      <c r="B646" s="8" t="s">
        <v>177</v>
      </c>
      <c r="C646" s="8" t="s">
        <v>108</v>
      </c>
      <c r="D646" s="9">
        <v>40765</v>
      </c>
      <c r="E646" s="95">
        <f t="shared" ca="1" si="10"/>
        <v>11</v>
      </c>
      <c r="F646" s="111">
        <v>77720</v>
      </c>
      <c r="G646" s="112">
        <v>3</v>
      </c>
    </row>
    <row r="647" spans="1:7">
      <c r="A647" s="8" t="s">
        <v>197</v>
      </c>
      <c r="B647" s="8" t="s">
        <v>110</v>
      </c>
      <c r="C647" s="8" t="s">
        <v>108</v>
      </c>
      <c r="D647" s="9">
        <v>40765</v>
      </c>
      <c r="E647" s="95">
        <f t="shared" ca="1" si="10"/>
        <v>11</v>
      </c>
      <c r="F647" s="111">
        <v>77740</v>
      </c>
      <c r="G647" s="112">
        <v>1</v>
      </c>
    </row>
    <row r="648" spans="1:7">
      <c r="A648" s="8" t="s">
        <v>934</v>
      </c>
      <c r="B648" s="8" t="s">
        <v>119</v>
      </c>
      <c r="C648" s="8" t="s">
        <v>111</v>
      </c>
      <c r="D648" s="9">
        <v>36642</v>
      </c>
      <c r="E648" s="95">
        <f t="shared" ca="1" si="10"/>
        <v>22</v>
      </c>
      <c r="F648" s="111">
        <v>77760</v>
      </c>
      <c r="G648" s="112">
        <v>3</v>
      </c>
    </row>
    <row r="649" spans="1:7">
      <c r="A649" s="8" t="s">
        <v>261</v>
      </c>
      <c r="B649" s="8" t="s">
        <v>123</v>
      </c>
      <c r="C649" s="8" t="s">
        <v>108</v>
      </c>
      <c r="D649" s="9">
        <v>40501</v>
      </c>
      <c r="E649" s="95">
        <f t="shared" ca="1" si="10"/>
        <v>12</v>
      </c>
      <c r="F649" s="111">
        <v>77820</v>
      </c>
      <c r="G649" s="112">
        <v>3</v>
      </c>
    </row>
    <row r="650" spans="1:7">
      <c r="A650" s="8" t="s">
        <v>523</v>
      </c>
      <c r="B650" s="8" t="s">
        <v>115</v>
      </c>
      <c r="C650" s="8" t="s">
        <v>108</v>
      </c>
      <c r="D650" s="9">
        <v>39123</v>
      </c>
      <c r="E650" s="95">
        <f t="shared" ca="1" si="10"/>
        <v>16</v>
      </c>
      <c r="F650" s="111">
        <v>77840</v>
      </c>
      <c r="G650" s="112">
        <v>2</v>
      </c>
    </row>
    <row r="651" spans="1:7">
      <c r="A651" s="8" t="s">
        <v>541</v>
      </c>
      <c r="B651" s="8" t="s">
        <v>147</v>
      </c>
      <c r="C651" s="8" t="s">
        <v>111</v>
      </c>
      <c r="D651" s="9">
        <v>39063</v>
      </c>
      <c r="E651" s="95">
        <f t="shared" ca="1" si="10"/>
        <v>16</v>
      </c>
      <c r="F651" s="111">
        <v>77930</v>
      </c>
      <c r="G651" s="112">
        <v>5</v>
      </c>
    </row>
    <row r="652" spans="1:7">
      <c r="A652" s="8" t="s">
        <v>253</v>
      </c>
      <c r="B652" s="8" t="s">
        <v>115</v>
      </c>
      <c r="C652" s="8" t="s">
        <v>108</v>
      </c>
      <c r="D652" s="9">
        <v>40525</v>
      </c>
      <c r="E652" s="95">
        <f t="shared" ca="1" si="10"/>
        <v>12</v>
      </c>
      <c r="F652" s="111">
        <v>77950</v>
      </c>
      <c r="G652" s="112">
        <v>4</v>
      </c>
    </row>
    <row r="653" spans="1:7">
      <c r="A653" s="8" t="s">
        <v>680</v>
      </c>
      <c r="B653" s="8" t="s">
        <v>121</v>
      </c>
      <c r="C653" s="8" t="s">
        <v>111</v>
      </c>
      <c r="D653" s="9">
        <v>37803</v>
      </c>
      <c r="E653" s="95">
        <f t="shared" ca="1" si="10"/>
        <v>19</v>
      </c>
      <c r="F653" s="111">
        <v>78100</v>
      </c>
      <c r="G653" s="112">
        <v>3</v>
      </c>
    </row>
    <row r="654" spans="1:7">
      <c r="A654" s="8" t="s">
        <v>362</v>
      </c>
      <c r="B654" s="8" t="s">
        <v>140</v>
      </c>
      <c r="C654" s="8" t="s">
        <v>108</v>
      </c>
      <c r="D654" s="9">
        <v>39972</v>
      </c>
      <c r="E654" s="95">
        <f t="shared" ca="1" si="10"/>
        <v>13</v>
      </c>
      <c r="F654" s="111">
        <v>78170</v>
      </c>
      <c r="G654" s="112">
        <v>5</v>
      </c>
    </row>
    <row r="655" spans="1:7">
      <c r="A655" s="8" t="s">
        <v>370</v>
      </c>
      <c r="B655" s="8" t="s">
        <v>140</v>
      </c>
      <c r="C655" s="8" t="s">
        <v>111</v>
      </c>
      <c r="D655" s="9">
        <v>39830</v>
      </c>
      <c r="E655" s="95">
        <f t="shared" ca="1" si="10"/>
        <v>14</v>
      </c>
      <c r="F655" s="111">
        <v>78520</v>
      </c>
      <c r="G655" s="112">
        <v>4</v>
      </c>
    </row>
    <row r="656" spans="1:7">
      <c r="A656" s="8" t="s">
        <v>800</v>
      </c>
      <c r="B656" s="8" t="s">
        <v>140</v>
      </c>
      <c r="C656" s="8" t="s">
        <v>108</v>
      </c>
      <c r="D656" s="9">
        <v>35801</v>
      </c>
      <c r="E656" s="95">
        <f t="shared" ca="1" si="10"/>
        <v>25</v>
      </c>
      <c r="F656" s="111">
        <v>78570</v>
      </c>
      <c r="G656" s="112">
        <v>1</v>
      </c>
    </row>
    <row r="657" spans="1:7">
      <c r="A657" s="8" t="s">
        <v>493</v>
      </c>
      <c r="B657" s="8" t="s">
        <v>107</v>
      </c>
      <c r="C657" s="8" t="s">
        <v>111</v>
      </c>
      <c r="D657" s="9">
        <v>39248</v>
      </c>
      <c r="E657" s="95">
        <f t="shared" ca="1" si="10"/>
        <v>15</v>
      </c>
      <c r="F657" s="111">
        <v>78590</v>
      </c>
      <c r="G657" s="112">
        <v>1</v>
      </c>
    </row>
    <row r="658" spans="1:7">
      <c r="A658" s="8" t="s">
        <v>594</v>
      </c>
      <c r="B658" s="8" t="s">
        <v>119</v>
      </c>
      <c r="C658" s="8" t="s">
        <v>108</v>
      </c>
      <c r="D658" s="9">
        <v>38784</v>
      </c>
      <c r="E658" s="95">
        <f t="shared" ca="1" si="10"/>
        <v>17</v>
      </c>
      <c r="F658" s="111">
        <v>78710</v>
      </c>
      <c r="G658" s="112">
        <v>4</v>
      </c>
    </row>
    <row r="659" spans="1:7">
      <c r="A659" s="8" t="s">
        <v>959</v>
      </c>
      <c r="B659" s="8" t="s">
        <v>107</v>
      </c>
      <c r="C659" s="8" t="s">
        <v>108</v>
      </c>
      <c r="D659" s="9">
        <v>37009</v>
      </c>
      <c r="E659" s="95">
        <f t="shared" ca="1" si="10"/>
        <v>21</v>
      </c>
      <c r="F659" s="111">
        <v>78710</v>
      </c>
      <c r="G659" s="112">
        <v>2</v>
      </c>
    </row>
    <row r="660" spans="1:7">
      <c r="A660" s="8" t="s">
        <v>597</v>
      </c>
      <c r="B660" s="8" t="s">
        <v>260</v>
      </c>
      <c r="C660" s="8" t="s">
        <v>111</v>
      </c>
      <c r="D660" s="9">
        <v>38755</v>
      </c>
      <c r="E660" s="95">
        <f t="shared" ca="1" si="10"/>
        <v>17</v>
      </c>
      <c r="F660" s="111">
        <v>78860</v>
      </c>
      <c r="G660" s="112">
        <v>2</v>
      </c>
    </row>
    <row r="661" spans="1:7">
      <c r="A661" s="8" t="s">
        <v>942</v>
      </c>
      <c r="B661" s="8" t="s">
        <v>119</v>
      </c>
      <c r="C661" s="8" t="s">
        <v>108</v>
      </c>
      <c r="D661" s="9">
        <v>36012</v>
      </c>
      <c r="E661" s="95">
        <f t="shared" ca="1" si="10"/>
        <v>24</v>
      </c>
      <c r="F661" s="111">
        <v>78950</v>
      </c>
      <c r="G661" s="112">
        <v>1</v>
      </c>
    </row>
    <row r="662" spans="1:7">
      <c r="A662" s="8" t="s">
        <v>293</v>
      </c>
      <c r="B662" s="8" t="s">
        <v>283</v>
      </c>
      <c r="C662" s="8" t="s">
        <v>108</v>
      </c>
      <c r="D662" s="12">
        <v>40400</v>
      </c>
      <c r="E662" s="95">
        <f t="shared" ca="1" si="10"/>
        <v>12</v>
      </c>
      <c r="F662" s="111">
        <v>79150</v>
      </c>
      <c r="G662" s="112">
        <v>2</v>
      </c>
    </row>
    <row r="663" spans="1:7">
      <c r="A663" s="8" t="s">
        <v>510</v>
      </c>
      <c r="B663" s="8" t="s">
        <v>140</v>
      </c>
      <c r="C663" s="8" t="s">
        <v>111</v>
      </c>
      <c r="D663" s="9">
        <v>39166</v>
      </c>
      <c r="E663" s="95">
        <f t="shared" ca="1" si="10"/>
        <v>16</v>
      </c>
      <c r="F663" s="111">
        <v>79220</v>
      </c>
      <c r="G663" s="112">
        <v>4</v>
      </c>
    </row>
    <row r="664" spans="1:7">
      <c r="A664" s="8" t="s">
        <v>424</v>
      </c>
      <c r="B664" s="8" t="s">
        <v>107</v>
      </c>
      <c r="C664" s="8" t="s">
        <v>108</v>
      </c>
      <c r="D664" s="9">
        <v>39602</v>
      </c>
      <c r="E664" s="95">
        <f t="shared" ca="1" si="10"/>
        <v>14</v>
      </c>
      <c r="F664" s="111">
        <v>79380</v>
      </c>
      <c r="G664" s="112">
        <v>5</v>
      </c>
    </row>
    <row r="665" spans="1:7">
      <c r="A665" s="8" t="s">
        <v>210</v>
      </c>
      <c r="B665" s="8" t="s">
        <v>110</v>
      </c>
      <c r="C665" s="8" t="s">
        <v>111</v>
      </c>
      <c r="D665" s="9">
        <v>40707</v>
      </c>
      <c r="E665" s="95">
        <f t="shared" ca="1" si="10"/>
        <v>11</v>
      </c>
      <c r="F665" s="111">
        <v>79380</v>
      </c>
      <c r="G665" s="112">
        <v>1</v>
      </c>
    </row>
    <row r="666" spans="1:7">
      <c r="A666" s="8" t="s">
        <v>187</v>
      </c>
      <c r="B666" s="8" t="s">
        <v>110</v>
      </c>
      <c r="C666" s="8" t="s">
        <v>108</v>
      </c>
      <c r="D666" s="9">
        <v>40831</v>
      </c>
      <c r="E666" s="95">
        <f t="shared" ca="1" si="10"/>
        <v>11</v>
      </c>
      <c r="F666" s="111">
        <v>79400</v>
      </c>
      <c r="G666" s="112">
        <v>4</v>
      </c>
    </row>
    <row r="667" spans="1:7">
      <c r="A667" s="8" t="s">
        <v>363</v>
      </c>
      <c r="B667" s="8" t="s">
        <v>123</v>
      </c>
      <c r="C667" s="8" t="s">
        <v>111</v>
      </c>
      <c r="D667" s="9">
        <v>39959</v>
      </c>
      <c r="E667" s="95">
        <f t="shared" ca="1" si="10"/>
        <v>13</v>
      </c>
      <c r="F667" s="111">
        <v>79460</v>
      </c>
      <c r="G667" s="112">
        <v>5</v>
      </c>
    </row>
    <row r="668" spans="1:7">
      <c r="A668" s="8" t="s">
        <v>947</v>
      </c>
      <c r="B668" s="8" t="s">
        <v>119</v>
      </c>
      <c r="C668" s="8" t="s">
        <v>108</v>
      </c>
      <c r="D668" s="9">
        <v>36078</v>
      </c>
      <c r="E668" s="95">
        <f t="shared" ca="1" si="10"/>
        <v>24</v>
      </c>
      <c r="F668" s="111">
        <v>79610</v>
      </c>
      <c r="G668" s="112">
        <v>2</v>
      </c>
    </row>
    <row r="669" spans="1:7">
      <c r="A669" s="8" t="s">
        <v>584</v>
      </c>
      <c r="B669" s="8" t="s">
        <v>140</v>
      </c>
      <c r="C669" s="8" t="s">
        <v>108</v>
      </c>
      <c r="D669" s="9">
        <v>38807</v>
      </c>
      <c r="E669" s="95">
        <f t="shared" ca="1" si="10"/>
        <v>17</v>
      </c>
      <c r="F669" s="111">
        <v>79730</v>
      </c>
      <c r="G669" s="112">
        <v>2</v>
      </c>
    </row>
    <row r="670" spans="1:7">
      <c r="A670" s="8" t="s">
        <v>134</v>
      </c>
      <c r="B670" s="8" t="s">
        <v>135</v>
      </c>
      <c r="C670" s="8" t="s">
        <v>108</v>
      </c>
      <c r="D670" s="9">
        <v>41136</v>
      </c>
      <c r="E670" s="95">
        <f t="shared" ca="1" si="10"/>
        <v>10</v>
      </c>
      <c r="F670" s="111">
        <v>79760</v>
      </c>
      <c r="G670" s="112">
        <v>5</v>
      </c>
    </row>
    <row r="671" spans="1:7">
      <c r="A671" s="8" t="s">
        <v>165</v>
      </c>
      <c r="B671" s="8" t="s">
        <v>115</v>
      </c>
      <c r="C671" s="8" t="s">
        <v>108</v>
      </c>
      <c r="D671" s="9">
        <v>40947</v>
      </c>
      <c r="E671" s="95">
        <f t="shared" ca="1" si="10"/>
        <v>11</v>
      </c>
      <c r="F671" s="111">
        <v>79770</v>
      </c>
      <c r="G671" s="112">
        <v>4</v>
      </c>
    </row>
    <row r="672" spans="1:7">
      <c r="A672" s="8" t="s">
        <v>248</v>
      </c>
      <c r="B672" s="8" t="s">
        <v>137</v>
      </c>
      <c r="C672" s="8" t="s">
        <v>111</v>
      </c>
      <c r="D672" s="9">
        <v>40550</v>
      </c>
      <c r="E672" s="95">
        <f t="shared" ca="1" si="10"/>
        <v>12</v>
      </c>
      <c r="F672" s="111">
        <v>80050</v>
      </c>
      <c r="G672" s="112">
        <v>2</v>
      </c>
    </row>
    <row r="673" spans="1:7">
      <c r="A673" s="8" t="s">
        <v>411</v>
      </c>
      <c r="B673" s="8" t="s">
        <v>115</v>
      </c>
      <c r="C673" s="8" t="s">
        <v>108</v>
      </c>
      <c r="D673" s="9">
        <v>39678</v>
      </c>
      <c r="E673" s="95">
        <f t="shared" ca="1" si="10"/>
        <v>14</v>
      </c>
      <c r="F673" s="111">
        <v>80090</v>
      </c>
      <c r="G673" s="112">
        <v>2</v>
      </c>
    </row>
    <row r="674" spans="1:7">
      <c r="A674" s="8" t="s">
        <v>596</v>
      </c>
      <c r="B674" s="8" t="s">
        <v>137</v>
      </c>
      <c r="C674" s="8" t="s">
        <v>108</v>
      </c>
      <c r="D674" s="9">
        <v>38774</v>
      </c>
      <c r="E674" s="95">
        <f t="shared" ca="1" si="10"/>
        <v>17</v>
      </c>
      <c r="F674" s="111">
        <v>80120</v>
      </c>
      <c r="G674" s="112">
        <v>4</v>
      </c>
    </row>
    <row r="675" spans="1:7">
      <c r="A675" s="8" t="s">
        <v>236</v>
      </c>
      <c r="B675" s="8" t="s">
        <v>119</v>
      </c>
      <c r="C675" s="8" t="s">
        <v>108</v>
      </c>
      <c r="D675" s="9">
        <v>40581</v>
      </c>
      <c r="E675" s="95">
        <f t="shared" ca="1" si="10"/>
        <v>12</v>
      </c>
      <c r="F675" s="111">
        <v>80260</v>
      </c>
      <c r="G675" s="112">
        <v>3</v>
      </c>
    </row>
    <row r="676" spans="1:7">
      <c r="A676" s="8" t="s">
        <v>563</v>
      </c>
      <c r="B676" s="8" t="s">
        <v>140</v>
      </c>
      <c r="C676" s="8" t="s">
        <v>111</v>
      </c>
      <c r="D676" s="9">
        <v>38912</v>
      </c>
      <c r="E676" s="95">
        <f t="shared" ca="1" si="10"/>
        <v>16</v>
      </c>
      <c r="F676" s="111">
        <v>80330</v>
      </c>
      <c r="G676" s="112">
        <v>4</v>
      </c>
    </row>
    <row r="677" spans="1:7">
      <c r="A677" s="8" t="s">
        <v>378</v>
      </c>
      <c r="B677" s="8" t="s">
        <v>140</v>
      </c>
      <c r="C677" s="8" t="s">
        <v>111</v>
      </c>
      <c r="D677" s="9">
        <v>39785</v>
      </c>
      <c r="E677" s="95">
        <f t="shared" ca="1" si="10"/>
        <v>14</v>
      </c>
      <c r="F677" s="111">
        <v>80690</v>
      </c>
      <c r="G677" s="112">
        <v>3</v>
      </c>
    </row>
    <row r="678" spans="1:7">
      <c r="A678" s="8" t="s">
        <v>342</v>
      </c>
      <c r="B678" s="8" t="s">
        <v>107</v>
      </c>
      <c r="C678" s="8" t="s">
        <v>111</v>
      </c>
      <c r="D678" s="9">
        <v>40235</v>
      </c>
      <c r="E678" s="95">
        <f t="shared" ca="1" si="10"/>
        <v>13</v>
      </c>
      <c r="F678" s="111">
        <v>80729</v>
      </c>
      <c r="G678" s="112">
        <v>3</v>
      </c>
    </row>
    <row r="679" spans="1:7">
      <c r="A679" s="8" t="s">
        <v>414</v>
      </c>
      <c r="B679" s="8" t="s">
        <v>115</v>
      </c>
      <c r="C679" s="8" t="s">
        <v>108</v>
      </c>
      <c r="D679" s="9">
        <v>39657</v>
      </c>
      <c r="E679" s="95">
        <f t="shared" ca="1" si="10"/>
        <v>14</v>
      </c>
      <c r="F679" s="111">
        <v>80880</v>
      </c>
      <c r="G679" s="112">
        <v>1</v>
      </c>
    </row>
    <row r="680" spans="1:7">
      <c r="A680" s="8" t="s">
        <v>425</v>
      </c>
      <c r="B680" s="8" t="s">
        <v>140</v>
      </c>
      <c r="C680" s="8" t="s">
        <v>108</v>
      </c>
      <c r="D680" s="9">
        <v>39597</v>
      </c>
      <c r="E680" s="95">
        <f t="shared" ca="1" si="10"/>
        <v>14</v>
      </c>
      <c r="F680" s="111">
        <v>81010</v>
      </c>
      <c r="G680" s="112">
        <v>4</v>
      </c>
    </row>
    <row r="681" spans="1:7">
      <c r="A681" s="8" t="s">
        <v>112</v>
      </c>
      <c r="B681" s="8" t="s">
        <v>113</v>
      </c>
      <c r="C681" s="8" t="s">
        <v>111</v>
      </c>
      <c r="D681" s="9">
        <v>41254</v>
      </c>
      <c r="E681" s="95">
        <f t="shared" ca="1" si="10"/>
        <v>10</v>
      </c>
      <c r="F681" s="111">
        <v>81070</v>
      </c>
      <c r="G681" s="112">
        <v>5</v>
      </c>
    </row>
    <row r="682" spans="1:7">
      <c r="A682" s="8" t="s">
        <v>608</v>
      </c>
      <c r="B682" s="8" t="s">
        <v>107</v>
      </c>
      <c r="C682" s="8" t="s">
        <v>108</v>
      </c>
      <c r="D682" s="9">
        <v>38347</v>
      </c>
      <c r="E682" s="95">
        <f t="shared" ca="1" si="10"/>
        <v>18</v>
      </c>
      <c r="F682" s="111">
        <v>81340</v>
      </c>
      <c r="G682" s="112">
        <v>2</v>
      </c>
    </row>
    <row r="683" spans="1:7">
      <c r="A683" s="8" t="s">
        <v>807</v>
      </c>
      <c r="B683" s="8" t="s">
        <v>140</v>
      </c>
      <c r="C683" s="8" t="s">
        <v>108</v>
      </c>
      <c r="D683" s="9">
        <v>36198</v>
      </c>
      <c r="E683" s="95">
        <f t="shared" ca="1" si="10"/>
        <v>24</v>
      </c>
      <c r="F683" s="111">
        <v>81400</v>
      </c>
      <c r="G683" s="112">
        <v>2</v>
      </c>
    </row>
    <row r="684" spans="1:7">
      <c r="A684" s="8" t="s">
        <v>185</v>
      </c>
      <c r="B684" s="8" t="s">
        <v>177</v>
      </c>
      <c r="C684" s="8" t="s">
        <v>108</v>
      </c>
      <c r="D684" s="9">
        <v>40841</v>
      </c>
      <c r="E684" s="95">
        <f t="shared" ca="1" si="10"/>
        <v>11</v>
      </c>
      <c r="F684" s="111">
        <v>81530</v>
      </c>
      <c r="G684" s="112">
        <v>5</v>
      </c>
    </row>
    <row r="685" spans="1:7">
      <c r="A685" s="8" t="s">
        <v>575</v>
      </c>
      <c r="B685" s="8" t="s">
        <v>147</v>
      </c>
      <c r="C685" s="8" t="s">
        <v>108</v>
      </c>
      <c r="D685" s="9">
        <v>38834</v>
      </c>
      <c r="E685" s="95">
        <f t="shared" ca="1" si="10"/>
        <v>16</v>
      </c>
      <c r="F685" s="111">
        <v>81640</v>
      </c>
      <c r="G685" s="112">
        <v>4</v>
      </c>
    </row>
    <row r="686" spans="1:7">
      <c r="A686" s="8" t="s">
        <v>468</v>
      </c>
      <c r="B686" s="8" t="s">
        <v>147</v>
      </c>
      <c r="C686" s="8" t="s">
        <v>111</v>
      </c>
      <c r="D686" s="9">
        <v>39330</v>
      </c>
      <c r="E686" s="95">
        <f t="shared" ca="1" si="10"/>
        <v>15</v>
      </c>
      <c r="F686" s="111">
        <v>81930</v>
      </c>
      <c r="G686" s="112">
        <v>5</v>
      </c>
    </row>
    <row r="687" spans="1:7">
      <c r="A687" s="8" t="s">
        <v>487</v>
      </c>
      <c r="B687" s="8" t="s">
        <v>140</v>
      </c>
      <c r="C687" s="8" t="s">
        <v>108</v>
      </c>
      <c r="D687" s="9">
        <v>39264</v>
      </c>
      <c r="E687" s="95">
        <f t="shared" ca="1" si="10"/>
        <v>15</v>
      </c>
      <c r="F687" s="111">
        <v>81980</v>
      </c>
      <c r="G687" s="112">
        <v>2</v>
      </c>
    </row>
    <row r="688" spans="1:7">
      <c r="A688" s="8" t="s">
        <v>866</v>
      </c>
      <c r="B688" s="8" t="s">
        <v>147</v>
      </c>
      <c r="C688" s="8" t="s">
        <v>108</v>
      </c>
      <c r="D688" s="9">
        <v>35857</v>
      </c>
      <c r="E688" s="95">
        <f t="shared" ca="1" si="10"/>
        <v>25</v>
      </c>
      <c r="F688" s="111">
        <v>82110</v>
      </c>
      <c r="G688" s="112">
        <v>3</v>
      </c>
    </row>
    <row r="689" spans="1:7">
      <c r="A689" s="8" t="s">
        <v>318</v>
      </c>
      <c r="B689" s="8" t="s">
        <v>123</v>
      </c>
      <c r="C689" s="8" t="s">
        <v>108</v>
      </c>
      <c r="D689" s="9">
        <v>40310</v>
      </c>
      <c r="E689" s="95">
        <f t="shared" ca="1" si="10"/>
        <v>12</v>
      </c>
      <c r="F689" s="111">
        <v>82120</v>
      </c>
      <c r="G689" s="112">
        <v>5</v>
      </c>
    </row>
    <row r="690" spans="1:7">
      <c r="A690" s="8" t="s">
        <v>397</v>
      </c>
      <c r="B690" s="8" t="s">
        <v>107</v>
      </c>
      <c r="C690" s="8" t="s">
        <v>108</v>
      </c>
      <c r="D690" s="9">
        <v>39728</v>
      </c>
      <c r="E690" s="95">
        <f t="shared" ca="1" si="10"/>
        <v>14</v>
      </c>
      <c r="F690" s="111">
        <v>82370</v>
      </c>
      <c r="G690" s="112">
        <v>5</v>
      </c>
    </row>
    <row r="691" spans="1:7">
      <c r="A691" s="8" t="s">
        <v>794</v>
      </c>
      <c r="B691" s="8" t="s">
        <v>113</v>
      </c>
      <c r="C691" s="8" t="s">
        <v>108</v>
      </c>
      <c r="D691" s="9">
        <v>36082</v>
      </c>
      <c r="E691" s="95">
        <f t="shared" ca="1" si="10"/>
        <v>24</v>
      </c>
      <c r="F691" s="111">
        <v>82400</v>
      </c>
      <c r="G691" s="112">
        <v>2</v>
      </c>
    </row>
    <row r="692" spans="1:7">
      <c r="A692" s="8" t="s">
        <v>924</v>
      </c>
      <c r="B692" s="8" t="s">
        <v>119</v>
      </c>
      <c r="C692" s="8" t="s">
        <v>108</v>
      </c>
      <c r="D692" s="9">
        <v>37625</v>
      </c>
      <c r="E692" s="95">
        <f t="shared" ca="1" si="10"/>
        <v>20</v>
      </c>
      <c r="F692" s="111">
        <v>82490</v>
      </c>
      <c r="G692" s="112">
        <v>5</v>
      </c>
    </row>
    <row r="693" spans="1:7">
      <c r="A693" s="8" t="s">
        <v>172</v>
      </c>
      <c r="B693" s="8" t="s">
        <v>137</v>
      </c>
      <c r="C693" s="8" t="s">
        <v>108</v>
      </c>
      <c r="D693" s="9">
        <v>40918</v>
      </c>
      <c r="E693" s="95">
        <f t="shared" ca="1" si="10"/>
        <v>11</v>
      </c>
      <c r="F693" s="111">
        <v>82500</v>
      </c>
      <c r="G693" s="112">
        <v>5</v>
      </c>
    </row>
    <row r="694" spans="1:7">
      <c r="A694" s="8" t="s">
        <v>502</v>
      </c>
      <c r="B694" s="8" t="s">
        <v>119</v>
      </c>
      <c r="C694" s="8" t="s">
        <v>108</v>
      </c>
      <c r="D694" s="9">
        <v>39183</v>
      </c>
      <c r="E694" s="95">
        <f t="shared" ca="1" si="10"/>
        <v>16</v>
      </c>
      <c r="F694" s="111">
        <v>82700</v>
      </c>
      <c r="G694" s="112">
        <v>3</v>
      </c>
    </row>
    <row r="695" spans="1:7">
      <c r="A695" s="8" t="s">
        <v>136</v>
      </c>
      <c r="B695" s="8" t="s">
        <v>137</v>
      </c>
      <c r="C695" s="8" t="s">
        <v>108</v>
      </c>
      <c r="D695" s="9">
        <v>41128</v>
      </c>
      <c r="E695" s="95">
        <f t="shared" ca="1" si="10"/>
        <v>10</v>
      </c>
      <c r="F695" s="111">
        <v>82760</v>
      </c>
      <c r="G695" s="112">
        <v>4</v>
      </c>
    </row>
    <row r="696" spans="1:7">
      <c r="A696" s="8" t="s">
        <v>533</v>
      </c>
      <c r="B696" s="8" t="s">
        <v>123</v>
      </c>
      <c r="C696" s="8" t="s">
        <v>111</v>
      </c>
      <c r="D696" s="9">
        <v>39094</v>
      </c>
      <c r="E696" s="95">
        <f t="shared" ca="1" si="10"/>
        <v>16</v>
      </c>
      <c r="F696" s="111">
        <v>83020</v>
      </c>
      <c r="G696" s="112">
        <v>4</v>
      </c>
    </row>
    <row r="697" spans="1:7">
      <c r="A697" s="8" t="s">
        <v>556</v>
      </c>
      <c r="B697" s="8" t="s">
        <v>123</v>
      </c>
      <c r="C697" s="8" t="s">
        <v>111</v>
      </c>
      <c r="D697" s="9">
        <v>38970</v>
      </c>
      <c r="E697" s="95">
        <f t="shared" ca="1" si="10"/>
        <v>16</v>
      </c>
      <c r="F697" s="111">
        <v>83070</v>
      </c>
      <c r="G697" s="112">
        <v>3</v>
      </c>
    </row>
    <row r="698" spans="1:7">
      <c r="A698" s="8" t="s">
        <v>446</v>
      </c>
      <c r="B698" s="8" t="s">
        <v>119</v>
      </c>
      <c r="C698" s="8" t="s">
        <v>108</v>
      </c>
      <c r="D698" s="9">
        <v>39448</v>
      </c>
      <c r="E698" s="95">
        <f t="shared" ca="1" si="10"/>
        <v>15</v>
      </c>
      <c r="F698" s="111">
        <v>83710</v>
      </c>
      <c r="G698" s="112">
        <v>3</v>
      </c>
    </row>
    <row r="699" spans="1:7">
      <c r="A699" s="8" t="s">
        <v>429</v>
      </c>
      <c r="B699" s="8" t="s">
        <v>140</v>
      </c>
      <c r="C699" s="8" t="s">
        <v>111</v>
      </c>
      <c r="D699" s="9">
        <v>39545</v>
      </c>
      <c r="E699" s="95">
        <f t="shared" ca="1" si="10"/>
        <v>15</v>
      </c>
      <c r="F699" s="111">
        <v>84170</v>
      </c>
      <c r="G699" s="112">
        <v>2</v>
      </c>
    </row>
    <row r="700" spans="1:7">
      <c r="A700" s="8" t="s">
        <v>571</v>
      </c>
      <c r="B700" s="8" t="s">
        <v>123</v>
      </c>
      <c r="C700" s="8" t="s">
        <v>111</v>
      </c>
      <c r="D700" s="9">
        <v>38856</v>
      </c>
      <c r="E700" s="95">
        <f t="shared" ca="1" si="10"/>
        <v>16</v>
      </c>
      <c r="F700" s="111">
        <v>84200</v>
      </c>
      <c r="G700" s="112">
        <v>2</v>
      </c>
    </row>
    <row r="701" spans="1:7">
      <c r="A701" s="8" t="s">
        <v>228</v>
      </c>
      <c r="B701" s="8" t="s">
        <v>115</v>
      </c>
      <c r="C701" s="8" t="s">
        <v>111</v>
      </c>
      <c r="D701" s="13">
        <v>40620</v>
      </c>
      <c r="E701" s="95">
        <f t="shared" ca="1" si="10"/>
        <v>12</v>
      </c>
      <c r="F701" s="111">
        <v>84300</v>
      </c>
      <c r="G701" s="112">
        <v>1</v>
      </c>
    </row>
    <row r="702" spans="1:7">
      <c r="A702" s="8" t="s">
        <v>798</v>
      </c>
      <c r="B702" s="8" t="s">
        <v>215</v>
      </c>
      <c r="C702" s="8" t="s">
        <v>131</v>
      </c>
      <c r="D702" s="9">
        <v>37946</v>
      </c>
      <c r="E702" s="95">
        <f t="shared" ca="1" si="10"/>
        <v>19</v>
      </c>
      <c r="F702" s="111">
        <v>85130</v>
      </c>
      <c r="G702" s="112">
        <v>5</v>
      </c>
    </row>
    <row r="703" spans="1:7">
      <c r="A703" s="10" t="s">
        <v>546</v>
      </c>
      <c r="B703" s="10" t="s">
        <v>135</v>
      </c>
      <c r="C703" s="10" t="s">
        <v>108</v>
      </c>
      <c r="D703" s="11">
        <v>39029</v>
      </c>
      <c r="E703" s="95">
        <f t="shared" ca="1" si="10"/>
        <v>16</v>
      </c>
      <c r="F703" s="111">
        <v>85300</v>
      </c>
      <c r="G703" s="112">
        <v>2</v>
      </c>
    </row>
    <row r="704" spans="1:7">
      <c r="A704" s="8" t="s">
        <v>666</v>
      </c>
      <c r="B704" s="8" t="s">
        <v>123</v>
      </c>
      <c r="C704" s="8" t="s">
        <v>111</v>
      </c>
      <c r="D704" s="9">
        <v>35848</v>
      </c>
      <c r="E704" s="95">
        <f t="shared" ca="1" si="10"/>
        <v>25</v>
      </c>
      <c r="F704" s="111">
        <v>85480</v>
      </c>
      <c r="G704" s="112">
        <v>5</v>
      </c>
    </row>
    <row r="705" spans="1:7">
      <c r="A705" s="8" t="s">
        <v>213</v>
      </c>
      <c r="B705" s="8" t="s">
        <v>206</v>
      </c>
      <c r="C705" s="8" t="s">
        <v>111</v>
      </c>
      <c r="D705" s="9">
        <v>40692</v>
      </c>
      <c r="E705" s="95">
        <f t="shared" ca="1" si="10"/>
        <v>11</v>
      </c>
      <c r="F705" s="111">
        <v>85510</v>
      </c>
      <c r="G705" s="112">
        <v>4</v>
      </c>
    </row>
    <row r="706" spans="1:7">
      <c r="A706" s="8" t="s">
        <v>760</v>
      </c>
      <c r="B706" s="8" t="s">
        <v>123</v>
      </c>
      <c r="C706" s="8" t="s">
        <v>108</v>
      </c>
      <c r="D706" s="9">
        <v>37348</v>
      </c>
      <c r="E706" s="95">
        <f t="shared" ref="E706:E742" ca="1" si="11">DATEDIF(D706,TODAY(),"Y")</f>
        <v>21</v>
      </c>
      <c r="F706" s="111">
        <v>85880</v>
      </c>
      <c r="G706" s="112">
        <v>3</v>
      </c>
    </row>
    <row r="707" spans="1:7">
      <c r="A707" s="8" t="s">
        <v>186</v>
      </c>
      <c r="B707" s="8" t="s">
        <v>123</v>
      </c>
      <c r="C707" s="8" t="s">
        <v>108</v>
      </c>
      <c r="D707" s="9">
        <v>40832</v>
      </c>
      <c r="E707" s="95">
        <f t="shared" ca="1" si="11"/>
        <v>11</v>
      </c>
      <c r="F707" s="111">
        <v>85920</v>
      </c>
      <c r="G707" s="112">
        <v>4</v>
      </c>
    </row>
    <row r="708" spans="1:7">
      <c r="A708" s="8" t="s">
        <v>590</v>
      </c>
      <c r="B708" s="8" t="s">
        <v>119</v>
      </c>
      <c r="C708" s="8" t="s">
        <v>111</v>
      </c>
      <c r="D708" s="9">
        <v>38793</v>
      </c>
      <c r="E708" s="95">
        <f t="shared" ca="1" si="11"/>
        <v>17</v>
      </c>
      <c r="F708" s="111">
        <v>85930</v>
      </c>
      <c r="G708" s="112">
        <v>2</v>
      </c>
    </row>
    <row r="709" spans="1:7">
      <c r="A709" s="8" t="s">
        <v>381</v>
      </c>
      <c r="B709" s="8" t="s">
        <v>110</v>
      </c>
      <c r="C709" s="8" t="s">
        <v>111</v>
      </c>
      <c r="D709" s="9">
        <v>39772</v>
      </c>
      <c r="E709" s="95">
        <f t="shared" ca="1" si="11"/>
        <v>14</v>
      </c>
      <c r="F709" s="111">
        <v>85980</v>
      </c>
      <c r="G709" s="112">
        <v>2</v>
      </c>
    </row>
    <row r="710" spans="1:7">
      <c r="A710" s="8" t="s">
        <v>398</v>
      </c>
      <c r="B710" s="8" t="s">
        <v>107</v>
      </c>
      <c r="C710" s="8" t="s">
        <v>111</v>
      </c>
      <c r="D710" s="9">
        <v>39728</v>
      </c>
      <c r="E710" s="95">
        <f t="shared" ca="1" si="11"/>
        <v>14</v>
      </c>
      <c r="F710" s="111">
        <v>86040</v>
      </c>
      <c r="G710" s="112">
        <v>5</v>
      </c>
    </row>
    <row r="711" spans="1:7">
      <c r="A711" s="8" t="s">
        <v>921</v>
      </c>
      <c r="B711" s="8" t="s">
        <v>119</v>
      </c>
      <c r="C711" s="8" t="s">
        <v>111</v>
      </c>
      <c r="D711" s="9">
        <v>35806</v>
      </c>
      <c r="E711" s="95">
        <f t="shared" ca="1" si="11"/>
        <v>25</v>
      </c>
      <c r="F711" s="111">
        <v>86100</v>
      </c>
      <c r="G711" s="112">
        <v>4</v>
      </c>
    </row>
    <row r="712" spans="1:7">
      <c r="A712" s="8" t="s">
        <v>614</v>
      </c>
      <c r="B712" s="8" t="s">
        <v>115</v>
      </c>
      <c r="C712" s="8" t="s">
        <v>108</v>
      </c>
      <c r="D712" s="9">
        <v>38227</v>
      </c>
      <c r="E712" s="95">
        <f t="shared" ca="1" si="11"/>
        <v>18</v>
      </c>
      <c r="F712" s="111">
        <v>86200</v>
      </c>
      <c r="G712" s="112">
        <v>3</v>
      </c>
    </row>
    <row r="713" spans="1:7">
      <c r="A713" s="8" t="s">
        <v>129</v>
      </c>
      <c r="B713" s="8" t="s">
        <v>119</v>
      </c>
      <c r="C713" s="8" t="s">
        <v>108</v>
      </c>
      <c r="D713" s="9">
        <v>41157</v>
      </c>
      <c r="E713" s="95">
        <f t="shared" ca="1" si="11"/>
        <v>10</v>
      </c>
      <c r="F713" s="111">
        <v>86240</v>
      </c>
      <c r="G713" s="112">
        <v>1</v>
      </c>
    </row>
    <row r="714" spans="1:7">
      <c r="A714" s="8" t="s">
        <v>330</v>
      </c>
      <c r="B714" s="8" t="s">
        <v>140</v>
      </c>
      <c r="C714" s="8" t="s">
        <v>108</v>
      </c>
      <c r="D714" s="9">
        <v>40269</v>
      </c>
      <c r="E714" s="95">
        <f t="shared" ca="1" si="11"/>
        <v>13</v>
      </c>
      <c r="F714" s="111">
        <v>86260</v>
      </c>
      <c r="G714" s="112">
        <v>3</v>
      </c>
    </row>
    <row r="715" spans="1:7">
      <c r="A715" s="8" t="s">
        <v>542</v>
      </c>
      <c r="B715" s="8" t="s">
        <v>107</v>
      </c>
      <c r="C715" s="8" t="s">
        <v>108</v>
      </c>
      <c r="D715" s="9">
        <v>39063</v>
      </c>
      <c r="E715" s="95">
        <f t="shared" ca="1" si="11"/>
        <v>16</v>
      </c>
      <c r="F715" s="111">
        <v>86320</v>
      </c>
      <c r="G715" s="112">
        <v>4</v>
      </c>
    </row>
    <row r="716" spans="1:7">
      <c r="A716" s="8" t="s">
        <v>548</v>
      </c>
      <c r="B716" s="8" t="s">
        <v>121</v>
      </c>
      <c r="C716" s="8" t="s">
        <v>111</v>
      </c>
      <c r="D716" s="9">
        <v>39011</v>
      </c>
      <c r="E716" s="95">
        <f t="shared" ca="1" si="11"/>
        <v>16</v>
      </c>
      <c r="F716" s="111">
        <v>86470</v>
      </c>
      <c r="G716" s="112">
        <v>4</v>
      </c>
    </row>
    <row r="717" spans="1:7">
      <c r="A717" s="8" t="s">
        <v>226</v>
      </c>
      <c r="B717" s="8" t="s">
        <v>110</v>
      </c>
      <c r="C717" s="8" t="s">
        <v>108</v>
      </c>
      <c r="D717" s="9">
        <v>40624</v>
      </c>
      <c r="E717" s="95">
        <f t="shared" ca="1" si="11"/>
        <v>12</v>
      </c>
      <c r="F717" s="111">
        <v>86500</v>
      </c>
      <c r="G717" s="112">
        <v>1</v>
      </c>
    </row>
    <row r="718" spans="1:7">
      <c r="A718" s="8" t="s">
        <v>774</v>
      </c>
      <c r="B718" s="8" t="s">
        <v>260</v>
      </c>
      <c r="C718" s="8" t="s">
        <v>108</v>
      </c>
      <c r="D718" s="9">
        <v>37883</v>
      </c>
      <c r="E718" s="95">
        <f t="shared" ca="1" si="11"/>
        <v>19</v>
      </c>
      <c r="F718" s="111">
        <v>86530</v>
      </c>
      <c r="G718" s="112">
        <v>1</v>
      </c>
    </row>
    <row r="719" spans="1:7">
      <c r="A719" s="8" t="s">
        <v>504</v>
      </c>
      <c r="B719" s="8" t="s">
        <v>147</v>
      </c>
      <c r="C719" s="8" t="s">
        <v>108</v>
      </c>
      <c r="D719" s="9">
        <v>39180</v>
      </c>
      <c r="E719" s="95">
        <f t="shared" ca="1" si="11"/>
        <v>16</v>
      </c>
      <c r="F719" s="111">
        <v>86540</v>
      </c>
      <c r="G719" s="112">
        <v>4</v>
      </c>
    </row>
    <row r="720" spans="1:7">
      <c r="A720" s="8" t="s">
        <v>223</v>
      </c>
      <c r="B720" s="8" t="s">
        <v>107</v>
      </c>
      <c r="C720" s="8" t="s">
        <v>108</v>
      </c>
      <c r="D720" s="9">
        <v>40637</v>
      </c>
      <c r="E720" s="95">
        <f t="shared" ca="1" si="11"/>
        <v>12</v>
      </c>
      <c r="F720" s="111">
        <v>86640</v>
      </c>
      <c r="G720" s="112">
        <v>3</v>
      </c>
    </row>
    <row r="721" spans="1:7">
      <c r="A721" s="8" t="s">
        <v>865</v>
      </c>
      <c r="B721" s="8" t="s">
        <v>147</v>
      </c>
      <c r="C721" s="8" t="s">
        <v>108</v>
      </c>
      <c r="D721" s="9">
        <v>35856</v>
      </c>
      <c r="E721" s="95">
        <f t="shared" ca="1" si="11"/>
        <v>25</v>
      </c>
      <c r="F721" s="111">
        <v>86830</v>
      </c>
      <c r="G721" s="112">
        <v>3</v>
      </c>
    </row>
    <row r="722" spans="1:7">
      <c r="A722" s="8" t="s">
        <v>781</v>
      </c>
      <c r="B722" s="8" t="s">
        <v>137</v>
      </c>
      <c r="C722" s="8" t="s">
        <v>111</v>
      </c>
      <c r="D722" s="9">
        <v>36342</v>
      </c>
      <c r="E722" s="95">
        <f t="shared" ca="1" si="11"/>
        <v>23</v>
      </c>
      <c r="F722" s="111">
        <v>86970</v>
      </c>
      <c r="G722" s="112">
        <v>4</v>
      </c>
    </row>
    <row r="723" spans="1:7">
      <c r="A723" s="8" t="s">
        <v>539</v>
      </c>
      <c r="B723" s="8" t="s">
        <v>115</v>
      </c>
      <c r="C723" s="8" t="s">
        <v>108</v>
      </c>
      <c r="D723" s="9">
        <v>39085</v>
      </c>
      <c r="E723" s="95">
        <f t="shared" ca="1" si="11"/>
        <v>16</v>
      </c>
      <c r="F723" s="111">
        <v>87030</v>
      </c>
      <c r="G723" s="112">
        <v>3</v>
      </c>
    </row>
    <row r="724" spans="1:7">
      <c r="A724" s="8" t="s">
        <v>174</v>
      </c>
      <c r="B724" s="8" t="s">
        <v>147</v>
      </c>
      <c r="C724" s="8" t="s">
        <v>108</v>
      </c>
      <c r="D724" s="9">
        <v>40911</v>
      </c>
      <c r="E724" s="95">
        <f t="shared" ca="1" si="11"/>
        <v>11</v>
      </c>
      <c r="F724" s="111">
        <v>87120</v>
      </c>
      <c r="G724" s="112">
        <v>3</v>
      </c>
    </row>
    <row r="725" spans="1:7">
      <c r="A725" s="8" t="s">
        <v>456</v>
      </c>
      <c r="B725" s="8" t="s">
        <v>107</v>
      </c>
      <c r="C725" s="8" t="s">
        <v>108</v>
      </c>
      <c r="D725" s="9">
        <v>39399</v>
      </c>
      <c r="E725" s="95">
        <f t="shared" ca="1" si="11"/>
        <v>15</v>
      </c>
      <c r="F725" s="111">
        <v>87220</v>
      </c>
      <c r="G725" s="112">
        <v>1</v>
      </c>
    </row>
    <row r="726" spans="1:7">
      <c r="A726" s="8" t="s">
        <v>764</v>
      </c>
      <c r="B726" s="8" t="s">
        <v>123</v>
      </c>
      <c r="C726" s="8" t="s">
        <v>108</v>
      </c>
      <c r="D726" s="9">
        <v>37785</v>
      </c>
      <c r="E726" s="95">
        <f t="shared" ca="1" si="11"/>
        <v>19</v>
      </c>
      <c r="F726" s="111">
        <v>87280</v>
      </c>
      <c r="G726" s="112">
        <v>4</v>
      </c>
    </row>
    <row r="727" spans="1:7">
      <c r="A727" s="8" t="s">
        <v>442</v>
      </c>
      <c r="B727" s="8" t="s">
        <v>140</v>
      </c>
      <c r="C727" s="8" t="s">
        <v>108</v>
      </c>
      <c r="D727" s="9">
        <v>39472</v>
      </c>
      <c r="E727" s="95">
        <f t="shared" ca="1" si="11"/>
        <v>15</v>
      </c>
      <c r="F727" s="111">
        <v>87760</v>
      </c>
      <c r="G727" s="112">
        <v>1</v>
      </c>
    </row>
    <row r="728" spans="1:7">
      <c r="A728" s="8" t="s">
        <v>279</v>
      </c>
      <c r="B728" s="8" t="s">
        <v>107</v>
      </c>
      <c r="C728" s="8" t="s">
        <v>111</v>
      </c>
      <c r="D728" s="9">
        <v>40451</v>
      </c>
      <c r="E728" s="95">
        <f t="shared" ca="1" si="11"/>
        <v>12</v>
      </c>
      <c r="F728" s="111">
        <v>87830</v>
      </c>
      <c r="G728" s="112">
        <v>2</v>
      </c>
    </row>
    <row r="729" spans="1:7">
      <c r="A729" s="8" t="s">
        <v>234</v>
      </c>
      <c r="B729" s="8" t="s">
        <v>177</v>
      </c>
      <c r="C729" s="8" t="s">
        <v>108</v>
      </c>
      <c r="D729" s="9">
        <v>40585</v>
      </c>
      <c r="E729" s="95">
        <f t="shared" ca="1" si="11"/>
        <v>12</v>
      </c>
      <c r="F729" s="111">
        <v>87950</v>
      </c>
      <c r="G729" s="112">
        <v>4</v>
      </c>
    </row>
    <row r="730" spans="1:7">
      <c r="A730" s="8" t="s">
        <v>120</v>
      </c>
      <c r="B730" s="8" t="s">
        <v>121</v>
      </c>
      <c r="C730" s="8" t="s">
        <v>108</v>
      </c>
      <c r="D730" s="9">
        <v>41209</v>
      </c>
      <c r="E730" s="95">
        <f t="shared" ca="1" si="11"/>
        <v>10</v>
      </c>
      <c r="F730" s="111">
        <v>87980</v>
      </c>
      <c r="G730" s="112">
        <v>1</v>
      </c>
    </row>
    <row r="731" spans="1:7">
      <c r="A731" s="8" t="s">
        <v>761</v>
      </c>
      <c r="B731" s="8" t="s">
        <v>123</v>
      </c>
      <c r="C731" s="8" t="s">
        <v>111</v>
      </c>
      <c r="D731" s="9">
        <v>35940</v>
      </c>
      <c r="E731" s="95">
        <f t="shared" ca="1" si="11"/>
        <v>24</v>
      </c>
      <c r="F731" s="111">
        <v>88000</v>
      </c>
      <c r="G731" s="112">
        <v>5</v>
      </c>
    </row>
    <row r="732" spans="1:7">
      <c r="A732" s="8" t="s">
        <v>852</v>
      </c>
      <c r="B732" s="8" t="s">
        <v>140</v>
      </c>
      <c r="C732" s="8" t="s">
        <v>108</v>
      </c>
      <c r="D732" s="9">
        <v>36101</v>
      </c>
      <c r="E732" s="95">
        <f t="shared" ca="1" si="11"/>
        <v>24</v>
      </c>
      <c r="F732" s="111">
        <v>88240</v>
      </c>
      <c r="G732" s="112">
        <v>5</v>
      </c>
    </row>
    <row r="733" spans="1:7">
      <c r="A733" s="8" t="s">
        <v>374</v>
      </c>
      <c r="B733" s="8" t="s">
        <v>110</v>
      </c>
      <c r="C733" s="8" t="s">
        <v>108</v>
      </c>
      <c r="D733" s="9">
        <v>39807</v>
      </c>
      <c r="E733" s="95">
        <f t="shared" ca="1" si="11"/>
        <v>14</v>
      </c>
      <c r="F733" s="111">
        <v>88820</v>
      </c>
      <c r="G733" s="112">
        <v>2</v>
      </c>
    </row>
    <row r="734" spans="1:7">
      <c r="A734" s="8" t="s">
        <v>280</v>
      </c>
      <c r="B734" s="8" t="s">
        <v>140</v>
      </c>
      <c r="C734" s="8" t="s">
        <v>111</v>
      </c>
      <c r="D734" s="12">
        <v>40449</v>
      </c>
      <c r="E734" s="95">
        <f t="shared" ca="1" si="11"/>
        <v>12</v>
      </c>
      <c r="F734" s="111">
        <v>88840</v>
      </c>
      <c r="G734" s="112">
        <v>5</v>
      </c>
    </row>
    <row r="735" spans="1:7">
      <c r="A735" s="8" t="s">
        <v>525</v>
      </c>
      <c r="B735" s="8" t="s">
        <v>115</v>
      </c>
      <c r="C735" s="8" t="s">
        <v>108</v>
      </c>
      <c r="D735" s="9">
        <v>39120</v>
      </c>
      <c r="E735" s="95">
        <f t="shared" ca="1" si="11"/>
        <v>16</v>
      </c>
      <c r="F735" s="111">
        <v>88850</v>
      </c>
      <c r="G735" s="112">
        <v>3</v>
      </c>
    </row>
    <row r="736" spans="1:7">
      <c r="A736" s="8" t="s">
        <v>214</v>
      </c>
      <c r="B736" s="8" t="s">
        <v>215</v>
      </c>
      <c r="C736" s="8" t="s">
        <v>108</v>
      </c>
      <c r="D736" s="9">
        <v>40690</v>
      </c>
      <c r="E736" s="95">
        <f t="shared" ca="1" si="11"/>
        <v>11</v>
      </c>
      <c r="F736" s="111">
        <v>89140</v>
      </c>
      <c r="G736" s="112">
        <v>1</v>
      </c>
    </row>
    <row r="737" spans="1:7">
      <c r="A737" s="8" t="s">
        <v>303</v>
      </c>
      <c r="B737" s="8" t="s">
        <v>123</v>
      </c>
      <c r="C737" s="8" t="s">
        <v>111</v>
      </c>
      <c r="D737" s="9">
        <v>40368</v>
      </c>
      <c r="E737" s="95">
        <f t="shared" ca="1" si="11"/>
        <v>12</v>
      </c>
      <c r="F737" s="111">
        <v>89310</v>
      </c>
      <c r="G737" s="112">
        <v>5</v>
      </c>
    </row>
    <row r="738" spans="1:7">
      <c r="A738" s="8" t="s">
        <v>233</v>
      </c>
      <c r="B738" s="8" t="s">
        <v>119</v>
      </c>
      <c r="C738" s="8" t="s">
        <v>111</v>
      </c>
      <c r="D738" s="9">
        <v>40587</v>
      </c>
      <c r="E738" s="95">
        <f t="shared" ca="1" si="11"/>
        <v>12</v>
      </c>
      <c r="F738" s="111">
        <v>89450</v>
      </c>
      <c r="G738" s="112">
        <v>2</v>
      </c>
    </row>
    <row r="739" spans="1:7">
      <c r="A739" s="8" t="s">
        <v>837</v>
      </c>
      <c r="B739" s="8" t="s">
        <v>140</v>
      </c>
      <c r="C739" s="8" t="s">
        <v>111</v>
      </c>
      <c r="D739" s="9">
        <v>36718</v>
      </c>
      <c r="E739" s="95">
        <f t="shared" ca="1" si="11"/>
        <v>22</v>
      </c>
      <c r="F739" s="111">
        <v>89520</v>
      </c>
      <c r="G739" s="112">
        <v>5</v>
      </c>
    </row>
    <row r="740" spans="1:7">
      <c r="A740" s="8" t="s">
        <v>912</v>
      </c>
      <c r="B740" s="8" t="s">
        <v>110</v>
      </c>
      <c r="C740" s="8" t="s">
        <v>111</v>
      </c>
      <c r="D740" s="9">
        <v>36787</v>
      </c>
      <c r="E740" s="95">
        <f t="shared" ca="1" si="11"/>
        <v>22</v>
      </c>
      <c r="F740" s="111">
        <v>89640</v>
      </c>
      <c r="G740" s="112">
        <v>4</v>
      </c>
    </row>
    <row r="741" spans="1:7">
      <c r="A741" s="8" t="s">
        <v>818</v>
      </c>
      <c r="B741" s="8" t="s">
        <v>140</v>
      </c>
      <c r="C741" s="8" t="s">
        <v>108</v>
      </c>
      <c r="D741" s="9">
        <v>35932</v>
      </c>
      <c r="E741" s="95">
        <f t="shared" ca="1" si="11"/>
        <v>24</v>
      </c>
      <c r="F741" s="111">
        <v>89740</v>
      </c>
      <c r="G741" s="112">
        <v>5</v>
      </c>
    </row>
    <row r="742" spans="1:7">
      <c r="A742" s="8" t="s">
        <v>439</v>
      </c>
      <c r="B742" s="8" t="s">
        <v>215</v>
      </c>
      <c r="C742" s="8" t="s">
        <v>125</v>
      </c>
      <c r="D742" s="9">
        <v>39515</v>
      </c>
      <c r="E742" s="95">
        <f t="shared" ca="1" si="11"/>
        <v>15</v>
      </c>
      <c r="F742" s="111">
        <v>89780</v>
      </c>
      <c r="G742" s="112">
        <v>4</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theme="9" tint="-0.499984740745262"/>
  </sheetPr>
  <dimension ref="B1:J922"/>
  <sheetViews>
    <sheetView topLeftCell="A886" workbookViewId="0">
      <selection activeCell="E912" sqref="E912:I922"/>
    </sheetView>
  </sheetViews>
  <sheetFormatPr defaultColWidth="8.85546875" defaultRowHeight="15"/>
  <cols>
    <col min="1" max="1" width="8.85546875" style="27"/>
    <col min="2" max="2" width="23" style="27" bestFit="1" customWidth="1"/>
    <col min="3" max="3" width="22.140625" style="27" customWidth="1"/>
    <col min="4" max="4" width="11" style="27" customWidth="1"/>
    <col min="5" max="5" width="17.42578125" style="27" customWidth="1"/>
    <col min="6" max="6" width="11.5703125" style="27" customWidth="1"/>
    <col min="7" max="7" width="15.140625" style="27" customWidth="1"/>
    <col min="8" max="8" width="14.7109375" style="27" customWidth="1"/>
    <col min="9" max="9" width="15.5703125" style="27" customWidth="1"/>
    <col min="10" max="10" width="8.85546875" style="27"/>
    <col min="11" max="11" width="8.85546875" style="27" customWidth="1"/>
    <col min="12" max="16384" width="8.85546875" style="27"/>
  </cols>
  <sheetData>
    <row r="1" spans="2:10" ht="18.75">
      <c r="B1" s="168" t="s">
        <v>667</v>
      </c>
      <c r="C1" s="168" t="s">
        <v>668</v>
      </c>
      <c r="D1" s="168" t="s">
        <v>669</v>
      </c>
      <c r="E1" s="168" t="s">
        <v>670</v>
      </c>
      <c r="F1" s="169" t="s">
        <v>671</v>
      </c>
      <c r="G1" s="170" t="s">
        <v>1211</v>
      </c>
      <c r="H1" s="171" t="s">
        <v>672</v>
      </c>
      <c r="I1" s="172" t="s">
        <v>1743</v>
      </c>
    </row>
    <row r="2" spans="2:10">
      <c r="B2" s="173" t="s">
        <v>605</v>
      </c>
      <c r="C2" s="174" t="s">
        <v>1086</v>
      </c>
      <c r="D2" s="175" t="s">
        <v>675</v>
      </c>
      <c r="E2" s="174" t="s">
        <v>1091</v>
      </c>
      <c r="F2" s="176">
        <v>40183</v>
      </c>
      <c r="G2" s="177">
        <v>168.95</v>
      </c>
      <c r="H2" s="178">
        <v>3</v>
      </c>
      <c r="I2" s="179">
        <f t="shared" ref="I2:I65" si="0">G2*H2</f>
        <v>506.84999999999997</v>
      </c>
    </row>
    <row r="3" spans="2:10">
      <c r="B3" s="180" t="s">
        <v>677</v>
      </c>
      <c r="C3" s="181" t="s">
        <v>1086</v>
      </c>
      <c r="D3" s="182" t="s">
        <v>675</v>
      </c>
      <c r="E3" s="181" t="s">
        <v>1092</v>
      </c>
      <c r="F3" s="183">
        <v>40189</v>
      </c>
      <c r="G3" s="184">
        <v>168.95</v>
      </c>
      <c r="H3" s="185">
        <v>10</v>
      </c>
      <c r="I3" s="186">
        <f t="shared" si="0"/>
        <v>1689.5</v>
      </c>
    </row>
    <row r="4" spans="2:10">
      <c r="B4" s="180" t="s">
        <v>677</v>
      </c>
      <c r="C4" s="187" t="s">
        <v>1086</v>
      </c>
      <c r="D4" s="182" t="s">
        <v>675</v>
      </c>
      <c r="E4" s="187" t="s">
        <v>1094</v>
      </c>
      <c r="F4" s="183">
        <v>40190</v>
      </c>
      <c r="G4" s="188">
        <v>168.95</v>
      </c>
      <c r="H4" s="185">
        <v>11</v>
      </c>
      <c r="I4" s="189">
        <f t="shared" si="0"/>
        <v>1858.4499999999998</v>
      </c>
    </row>
    <row r="5" spans="2:10">
      <c r="B5" s="180" t="s">
        <v>678</v>
      </c>
      <c r="C5" s="181" t="s">
        <v>1086</v>
      </c>
      <c r="D5" s="182" t="s">
        <v>679</v>
      </c>
      <c r="E5" s="181" t="s">
        <v>1092</v>
      </c>
      <c r="F5" s="183">
        <v>40192</v>
      </c>
      <c r="G5" s="184">
        <v>168.95</v>
      </c>
      <c r="H5" s="185">
        <v>10</v>
      </c>
      <c r="I5" s="186">
        <f t="shared" si="0"/>
        <v>1689.5</v>
      </c>
    </row>
    <row r="6" spans="2:10">
      <c r="B6" s="180" t="s">
        <v>673</v>
      </c>
      <c r="C6" s="187" t="s">
        <v>1086</v>
      </c>
      <c r="D6" s="182" t="s">
        <v>674</v>
      </c>
      <c r="E6" s="187" t="s">
        <v>1094</v>
      </c>
      <c r="F6" s="183">
        <v>40218</v>
      </c>
      <c r="G6" s="188">
        <v>168.95</v>
      </c>
      <c r="H6" s="185">
        <v>8</v>
      </c>
      <c r="I6" s="189">
        <f t="shared" si="0"/>
        <v>1351.6</v>
      </c>
    </row>
    <row r="7" spans="2:10">
      <c r="B7" s="180" t="s">
        <v>673</v>
      </c>
      <c r="C7" s="181" t="s">
        <v>1086</v>
      </c>
      <c r="D7" s="182" t="s">
        <v>674</v>
      </c>
      <c r="E7" s="181" t="s">
        <v>1094</v>
      </c>
      <c r="F7" s="183">
        <v>40218</v>
      </c>
      <c r="G7" s="184">
        <v>168.95</v>
      </c>
      <c r="H7" s="185">
        <v>13</v>
      </c>
      <c r="I7" s="186">
        <f t="shared" si="0"/>
        <v>2196.35</v>
      </c>
    </row>
    <row r="8" spans="2:10">
      <c r="B8" s="180" t="s">
        <v>312</v>
      </c>
      <c r="C8" s="187" t="s">
        <v>1086</v>
      </c>
      <c r="D8" s="182" t="s">
        <v>674</v>
      </c>
      <c r="E8" s="187" t="s">
        <v>1092</v>
      </c>
      <c r="F8" s="183">
        <v>40222</v>
      </c>
      <c r="G8" s="188">
        <v>168.95</v>
      </c>
      <c r="H8" s="185">
        <v>11</v>
      </c>
      <c r="I8" s="189">
        <f t="shared" si="0"/>
        <v>1858.4499999999998</v>
      </c>
    </row>
    <row r="9" spans="2:10">
      <c r="B9" s="180" t="s">
        <v>262</v>
      </c>
      <c r="C9" s="181" t="s">
        <v>1086</v>
      </c>
      <c r="D9" s="182" t="s">
        <v>676</v>
      </c>
      <c r="E9" s="181" t="s">
        <v>1093</v>
      </c>
      <c r="F9" s="183">
        <v>40226</v>
      </c>
      <c r="G9" s="184">
        <v>168.95</v>
      </c>
      <c r="H9" s="185">
        <v>8</v>
      </c>
      <c r="I9" s="186">
        <f t="shared" si="0"/>
        <v>1351.6</v>
      </c>
    </row>
    <row r="10" spans="2:10">
      <c r="B10" s="180" t="s">
        <v>605</v>
      </c>
      <c r="C10" s="187" t="s">
        <v>1086</v>
      </c>
      <c r="D10" s="182" t="s">
        <v>675</v>
      </c>
      <c r="E10" s="187" t="s">
        <v>1091</v>
      </c>
      <c r="F10" s="183">
        <v>40238</v>
      </c>
      <c r="G10" s="188">
        <v>168.95</v>
      </c>
      <c r="H10" s="185">
        <v>4</v>
      </c>
      <c r="I10" s="189">
        <f t="shared" si="0"/>
        <v>675.8</v>
      </c>
      <c r="J10" s="26"/>
    </row>
    <row r="11" spans="2:10">
      <c r="B11" s="180" t="s">
        <v>677</v>
      </c>
      <c r="C11" s="181" t="s">
        <v>1086</v>
      </c>
      <c r="D11" s="182" t="s">
        <v>675</v>
      </c>
      <c r="E11" s="181" t="s">
        <v>1091</v>
      </c>
      <c r="F11" s="183">
        <v>40242</v>
      </c>
      <c r="G11" s="184">
        <v>168.95</v>
      </c>
      <c r="H11" s="185">
        <v>11</v>
      </c>
      <c r="I11" s="186">
        <f t="shared" si="0"/>
        <v>1858.4499999999998</v>
      </c>
    </row>
    <row r="12" spans="2:10">
      <c r="B12" s="180" t="s">
        <v>682</v>
      </c>
      <c r="C12" s="187" t="s">
        <v>1086</v>
      </c>
      <c r="D12" s="182" t="s">
        <v>679</v>
      </c>
      <c r="E12" s="187" t="s">
        <v>1092</v>
      </c>
      <c r="F12" s="183">
        <v>40246</v>
      </c>
      <c r="G12" s="188">
        <v>168.95</v>
      </c>
      <c r="H12" s="185">
        <v>15</v>
      </c>
      <c r="I12" s="189">
        <f t="shared" si="0"/>
        <v>2534.25</v>
      </c>
    </row>
    <row r="13" spans="2:10">
      <c r="B13" s="180" t="s">
        <v>312</v>
      </c>
      <c r="C13" s="181" t="s">
        <v>1086</v>
      </c>
      <c r="D13" s="182" t="s">
        <v>674</v>
      </c>
      <c r="E13" s="181" t="s">
        <v>1092</v>
      </c>
      <c r="F13" s="183">
        <v>40254</v>
      </c>
      <c r="G13" s="184">
        <v>168.95</v>
      </c>
      <c r="H13" s="185">
        <v>12</v>
      </c>
      <c r="I13" s="186">
        <f t="shared" si="0"/>
        <v>2027.3999999999999</v>
      </c>
    </row>
    <row r="14" spans="2:10">
      <c r="B14" s="180" t="s">
        <v>677</v>
      </c>
      <c r="C14" s="187" t="s">
        <v>1086</v>
      </c>
      <c r="D14" s="182" t="s">
        <v>675</v>
      </c>
      <c r="E14" s="187" t="s">
        <v>1091</v>
      </c>
      <c r="F14" s="183">
        <v>40270</v>
      </c>
      <c r="G14" s="188">
        <v>168.95</v>
      </c>
      <c r="H14" s="185">
        <v>14</v>
      </c>
      <c r="I14" s="189">
        <f t="shared" si="0"/>
        <v>2365.2999999999997</v>
      </c>
    </row>
    <row r="15" spans="2:10">
      <c r="B15" s="180" t="s">
        <v>171</v>
      </c>
      <c r="C15" s="181" t="s">
        <v>1086</v>
      </c>
      <c r="D15" s="182" t="s">
        <v>674</v>
      </c>
      <c r="E15" s="181" t="s">
        <v>1093</v>
      </c>
      <c r="F15" s="183">
        <v>40274</v>
      </c>
      <c r="G15" s="184">
        <v>168.95</v>
      </c>
      <c r="H15" s="185">
        <v>13</v>
      </c>
      <c r="I15" s="186">
        <f t="shared" si="0"/>
        <v>2196.35</v>
      </c>
    </row>
    <row r="16" spans="2:10">
      <c r="B16" s="180" t="s">
        <v>677</v>
      </c>
      <c r="C16" s="187" t="s">
        <v>1086</v>
      </c>
      <c r="D16" s="182" t="s">
        <v>675</v>
      </c>
      <c r="E16" s="187" t="s">
        <v>1092</v>
      </c>
      <c r="F16" s="183">
        <v>40276</v>
      </c>
      <c r="G16" s="188">
        <v>168.95</v>
      </c>
      <c r="H16" s="185">
        <v>3</v>
      </c>
      <c r="I16" s="189">
        <f t="shared" si="0"/>
        <v>506.84999999999997</v>
      </c>
    </row>
    <row r="17" spans="2:9">
      <c r="B17" s="180" t="s">
        <v>312</v>
      </c>
      <c r="C17" s="181" t="s">
        <v>1086</v>
      </c>
      <c r="D17" s="182" t="s">
        <v>674</v>
      </c>
      <c r="E17" s="181" t="s">
        <v>1093</v>
      </c>
      <c r="F17" s="183">
        <v>40278</v>
      </c>
      <c r="G17" s="184">
        <v>168.95</v>
      </c>
      <c r="H17" s="185">
        <v>10</v>
      </c>
      <c r="I17" s="186">
        <f t="shared" si="0"/>
        <v>1689.5</v>
      </c>
    </row>
    <row r="18" spans="2:9">
      <c r="B18" s="180" t="s">
        <v>682</v>
      </c>
      <c r="C18" s="187" t="s">
        <v>1086</v>
      </c>
      <c r="D18" s="182" t="s">
        <v>679</v>
      </c>
      <c r="E18" s="187" t="s">
        <v>1095</v>
      </c>
      <c r="F18" s="183">
        <v>40281</v>
      </c>
      <c r="G18" s="188">
        <v>168.95</v>
      </c>
      <c r="H18" s="185">
        <v>12</v>
      </c>
      <c r="I18" s="189">
        <f t="shared" si="0"/>
        <v>2027.3999999999999</v>
      </c>
    </row>
    <row r="19" spans="2:9">
      <c r="B19" s="180" t="s">
        <v>262</v>
      </c>
      <c r="C19" s="181" t="s">
        <v>1086</v>
      </c>
      <c r="D19" s="182" t="s">
        <v>676</v>
      </c>
      <c r="E19" s="181" t="s">
        <v>1095</v>
      </c>
      <c r="F19" s="183">
        <v>40289</v>
      </c>
      <c r="G19" s="184">
        <v>168.95</v>
      </c>
      <c r="H19" s="185">
        <v>12</v>
      </c>
      <c r="I19" s="186">
        <f t="shared" si="0"/>
        <v>2027.3999999999999</v>
      </c>
    </row>
    <row r="20" spans="2:9">
      <c r="B20" s="180" t="s">
        <v>678</v>
      </c>
      <c r="C20" s="187" t="s">
        <v>1086</v>
      </c>
      <c r="D20" s="182" t="s">
        <v>679</v>
      </c>
      <c r="E20" s="187" t="s">
        <v>1095</v>
      </c>
      <c r="F20" s="183">
        <v>40296</v>
      </c>
      <c r="G20" s="188">
        <v>168.95</v>
      </c>
      <c r="H20" s="185">
        <v>12</v>
      </c>
      <c r="I20" s="189">
        <f t="shared" si="0"/>
        <v>2027.3999999999999</v>
      </c>
    </row>
    <row r="21" spans="2:9">
      <c r="B21" s="180" t="s">
        <v>678</v>
      </c>
      <c r="C21" s="181" t="s">
        <v>1086</v>
      </c>
      <c r="D21" s="182" t="s">
        <v>679</v>
      </c>
      <c r="E21" s="181" t="s">
        <v>1093</v>
      </c>
      <c r="F21" s="183">
        <v>40311</v>
      </c>
      <c r="G21" s="184">
        <v>168.95</v>
      </c>
      <c r="H21" s="185">
        <v>15</v>
      </c>
      <c r="I21" s="186">
        <f t="shared" si="0"/>
        <v>2534.25</v>
      </c>
    </row>
    <row r="22" spans="2:9">
      <c r="B22" s="180" t="s">
        <v>682</v>
      </c>
      <c r="C22" s="187" t="s">
        <v>1086</v>
      </c>
      <c r="D22" s="182" t="s">
        <v>679</v>
      </c>
      <c r="E22" s="187" t="s">
        <v>1095</v>
      </c>
      <c r="F22" s="183">
        <v>40311</v>
      </c>
      <c r="G22" s="188">
        <v>168.95</v>
      </c>
      <c r="H22" s="185">
        <v>14</v>
      </c>
      <c r="I22" s="189">
        <f t="shared" si="0"/>
        <v>2365.2999999999997</v>
      </c>
    </row>
    <row r="23" spans="2:9">
      <c r="B23" s="180" t="s">
        <v>262</v>
      </c>
      <c r="C23" s="181" t="s">
        <v>1086</v>
      </c>
      <c r="D23" s="182" t="s">
        <v>676</v>
      </c>
      <c r="E23" s="181" t="s">
        <v>1092</v>
      </c>
      <c r="F23" s="183">
        <v>40315</v>
      </c>
      <c r="G23" s="184">
        <v>168.95</v>
      </c>
      <c r="H23" s="185">
        <v>11</v>
      </c>
      <c r="I23" s="186">
        <f t="shared" si="0"/>
        <v>1858.4499999999998</v>
      </c>
    </row>
    <row r="24" spans="2:9">
      <c r="B24" s="180" t="s">
        <v>343</v>
      </c>
      <c r="C24" s="187" t="s">
        <v>1086</v>
      </c>
      <c r="D24" s="182" t="s">
        <v>674</v>
      </c>
      <c r="E24" s="187" t="s">
        <v>1091</v>
      </c>
      <c r="F24" s="183">
        <v>40319</v>
      </c>
      <c r="G24" s="188">
        <v>168.95</v>
      </c>
      <c r="H24" s="185">
        <v>4</v>
      </c>
      <c r="I24" s="189">
        <f t="shared" si="0"/>
        <v>675.8</v>
      </c>
    </row>
    <row r="25" spans="2:9">
      <c r="B25" s="180" t="s">
        <v>682</v>
      </c>
      <c r="C25" s="181" t="s">
        <v>1086</v>
      </c>
      <c r="D25" s="182" t="s">
        <v>679</v>
      </c>
      <c r="E25" s="181" t="s">
        <v>1094</v>
      </c>
      <c r="F25" s="183">
        <v>40320</v>
      </c>
      <c r="G25" s="184">
        <v>168.95</v>
      </c>
      <c r="H25" s="185">
        <v>9</v>
      </c>
      <c r="I25" s="186">
        <f t="shared" si="0"/>
        <v>1520.55</v>
      </c>
    </row>
    <row r="26" spans="2:9">
      <c r="B26" s="180" t="s">
        <v>682</v>
      </c>
      <c r="C26" s="187" t="s">
        <v>1086</v>
      </c>
      <c r="D26" s="182" t="s">
        <v>679</v>
      </c>
      <c r="E26" s="187" t="s">
        <v>1094</v>
      </c>
      <c r="F26" s="183">
        <v>40323</v>
      </c>
      <c r="G26" s="188">
        <v>168.95</v>
      </c>
      <c r="H26" s="185">
        <v>6</v>
      </c>
      <c r="I26" s="189">
        <f t="shared" si="0"/>
        <v>1013.6999999999999</v>
      </c>
    </row>
    <row r="27" spans="2:9">
      <c r="B27" s="180" t="s">
        <v>312</v>
      </c>
      <c r="C27" s="181" t="s">
        <v>1086</v>
      </c>
      <c r="D27" s="182" t="s">
        <v>674</v>
      </c>
      <c r="E27" s="181" t="s">
        <v>1092</v>
      </c>
      <c r="F27" s="183">
        <v>40323</v>
      </c>
      <c r="G27" s="184">
        <v>168.95</v>
      </c>
      <c r="H27" s="185">
        <v>9</v>
      </c>
      <c r="I27" s="186">
        <f t="shared" si="0"/>
        <v>1520.55</v>
      </c>
    </row>
    <row r="28" spans="2:9">
      <c r="B28" s="180" t="s">
        <v>171</v>
      </c>
      <c r="C28" s="187" t="s">
        <v>1086</v>
      </c>
      <c r="D28" s="182" t="s">
        <v>674</v>
      </c>
      <c r="E28" s="187" t="s">
        <v>1094</v>
      </c>
      <c r="F28" s="183">
        <v>40329</v>
      </c>
      <c r="G28" s="188">
        <v>168.95</v>
      </c>
      <c r="H28" s="185">
        <v>14</v>
      </c>
      <c r="I28" s="189">
        <f t="shared" si="0"/>
        <v>2365.2999999999997</v>
      </c>
    </row>
    <row r="29" spans="2:9">
      <c r="B29" s="180" t="s">
        <v>682</v>
      </c>
      <c r="C29" s="181" t="s">
        <v>1086</v>
      </c>
      <c r="D29" s="182" t="s">
        <v>679</v>
      </c>
      <c r="E29" s="181" t="s">
        <v>1094</v>
      </c>
      <c r="F29" s="183">
        <v>40336</v>
      </c>
      <c r="G29" s="184">
        <v>168.95</v>
      </c>
      <c r="H29" s="185">
        <v>18</v>
      </c>
      <c r="I29" s="186">
        <f t="shared" si="0"/>
        <v>3041.1</v>
      </c>
    </row>
    <row r="30" spans="2:9">
      <c r="B30" s="180" t="s">
        <v>682</v>
      </c>
      <c r="C30" s="187" t="s">
        <v>1086</v>
      </c>
      <c r="D30" s="182" t="s">
        <v>679</v>
      </c>
      <c r="E30" s="187" t="s">
        <v>1091</v>
      </c>
      <c r="F30" s="183">
        <v>40344</v>
      </c>
      <c r="G30" s="188">
        <v>168.95</v>
      </c>
      <c r="H30" s="185">
        <v>6</v>
      </c>
      <c r="I30" s="189">
        <f t="shared" si="0"/>
        <v>1013.6999999999999</v>
      </c>
    </row>
    <row r="31" spans="2:9">
      <c r="B31" s="180" t="s">
        <v>312</v>
      </c>
      <c r="C31" s="181" t="s">
        <v>1086</v>
      </c>
      <c r="D31" s="182" t="s">
        <v>674</v>
      </c>
      <c r="E31" s="181" t="s">
        <v>1091</v>
      </c>
      <c r="F31" s="183">
        <v>40344</v>
      </c>
      <c r="G31" s="184">
        <v>168.95</v>
      </c>
      <c r="H31" s="185">
        <v>9</v>
      </c>
      <c r="I31" s="186">
        <f t="shared" si="0"/>
        <v>1520.55</v>
      </c>
    </row>
    <row r="32" spans="2:9">
      <c r="B32" s="180" t="s">
        <v>262</v>
      </c>
      <c r="C32" s="187" t="s">
        <v>1086</v>
      </c>
      <c r="D32" s="182" t="s">
        <v>676</v>
      </c>
      <c r="E32" s="187" t="s">
        <v>1091</v>
      </c>
      <c r="F32" s="183">
        <v>40351</v>
      </c>
      <c r="G32" s="188">
        <v>168.95</v>
      </c>
      <c r="H32" s="185">
        <v>5</v>
      </c>
      <c r="I32" s="189">
        <f t="shared" si="0"/>
        <v>844.75</v>
      </c>
    </row>
    <row r="33" spans="2:9">
      <c r="B33" s="180" t="s">
        <v>312</v>
      </c>
      <c r="C33" s="181" t="s">
        <v>1086</v>
      </c>
      <c r="D33" s="182" t="s">
        <v>674</v>
      </c>
      <c r="E33" s="181" t="s">
        <v>1091</v>
      </c>
      <c r="F33" s="183">
        <v>40353</v>
      </c>
      <c r="G33" s="184">
        <v>168.95</v>
      </c>
      <c r="H33" s="185">
        <v>7</v>
      </c>
      <c r="I33" s="186">
        <f t="shared" si="0"/>
        <v>1182.6499999999999</v>
      </c>
    </row>
    <row r="34" spans="2:9">
      <c r="B34" s="180" t="s">
        <v>677</v>
      </c>
      <c r="C34" s="187" t="s">
        <v>1086</v>
      </c>
      <c r="D34" s="182" t="s">
        <v>675</v>
      </c>
      <c r="E34" s="187" t="s">
        <v>1093</v>
      </c>
      <c r="F34" s="183">
        <v>40361</v>
      </c>
      <c r="G34" s="188">
        <v>168.95</v>
      </c>
      <c r="H34" s="185">
        <v>7</v>
      </c>
      <c r="I34" s="189">
        <f t="shared" si="0"/>
        <v>1182.6499999999999</v>
      </c>
    </row>
    <row r="35" spans="2:9">
      <c r="B35" s="180" t="s">
        <v>673</v>
      </c>
      <c r="C35" s="181" t="s">
        <v>1086</v>
      </c>
      <c r="D35" s="182" t="s">
        <v>674</v>
      </c>
      <c r="E35" s="181" t="s">
        <v>1095</v>
      </c>
      <c r="F35" s="183">
        <v>40367</v>
      </c>
      <c r="G35" s="184">
        <v>168.95</v>
      </c>
      <c r="H35" s="185">
        <v>14</v>
      </c>
      <c r="I35" s="186">
        <f t="shared" si="0"/>
        <v>2365.2999999999997</v>
      </c>
    </row>
    <row r="36" spans="2:9">
      <c r="B36" s="180" t="s">
        <v>262</v>
      </c>
      <c r="C36" s="187" t="s">
        <v>1086</v>
      </c>
      <c r="D36" s="182" t="s">
        <v>676</v>
      </c>
      <c r="E36" s="187" t="s">
        <v>1094</v>
      </c>
      <c r="F36" s="183">
        <v>40380</v>
      </c>
      <c r="G36" s="188">
        <v>168.95</v>
      </c>
      <c r="H36" s="185">
        <v>7</v>
      </c>
      <c r="I36" s="189">
        <f t="shared" si="0"/>
        <v>1182.6499999999999</v>
      </c>
    </row>
    <row r="37" spans="2:9">
      <c r="B37" s="180" t="s">
        <v>678</v>
      </c>
      <c r="C37" s="181" t="s">
        <v>1086</v>
      </c>
      <c r="D37" s="182" t="s">
        <v>679</v>
      </c>
      <c r="E37" s="181" t="s">
        <v>1094</v>
      </c>
      <c r="F37" s="183">
        <v>40386</v>
      </c>
      <c r="G37" s="184">
        <v>168.95</v>
      </c>
      <c r="H37" s="185">
        <v>12</v>
      </c>
      <c r="I37" s="186">
        <f t="shared" si="0"/>
        <v>2027.3999999999999</v>
      </c>
    </row>
    <row r="38" spans="2:9">
      <c r="B38" s="180" t="s">
        <v>605</v>
      </c>
      <c r="C38" s="187" t="s">
        <v>1086</v>
      </c>
      <c r="D38" s="182" t="s">
        <v>675</v>
      </c>
      <c r="E38" s="187" t="s">
        <v>1093</v>
      </c>
      <c r="F38" s="183">
        <v>40386</v>
      </c>
      <c r="G38" s="188">
        <v>168.95</v>
      </c>
      <c r="H38" s="185">
        <v>8</v>
      </c>
      <c r="I38" s="189">
        <f t="shared" si="0"/>
        <v>1351.6</v>
      </c>
    </row>
    <row r="39" spans="2:9">
      <c r="B39" s="180" t="s">
        <v>262</v>
      </c>
      <c r="C39" s="181" t="s">
        <v>1086</v>
      </c>
      <c r="D39" s="182" t="s">
        <v>676</v>
      </c>
      <c r="E39" s="181" t="s">
        <v>1094</v>
      </c>
      <c r="F39" s="183">
        <v>40392</v>
      </c>
      <c r="G39" s="184">
        <v>168.95</v>
      </c>
      <c r="H39" s="185">
        <v>20</v>
      </c>
      <c r="I39" s="186">
        <f t="shared" si="0"/>
        <v>3379</v>
      </c>
    </row>
    <row r="40" spans="2:9">
      <c r="B40" s="180" t="s">
        <v>171</v>
      </c>
      <c r="C40" s="187" t="s">
        <v>1086</v>
      </c>
      <c r="D40" s="182" t="s">
        <v>674</v>
      </c>
      <c r="E40" s="187" t="s">
        <v>1095</v>
      </c>
      <c r="F40" s="183">
        <v>40393</v>
      </c>
      <c r="G40" s="188">
        <v>168.95</v>
      </c>
      <c r="H40" s="185">
        <v>15</v>
      </c>
      <c r="I40" s="189">
        <f t="shared" si="0"/>
        <v>2534.25</v>
      </c>
    </row>
    <row r="41" spans="2:9">
      <c r="B41" s="180" t="s">
        <v>312</v>
      </c>
      <c r="C41" s="181" t="s">
        <v>1086</v>
      </c>
      <c r="D41" s="182" t="s">
        <v>674</v>
      </c>
      <c r="E41" s="181" t="s">
        <v>1092</v>
      </c>
      <c r="F41" s="183">
        <v>40399</v>
      </c>
      <c r="G41" s="184">
        <v>168.95</v>
      </c>
      <c r="H41" s="185">
        <v>13</v>
      </c>
      <c r="I41" s="186">
        <f t="shared" si="0"/>
        <v>2196.35</v>
      </c>
    </row>
    <row r="42" spans="2:9">
      <c r="B42" s="180" t="s">
        <v>678</v>
      </c>
      <c r="C42" s="187" t="s">
        <v>1086</v>
      </c>
      <c r="D42" s="182" t="s">
        <v>679</v>
      </c>
      <c r="E42" s="187" t="s">
        <v>1093</v>
      </c>
      <c r="F42" s="183">
        <v>40406</v>
      </c>
      <c r="G42" s="188">
        <v>168.95</v>
      </c>
      <c r="H42" s="185">
        <v>2</v>
      </c>
      <c r="I42" s="189">
        <f t="shared" si="0"/>
        <v>337.9</v>
      </c>
    </row>
    <row r="43" spans="2:9">
      <c r="B43" s="180" t="s">
        <v>150</v>
      </c>
      <c r="C43" s="181" t="s">
        <v>1086</v>
      </c>
      <c r="D43" s="182" t="s">
        <v>676</v>
      </c>
      <c r="E43" s="181" t="s">
        <v>1095</v>
      </c>
      <c r="F43" s="183">
        <v>40407</v>
      </c>
      <c r="G43" s="184">
        <v>168.95</v>
      </c>
      <c r="H43" s="185">
        <v>8</v>
      </c>
      <c r="I43" s="186">
        <f t="shared" si="0"/>
        <v>1351.6</v>
      </c>
    </row>
    <row r="44" spans="2:9">
      <c r="B44" s="180" t="s">
        <v>678</v>
      </c>
      <c r="C44" s="187" t="s">
        <v>1086</v>
      </c>
      <c r="D44" s="182" t="s">
        <v>679</v>
      </c>
      <c r="E44" s="187" t="s">
        <v>1093</v>
      </c>
      <c r="F44" s="183">
        <v>40408</v>
      </c>
      <c r="G44" s="188">
        <v>168.95</v>
      </c>
      <c r="H44" s="185">
        <v>1</v>
      </c>
      <c r="I44" s="189">
        <f t="shared" si="0"/>
        <v>168.95</v>
      </c>
    </row>
    <row r="45" spans="2:9">
      <c r="B45" s="180" t="s">
        <v>681</v>
      </c>
      <c r="C45" s="181" t="s">
        <v>1086</v>
      </c>
      <c r="D45" s="182" t="s">
        <v>679</v>
      </c>
      <c r="E45" s="181" t="s">
        <v>1095</v>
      </c>
      <c r="F45" s="183">
        <v>40414</v>
      </c>
      <c r="G45" s="184">
        <v>168.95</v>
      </c>
      <c r="H45" s="185">
        <v>3</v>
      </c>
      <c r="I45" s="186">
        <f t="shared" si="0"/>
        <v>506.84999999999997</v>
      </c>
    </row>
    <row r="46" spans="2:9">
      <c r="B46" s="180" t="s">
        <v>678</v>
      </c>
      <c r="C46" s="187" t="s">
        <v>1086</v>
      </c>
      <c r="D46" s="182" t="s">
        <v>679</v>
      </c>
      <c r="E46" s="187" t="s">
        <v>1095</v>
      </c>
      <c r="F46" s="183">
        <v>40421</v>
      </c>
      <c r="G46" s="188">
        <v>168.95</v>
      </c>
      <c r="H46" s="185">
        <v>12</v>
      </c>
      <c r="I46" s="189">
        <f t="shared" si="0"/>
        <v>2027.3999999999999</v>
      </c>
    </row>
    <row r="47" spans="2:9">
      <c r="B47" s="180" t="s">
        <v>262</v>
      </c>
      <c r="C47" s="181" t="s">
        <v>1086</v>
      </c>
      <c r="D47" s="182" t="s">
        <v>676</v>
      </c>
      <c r="E47" s="181" t="s">
        <v>1094</v>
      </c>
      <c r="F47" s="183">
        <v>40424</v>
      </c>
      <c r="G47" s="184">
        <v>168.95</v>
      </c>
      <c r="H47" s="185">
        <v>9</v>
      </c>
      <c r="I47" s="186">
        <f t="shared" si="0"/>
        <v>1520.55</v>
      </c>
    </row>
    <row r="48" spans="2:9">
      <c r="B48" s="180" t="s">
        <v>605</v>
      </c>
      <c r="C48" s="187" t="s">
        <v>1086</v>
      </c>
      <c r="D48" s="182" t="s">
        <v>675</v>
      </c>
      <c r="E48" s="187" t="s">
        <v>1095</v>
      </c>
      <c r="F48" s="183">
        <v>40430</v>
      </c>
      <c r="G48" s="188">
        <v>168.95</v>
      </c>
      <c r="H48" s="185">
        <v>4</v>
      </c>
      <c r="I48" s="189">
        <f t="shared" si="0"/>
        <v>675.8</v>
      </c>
    </row>
    <row r="49" spans="2:9">
      <c r="B49" s="180" t="s">
        <v>605</v>
      </c>
      <c r="C49" s="181" t="s">
        <v>1086</v>
      </c>
      <c r="D49" s="182" t="s">
        <v>675</v>
      </c>
      <c r="E49" s="181" t="s">
        <v>1095</v>
      </c>
      <c r="F49" s="183">
        <v>40446</v>
      </c>
      <c r="G49" s="184">
        <v>168.95</v>
      </c>
      <c r="H49" s="185">
        <v>4</v>
      </c>
      <c r="I49" s="186">
        <f t="shared" si="0"/>
        <v>675.8</v>
      </c>
    </row>
    <row r="50" spans="2:9">
      <c r="B50" s="180" t="s">
        <v>678</v>
      </c>
      <c r="C50" s="187" t="s">
        <v>1086</v>
      </c>
      <c r="D50" s="182" t="s">
        <v>679</v>
      </c>
      <c r="E50" s="187" t="s">
        <v>1092</v>
      </c>
      <c r="F50" s="183">
        <v>40450</v>
      </c>
      <c r="G50" s="188">
        <v>168.95</v>
      </c>
      <c r="H50" s="185">
        <v>1</v>
      </c>
      <c r="I50" s="189">
        <f t="shared" si="0"/>
        <v>168.95</v>
      </c>
    </row>
    <row r="51" spans="2:9">
      <c r="B51" s="180" t="s">
        <v>605</v>
      </c>
      <c r="C51" s="181" t="s">
        <v>1086</v>
      </c>
      <c r="D51" s="182" t="s">
        <v>675</v>
      </c>
      <c r="E51" s="181" t="s">
        <v>1092</v>
      </c>
      <c r="F51" s="183">
        <v>40452</v>
      </c>
      <c r="G51" s="184">
        <v>168.95</v>
      </c>
      <c r="H51" s="185">
        <v>6</v>
      </c>
      <c r="I51" s="186">
        <f t="shared" si="0"/>
        <v>1013.6999999999999</v>
      </c>
    </row>
    <row r="52" spans="2:9">
      <c r="B52" s="180" t="s">
        <v>680</v>
      </c>
      <c r="C52" s="187" t="s">
        <v>1086</v>
      </c>
      <c r="D52" s="182" t="s">
        <v>679</v>
      </c>
      <c r="E52" s="187" t="s">
        <v>1094</v>
      </c>
      <c r="F52" s="183">
        <v>40455</v>
      </c>
      <c r="G52" s="188">
        <v>168.95</v>
      </c>
      <c r="H52" s="185">
        <v>18</v>
      </c>
      <c r="I52" s="189">
        <f t="shared" si="0"/>
        <v>3041.1</v>
      </c>
    </row>
    <row r="53" spans="2:9">
      <c r="B53" s="180" t="s">
        <v>673</v>
      </c>
      <c r="C53" s="181" t="s">
        <v>1086</v>
      </c>
      <c r="D53" s="182" t="s">
        <v>674</v>
      </c>
      <c r="E53" s="181" t="s">
        <v>1092</v>
      </c>
      <c r="F53" s="183">
        <v>40456</v>
      </c>
      <c r="G53" s="184">
        <v>168.95</v>
      </c>
      <c r="H53" s="185">
        <v>4</v>
      </c>
      <c r="I53" s="186">
        <f t="shared" si="0"/>
        <v>675.8</v>
      </c>
    </row>
    <row r="54" spans="2:9">
      <c r="B54" s="180" t="s">
        <v>262</v>
      </c>
      <c r="C54" s="187" t="s">
        <v>1086</v>
      </c>
      <c r="D54" s="182" t="s">
        <v>676</v>
      </c>
      <c r="E54" s="187" t="s">
        <v>1091</v>
      </c>
      <c r="F54" s="183">
        <v>40469</v>
      </c>
      <c r="G54" s="188">
        <v>168.95</v>
      </c>
      <c r="H54" s="185">
        <v>7</v>
      </c>
      <c r="I54" s="189">
        <f t="shared" si="0"/>
        <v>1182.6499999999999</v>
      </c>
    </row>
    <row r="55" spans="2:9">
      <c r="B55" s="180" t="s">
        <v>171</v>
      </c>
      <c r="C55" s="181" t="s">
        <v>1086</v>
      </c>
      <c r="D55" s="182" t="s">
        <v>674</v>
      </c>
      <c r="E55" s="181" t="s">
        <v>1092</v>
      </c>
      <c r="F55" s="183">
        <v>40470</v>
      </c>
      <c r="G55" s="184">
        <v>168.95</v>
      </c>
      <c r="H55" s="185">
        <v>2</v>
      </c>
      <c r="I55" s="186">
        <f t="shared" si="0"/>
        <v>337.9</v>
      </c>
    </row>
    <row r="56" spans="2:9">
      <c r="B56" s="180" t="s">
        <v>262</v>
      </c>
      <c r="C56" s="187" t="s">
        <v>1086</v>
      </c>
      <c r="D56" s="182" t="s">
        <v>676</v>
      </c>
      <c r="E56" s="187" t="s">
        <v>1093</v>
      </c>
      <c r="F56" s="183">
        <v>40477</v>
      </c>
      <c r="G56" s="188">
        <v>168.95</v>
      </c>
      <c r="H56" s="185">
        <v>12</v>
      </c>
      <c r="I56" s="189">
        <f t="shared" si="0"/>
        <v>2027.3999999999999</v>
      </c>
    </row>
    <row r="57" spans="2:9">
      <c r="B57" s="180" t="s">
        <v>673</v>
      </c>
      <c r="C57" s="181" t="s">
        <v>1086</v>
      </c>
      <c r="D57" s="182" t="s">
        <v>674</v>
      </c>
      <c r="E57" s="181" t="s">
        <v>1093</v>
      </c>
      <c r="F57" s="183">
        <v>40477</v>
      </c>
      <c r="G57" s="184">
        <v>168.95</v>
      </c>
      <c r="H57" s="185">
        <v>15</v>
      </c>
      <c r="I57" s="186">
        <f t="shared" si="0"/>
        <v>2534.25</v>
      </c>
    </row>
    <row r="58" spans="2:9">
      <c r="B58" s="180" t="s">
        <v>343</v>
      </c>
      <c r="C58" s="187" t="s">
        <v>1086</v>
      </c>
      <c r="D58" s="182" t="s">
        <v>674</v>
      </c>
      <c r="E58" s="187" t="s">
        <v>1094</v>
      </c>
      <c r="F58" s="183">
        <v>40483</v>
      </c>
      <c r="G58" s="188">
        <v>168.95</v>
      </c>
      <c r="H58" s="185">
        <v>11</v>
      </c>
      <c r="I58" s="189">
        <f t="shared" si="0"/>
        <v>1858.4499999999998</v>
      </c>
    </row>
    <row r="59" spans="2:9">
      <c r="B59" s="180" t="s">
        <v>343</v>
      </c>
      <c r="C59" s="181" t="s">
        <v>1086</v>
      </c>
      <c r="D59" s="182" t="s">
        <v>674</v>
      </c>
      <c r="E59" s="181" t="s">
        <v>1092</v>
      </c>
      <c r="F59" s="183">
        <v>40483</v>
      </c>
      <c r="G59" s="184">
        <v>168.95</v>
      </c>
      <c r="H59" s="185">
        <v>2</v>
      </c>
      <c r="I59" s="186">
        <f t="shared" si="0"/>
        <v>337.9</v>
      </c>
    </row>
    <row r="60" spans="2:9">
      <c r="B60" s="180" t="s">
        <v>262</v>
      </c>
      <c r="C60" s="187" t="s">
        <v>1086</v>
      </c>
      <c r="D60" s="182" t="s">
        <v>676</v>
      </c>
      <c r="E60" s="187" t="s">
        <v>1092</v>
      </c>
      <c r="F60" s="183">
        <v>40487</v>
      </c>
      <c r="G60" s="188">
        <v>168.95</v>
      </c>
      <c r="H60" s="185">
        <v>11</v>
      </c>
      <c r="I60" s="189">
        <f t="shared" si="0"/>
        <v>1858.4499999999998</v>
      </c>
    </row>
    <row r="61" spans="2:9">
      <c r="B61" s="180" t="s">
        <v>682</v>
      </c>
      <c r="C61" s="181" t="s">
        <v>1086</v>
      </c>
      <c r="D61" s="182" t="s">
        <v>679</v>
      </c>
      <c r="E61" s="181" t="s">
        <v>1094</v>
      </c>
      <c r="F61" s="183">
        <v>40491</v>
      </c>
      <c r="G61" s="184">
        <v>168.95</v>
      </c>
      <c r="H61" s="185">
        <v>11</v>
      </c>
      <c r="I61" s="186">
        <f t="shared" si="0"/>
        <v>1858.4499999999998</v>
      </c>
    </row>
    <row r="62" spans="2:9">
      <c r="B62" s="180" t="s">
        <v>682</v>
      </c>
      <c r="C62" s="187" t="s">
        <v>1086</v>
      </c>
      <c r="D62" s="182" t="s">
        <v>679</v>
      </c>
      <c r="E62" s="187" t="s">
        <v>1093</v>
      </c>
      <c r="F62" s="183">
        <v>40491</v>
      </c>
      <c r="G62" s="188">
        <v>168.95</v>
      </c>
      <c r="H62" s="185">
        <v>1</v>
      </c>
      <c r="I62" s="189">
        <f t="shared" si="0"/>
        <v>168.95</v>
      </c>
    </row>
    <row r="63" spans="2:9">
      <c r="B63" s="180" t="s">
        <v>171</v>
      </c>
      <c r="C63" s="181" t="s">
        <v>1086</v>
      </c>
      <c r="D63" s="182" t="s">
        <v>674</v>
      </c>
      <c r="E63" s="181" t="s">
        <v>1094</v>
      </c>
      <c r="F63" s="183">
        <v>40495</v>
      </c>
      <c r="G63" s="184">
        <v>168.95</v>
      </c>
      <c r="H63" s="185">
        <v>15</v>
      </c>
      <c r="I63" s="186">
        <f t="shared" si="0"/>
        <v>2534.25</v>
      </c>
    </row>
    <row r="64" spans="2:9">
      <c r="B64" s="180" t="s">
        <v>171</v>
      </c>
      <c r="C64" s="187" t="s">
        <v>1086</v>
      </c>
      <c r="D64" s="182" t="s">
        <v>674</v>
      </c>
      <c r="E64" s="187" t="s">
        <v>1092</v>
      </c>
      <c r="F64" s="183">
        <v>40498</v>
      </c>
      <c r="G64" s="188">
        <v>168.95</v>
      </c>
      <c r="H64" s="185">
        <v>5</v>
      </c>
      <c r="I64" s="189">
        <f t="shared" si="0"/>
        <v>844.75</v>
      </c>
    </row>
    <row r="65" spans="2:9">
      <c r="B65" s="180" t="s">
        <v>673</v>
      </c>
      <c r="C65" s="181" t="s">
        <v>1086</v>
      </c>
      <c r="D65" s="182" t="s">
        <v>674</v>
      </c>
      <c r="E65" s="181" t="s">
        <v>1091</v>
      </c>
      <c r="F65" s="183">
        <v>40499</v>
      </c>
      <c r="G65" s="184">
        <v>168.95</v>
      </c>
      <c r="H65" s="185">
        <v>4</v>
      </c>
      <c r="I65" s="186">
        <f t="shared" si="0"/>
        <v>675.8</v>
      </c>
    </row>
    <row r="66" spans="2:9">
      <c r="B66" s="180" t="s">
        <v>312</v>
      </c>
      <c r="C66" s="187" t="s">
        <v>1086</v>
      </c>
      <c r="D66" s="182" t="s">
        <v>674</v>
      </c>
      <c r="E66" s="187" t="s">
        <v>1095</v>
      </c>
      <c r="F66" s="183">
        <v>40501</v>
      </c>
      <c r="G66" s="188">
        <v>168.95</v>
      </c>
      <c r="H66" s="185">
        <v>3</v>
      </c>
      <c r="I66" s="189">
        <f t="shared" ref="I66:I129" si="1">G66*H66</f>
        <v>506.84999999999997</v>
      </c>
    </row>
    <row r="67" spans="2:9">
      <c r="B67" s="180" t="s">
        <v>262</v>
      </c>
      <c r="C67" s="181" t="s">
        <v>1086</v>
      </c>
      <c r="D67" s="182" t="s">
        <v>676</v>
      </c>
      <c r="E67" s="181" t="s">
        <v>1091</v>
      </c>
      <c r="F67" s="183">
        <v>40505</v>
      </c>
      <c r="G67" s="184">
        <v>168.95</v>
      </c>
      <c r="H67" s="185">
        <v>2</v>
      </c>
      <c r="I67" s="186">
        <f t="shared" si="1"/>
        <v>337.9</v>
      </c>
    </row>
    <row r="68" spans="2:9">
      <c r="B68" s="180" t="s">
        <v>673</v>
      </c>
      <c r="C68" s="187" t="s">
        <v>1086</v>
      </c>
      <c r="D68" s="182" t="s">
        <v>674</v>
      </c>
      <c r="E68" s="187" t="s">
        <v>1091</v>
      </c>
      <c r="F68" s="183">
        <v>40508</v>
      </c>
      <c r="G68" s="188">
        <v>168.95</v>
      </c>
      <c r="H68" s="185">
        <v>3</v>
      </c>
      <c r="I68" s="189">
        <f t="shared" si="1"/>
        <v>506.84999999999997</v>
      </c>
    </row>
    <row r="69" spans="2:9">
      <c r="B69" s="180" t="s">
        <v>150</v>
      </c>
      <c r="C69" s="181" t="s">
        <v>1086</v>
      </c>
      <c r="D69" s="182" t="s">
        <v>676</v>
      </c>
      <c r="E69" s="181" t="s">
        <v>1093</v>
      </c>
      <c r="F69" s="183">
        <v>40509</v>
      </c>
      <c r="G69" s="184">
        <v>168.95</v>
      </c>
      <c r="H69" s="185">
        <v>14</v>
      </c>
      <c r="I69" s="186">
        <f t="shared" si="1"/>
        <v>2365.2999999999997</v>
      </c>
    </row>
    <row r="70" spans="2:9">
      <c r="B70" s="180" t="s">
        <v>150</v>
      </c>
      <c r="C70" s="187" t="s">
        <v>1086</v>
      </c>
      <c r="D70" s="182" t="s">
        <v>676</v>
      </c>
      <c r="E70" s="187" t="s">
        <v>1091</v>
      </c>
      <c r="F70" s="183">
        <v>40512</v>
      </c>
      <c r="G70" s="188">
        <v>168.95</v>
      </c>
      <c r="H70" s="185">
        <v>9</v>
      </c>
      <c r="I70" s="189">
        <f t="shared" si="1"/>
        <v>1520.55</v>
      </c>
    </row>
    <row r="71" spans="2:9">
      <c r="B71" s="180" t="s">
        <v>171</v>
      </c>
      <c r="C71" s="181" t="s">
        <v>1086</v>
      </c>
      <c r="D71" s="182" t="s">
        <v>674</v>
      </c>
      <c r="E71" s="181" t="s">
        <v>1092</v>
      </c>
      <c r="F71" s="183">
        <v>40519</v>
      </c>
      <c r="G71" s="184">
        <v>168.95</v>
      </c>
      <c r="H71" s="185">
        <v>15</v>
      </c>
      <c r="I71" s="186">
        <f t="shared" si="1"/>
        <v>2534.25</v>
      </c>
    </row>
    <row r="72" spans="2:9">
      <c r="B72" s="180" t="s">
        <v>262</v>
      </c>
      <c r="C72" s="187" t="s">
        <v>1086</v>
      </c>
      <c r="D72" s="182" t="s">
        <v>676</v>
      </c>
      <c r="E72" s="187" t="s">
        <v>1095</v>
      </c>
      <c r="F72" s="183">
        <v>40520</v>
      </c>
      <c r="G72" s="188">
        <v>168.95</v>
      </c>
      <c r="H72" s="185">
        <v>5</v>
      </c>
      <c r="I72" s="189">
        <f t="shared" si="1"/>
        <v>844.75</v>
      </c>
    </row>
    <row r="73" spans="2:9">
      <c r="B73" s="180" t="s">
        <v>150</v>
      </c>
      <c r="C73" s="181" t="s">
        <v>1086</v>
      </c>
      <c r="D73" s="182" t="s">
        <v>676</v>
      </c>
      <c r="E73" s="181" t="s">
        <v>1093</v>
      </c>
      <c r="F73" s="183">
        <v>40522</v>
      </c>
      <c r="G73" s="184">
        <v>168.95</v>
      </c>
      <c r="H73" s="185">
        <v>1</v>
      </c>
      <c r="I73" s="186">
        <f t="shared" si="1"/>
        <v>168.95</v>
      </c>
    </row>
    <row r="74" spans="2:9">
      <c r="B74" s="180" t="s">
        <v>673</v>
      </c>
      <c r="C74" s="187" t="s">
        <v>1086</v>
      </c>
      <c r="D74" s="182" t="s">
        <v>674</v>
      </c>
      <c r="E74" s="187" t="s">
        <v>1093</v>
      </c>
      <c r="F74" s="183">
        <v>40529</v>
      </c>
      <c r="G74" s="188">
        <v>168.95</v>
      </c>
      <c r="H74" s="185">
        <v>11</v>
      </c>
      <c r="I74" s="189">
        <f t="shared" si="1"/>
        <v>1858.4499999999998</v>
      </c>
    </row>
    <row r="75" spans="2:9">
      <c r="B75" s="180" t="s">
        <v>343</v>
      </c>
      <c r="C75" s="181" t="s">
        <v>1086</v>
      </c>
      <c r="D75" s="182" t="s">
        <v>674</v>
      </c>
      <c r="E75" s="181" t="s">
        <v>1091</v>
      </c>
      <c r="F75" s="183">
        <v>40533</v>
      </c>
      <c r="G75" s="184">
        <v>168.95</v>
      </c>
      <c r="H75" s="185">
        <v>9</v>
      </c>
      <c r="I75" s="186">
        <f t="shared" si="1"/>
        <v>1520.55</v>
      </c>
    </row>
    <row r="76" spans="2:9">
      <c r="B76" s="180" t="s">
        <v>678</v>
      </c>
      <c r="C76" s="187" t="s">
        <v>1086</v>
      </c>
      <c r="D76" s="182" t="s">
        <v>679</v>
      </c>
      <c r="E76" s="187" t="s">
        <v>1094</v>
      </c>
      <c r="F76" s="183">
        <v>40533</v>
      </c>
      <c r="G76" s="188">
        <v>168.95</v>
      </c>
      <c r="H76" s="185">
        <v>19</v>
      </c>
      <c r="I76" s="189">
        <f t="shared" si="1"/>
        <v>3210.0499999999997</v>
      </c>
    </row>
    <row r="77" spans="2:9">
      <c r="B77" s="180" t="s">
        <v>343</v>
      </c>
      <c r="C77" s="181" t="s">
        <v>1086</v>
      </c>
      <c r="D77" s="182" t="s">
        <v>674</v>
      </c>
      <c r="E77" s="181" t="s">
        <v>1093</v>
      </c>
      <c r="F77" s="183">
        <v>40534</v>
      </c>
      <c r="G77" s="184">
        <v>168.95</v>
      </c>
      <c r="H77" s="185">
        <v>12</v>
      </c>
      <c r="I77" s="186">
        <f t="shared" si="1"/>
        <v>2027.3999999999999</v>
      </c>
    </row>
    <row r="78" spans="2:9">
      <c r="B78" s="180" t="s">
        <v>673</v>
      </c>
      <c r="C78" s="187" t="s">
        <v>1086</v>
      </c>
      <c r="D78" s="182" t="s">
        <v>674</v>
      </c>
      <c r="E78" s="187" t="s">
        <v>1094</v>
      </c>
      <c r="F78" s="183">
        <v>40537</v>
      </c>
      <c r="G78" s="188">
        <v>168.95</v>
      </c>
      <c r="H78" s="185">
        <v>20</v>
      </c>
      <c r="I78" s="189">
        <f t="shared" si="1"/>
        <v>3379</v>
      </c>
    </row>
    <row r="79" spans="2:9">
      <c r="B79" s="180" t="s">
        <v>343</v>
      </c>
      <c r="C79" s="181" t="s">
        <v>1086</v>
      </c>
      <c r="D79" s="182" t="s">
        <v>674</v>
      </c>
      <c r="E79" s="181" t="s">
        <v>1094</v>
      </c>
      <c r="F79" s="183">
        <v>40539</v>
      </c>
      <c r="G79" s="184">
        <v>168.95</v>
      </c>
      <c r="H79" s="185">
        <v>9</v>
      </c>
      <c r="I79" s="186">
        <f t="shared" si="1"/>
        <v>1520.55</v>
      </c>
    </row>
    <row r="80" spans="2:9">
      <c r="B80" s="180" t="s">
        <v>680</v>
      </c>
      <c r="C80" s="187" t="s">
        <v>1086</v>
      </c>
      <c r="D80" s="182" t="s">
        <v>679</v>
      </c>
      <c r="E80" s="187" t="s">
        <v>1095</v>
      </c>
      <c r="F80" s="183">
        <v>40539</v>
      </c>
      <c r="G80" s="188">
        <v>168.95</v>
      </c>
      <c r="H80" s="185">
        <v>3</v>
      </c>
      <c r="I80" s="189">
        <f t="shared" si="1"/>
        <v>506.84999999999997</v>
      </c>
    </row>
    <row r="81" spans="2:9">
      <c r="B81" s="180" t="s">
        <v>312</v>
      </c>
      <c r="C81" s="181" t="s">
        <v>1086</v>
      </c>
      <c r="D81" s="182" t="s">
        <v>674</v>
      </c>
      <c r="E81" s="181" t="s">
        <v>1092</v>
      </c>
      <c r="F81" s="183">
        <v>40541</v>
      </c>
      <c r="G81" s="184">
        <v>168.95</v>
      </c>
      <c r="H81" s="185">
        <v>4</v>
      </c>
      <c r="I81" s="186">
        <f t="shared" si="1"/>
        <v>675.8</v>
      </c>
    </row>
    <row r="82" spans="2:9">
      <c r="B82" s="180" t="s">
        <v>678</v>
      </c>
      <c r="C82" s="187" t="s">
        <v>1086</v>
      </c>
      <c r="D82" s="182" t="s">
        <v>679</v>
      </c>
      <c r="E82" s="187" t="s">
        <v>1092</v>
      </c>
      <c r="F82" s="183">
        <v>40541</v>
      </c>
      <c r="G82" s="188">
        <v>168.95</v>
      </c>
      <c r="H82" s="185">
        <v>15</v>
      </c>
      <c r="I82" s="189">
        <f t="shared" si="1"/>
        <v>2534.25</v>
      </c>
    </row>
    <row r="83" spans="2:9">
      <c r="B83" s="180" t="s">
        <v>605</v>
      </c>
      <c r="C83" s="181" t="s">
        <v>1086</v>
      </c>
      <c r="D83" s="182" t="s">
        <v>675</v>
      </c>
      <c r="E83" s="181" t="s">
        <v>1093</v>
      </c>
      <c r="F83" s="183">
        <v>40547</v>
      </c>
      <c r="G83" s="184">
        <v>168.95</v>
      </c>
      <c r="H83" s="185">
        <v>15</v>
      </c>
      <c r="I83" s="186">
        <f t="shared" si="1"/>
        <v>2534.25</v>
      </c>
    </row>
    <row r="84" spans="2:9">
      <c r="B84" s="180" t="s">
        <v>673</v>
      </c>
      <c r="C84" s="187" t="s">
        <v>1086</v>
      </c>
      <c r="D84" s="182" t="s">
        <v>674</v>
      </c>
      <c r="E84" s="187" t="s">
        <v>1094</v>
      </c>
      <c r="F84" s="183">
        <v>40548</v>
      </c>
      <c r="G84" s="188">
        <v>168.95</v>
      </c>
      <c r="H84" s="185">
        <v>20</v>
      </c>
      <c r="I84" s="189">
        <f t="shared" si="1"/>
        <v>3379</v>
      </c>
    </row>
    <row r="85" spans="2:9">
      <c r="B85" s="180" t="s">
        <v>171</v>
      </c>
      <c r="C85" s="181" t="s">
        <v>1086</v>
      </c>
      <c r="D85" s="182" t="s">
        <v>674</v>
      </c>
      <c r="E85" s="181" t="s">
        <v>1092</v>
      </c>
      <c r="F85" s="183">
        <v>40548</v>
      </c>
      <c r="G85" s="184">
        <v>168.95</v>
      </c>
      <c r="H85" s="185">
        <v>4</v>
      </c>
      <c r="I85" s="186">
        <f t="shared" si="1"/>
        <v>675.8</v>
      </c>
    </row>
    <row r="86" spans="2:9">
      <c r="B86" s="180" t="s">
        <v>171</v>
      </c>
      <c r="C86" s="187" t="s">
        <v>1086</v>
      </c>
      <c r="D86" s="182" t="s">
        <v>674</v>
      </c>
      <c r="E86" s="187" t="s">
        <v>1094</v>
      </c>
      <c r="F86" s="183">
        <v>40550</v>
      </c>
      <c r="G86" s="188">
        <v>168.95</v>
      </c>
      <c r="H86" s="185">
        <v>16</v>
      </c>
      <c r="I86" s="189">
        <f t="shared" si="1"/>
        <v>2703.2</v>
      </c>
    </row>
    <row r="87" spans="2:9">
      <c r="B87" s="180" t="s">
        <v>677</v>
      </c>
      <c r="C87" s="181" t="s">
        <v>1086</v>
      </c>
      <c r="D87" s="182" t="s">
        <v>675</v>
      </c>
      <c r="E87" s="181" t="s">
        <v>1093</v>
      </c>
      <c r="F87" s="183">
        <v>40550</v>
      </c>
      <c r="G87" s="184">
        <v>168.95</v>
      </c>
      <c r="H87" s="185">
        <v>6</v>
      </c>
      <c r="I87" s="186">
        <f t="shared" si="1"/>
        <v>1013.6999999999999</v>
      </c>
    </row>
    <row r="88" spans="2:9">
      <c r="B88" s="180" t="s">
        <v>605</v>
      </c>
      <c r="C88" s="187" t="s">
        <v>1086</v>
      </c>
      <c r="D88" s="182" t="s">
        <v>675</v>
      </c>
      <c r="E88" s="187" t="s">
        <v>1094</v>
      </c>
      <c r="F88" s="183">
        <v>40551</v>
      </c>
      <c r="G88" s="188">
        <v>168.95</v>
      </c>
      <c r="H88" s="185">
        <v>6</v>
      </c>
      <c r="I88" s="189">
        <f t="shared" si="1"/>
        <v>1013.6999999999999</v>
      </c>
    </row>
    <row r="89" spans="2:9">
      <c r="B89" s="180" t="s">
        <v>262</v>
      </c>
      <c r="C89" s="181" t="s">
        <v>1086</v>
      </c>
      <c r="D89" s="182" t="s">
        <v>676</v>
      </c>
      <c r="E89" s="181" t="s">
        <v>1095</v>
      </c>
      <c r="F89" s="183">
        <v>40551</v>
      </c>
      <c r="G89" s="184">
        <v>168.95</v>
      </c>
      <c r="H89" s="185">
        <v>11</v>
      </c>
      <c r="I89" s="186">
        <f t="shared" si="1"/>
        <v>1858.4499999999998</v>
      </c>
    </row>
    <row r="90" spans="2:9">
      <c r="B90" s="180" t="s">
        <v>312</v>
      </c>
      <c r="C90" s="187" t="s">
        <v>1086</v>
      </c>
      <c r="D90" s="182" t="s">
        <v>674</v>
      </c>
      <c r="E90" s="187" t="s">
        <v>1095</v>
      </c>
      <c r="F90" s="183">
        <v>40553</v>
      </c>
      <c r="G90" s="188">
        <v>168.95</v>
      </c>
      <c r="H90" s="185">
        <v>1</v>
      </c>
      <c r="I90" s="189">
        <f t="shared" si="1"/>
        <v>168.95</v>
      </c>
    </row>
    <row r="91" spans="2:9">
      <c r="B91" s="180" t="s">
        <v>677</v>
      </c>
      <c r="C91" s="181" t="s">
        <v>1086</v>
      </c>
      <c r="D91" s="182" t="s">
        <v>675</v>
      </c>
      <c r="E91" s="181" t="s">
        <v>1091</v>
      </c>
      <c r="F91" s="183">
        <v>40554</v>
      </c>
      <c r="G91" s="184">
        <v>168.95</v>
      </c>
      <c r="H91" s="185">
        <v>15</v>
      </c>
      <c r="I91" s="186">
        <f t="shared" si="1"/>
        <v>2534.25</v>
      </c>
    </row>
    <row r="92" spans="2:9">
      <c r="B92" s="180" t="s">
        <v>677</v>
      </c>
      <c r="C92" s="187" t="s">
        <v>1086</v>
      </c>
      <c r="D92" s="182" t="s">
        <v>675</v>
      </c>
      <c r="E92" s="187" t="s">
        <v>1094</v>
      </c>
      <c r="F92" s="183">
        <v>40554</v>
      </c>
      <c r="G92" s="188">
        <v>168.95</v>
      </c>
      <c r="H92" s="185">
        <v>13</v>
      </c>
      <c r="I92" s="189">
        <f t="shared" si="1"/>
        <v>2196.35</v>
      </c>
    </row>
    <row r="93" spans="2:9">
      <c r="B93" s="180" t="s">
        <v>343</v>
      </c>
      <c r="C93" s="181" t="s">
        <v>1086</v>
      </c>
      <c r="D93" s="182" t="s">
        <v>674</v>
      </c>
      <c r="E93" s="181" t="s">
        <v>1091</v>
      </c>
      <c r="F93" s="183">
        <v>40557</v>
      </c>
      <c r="G93" s="184">
        <v>168.95</v>
      </c>
      <c r="H93" s="185">
        <v>15</v>
      </c>
      <c r="I93" s="186">
        <f t="shared" si="1"/>
        <v>2534.25</v>
      </c>
    </row>
    <row r="94" spans="2:9">
      <c r="B94" s="180" t="s">
        <v>262</v>
      </c>
      <c r="C94" s="187" t="s">
        <v>1086</v>
      </c>
      <c r="D94" s="182" t="s">
        <v>676</v>
      </c>
      <c r="E94" s="187" t="s">
        <v>1093</v>
      </c>
      <c r="F94" s="183">
        <v>40567</v>
      </c>
      <c r="G94" s="188">
        <v>168.95</v>
      </c>
      <c r="H94" s="185">
        <v>11</v>
      </c>
      <c r="I94" s="189">
        <f t="shared" si="1"/>
        <v>1858.4499999999998</v>
      </c>
    </row>
    <row r="95" spans="2:9">
      <c r="B95" s="180" t="s">
        <v>605</v>
      </c>
      <c r="C95" s="181" t="s">
        <v>1086</v>
      </c>
      <c r="D95" s="182" t="s">
        <v>675</v>
      </c>
      <c r="E95" s="181" t="s">
        <v>1091</v>
      </c>
      <c r="F95" s="183">
        <v>40570</v>
      </c>
      <c r="G95" s="184">
        <v>168.95</v>
      </c>
      <c r="H95" s="185">
        <v>9</v>
      </c>
      <c r="I95" s="186">
        <f t="shared" si="1"/>
        <v>1520.55</v>
      </c>
    </row>
    <row r="96" spans="2:9">
      <c r="B96" s="180" t="s">
        <v>171</v>
      </c>
      <c r="C96" s="187" t="s">
        <v>1086</v>
      </c>
      <c r="D96" s="182" t="s">
        <v>674</v>
      </c>
      <c r="E96" s="187" t="s">
        <v>1091</v>
      </c>
      <c r="F96" s="183">
        <v>40572</v>
      </c>
      <c r="G96" s="188">
        <v>168.95</v>
      </c>
      <c r="H96" s="185">
        <v>4</v>
      </c>
      <c r="I96" s="189">
        <f t="shared" si="1"/>
        <v>675.8</v>
      </c>
    </row>
    <row r="97" spans="2:9">
      <c r="B97" s="180" t="s">
        <v>673</v>
      </c>
      <c r="C97" s="181" t="s">
        <v>1086</v>
      </c>
      <c r="D97" s="182" t="s">
        <v>674</v>
      </c>
      <c r="E97" s="181" t="s">
        <v>1094</v>
      </c>
      <c r="F97" s="183">
        <v>40574</v>
      </c>
      <c r="G97" s="184">
        <v>168.95</v>
      </c>
      <c r="H97" s="185">
        <v>13</v>
      </c>
      <c r="I97" s="186">
        <f t="shared" si="1"/>
        <v>2196.35</v>
      </c>
    </row>
    <row r="98" spans="2:9">
      <c r="B98" s="180" t="s">
        <v>678</v>
      </c>
      <c r="C98" s="187" t="s">
        <v>1086</v>
      </c>
      <c r="D98" s="182" t="s">
        <v>679</v>
      </c>
      <c r="E98" s="187" t="s">
        <v>1093</v>
      </c>
      <c r="F98" s="183">
        <v>40574</v>
      </c>
      <c r="G98" s="188">
        <v>168.95</v>
      </c>
      <c r="H98" s="185">
        <v>13</v>
      </c>
      <c r="I98" s="189">
        <f t="shared" si="1"/>
        <v>2196.35</v>
      </c>
    </row>
    <row r="99" spans="2:9">
      <c r="B99" s="180" t="s">
        <v>673</v>
      </c>
      <c r="C99" s="181" t="s">
        <v>1086</v>
      </c>
      <c r="D99" s="182" t="s">
        <v>674</v>
      </c>
      <c r="E99" s="181" t="s">
        <v>1095</v>
      </c>
      <c r="F99" s="183">
        <v>40576</v>
      </c>
      <c r="G99" s="184">
        <v>168.95</v>
      </c>
      <c r="H99" s="185">
        <v>6</v>
      </c>
      <c r="I99" s="186">
        <f t="shared" si="1"/>
        <v>1013.6999999999999</v>
      </c>
    </row>
    <row r="100" spans="2:9">
      <c r="B100" s="180" t="s">
        <v>680</v>
      </c>
      <c r="C100" s="187" t="s">
        <v>1086</v>
      </c>
      <c r="D100" s="182" t="s">
        <v>679</v>
      </c>
      <c r="E100" s="187" t="s">
        <v>1091</v>
      </c>
      <c r="F100" s="183">
        <v>40582</v>
      </c>
      <c r="G100" s="188">
        <v>168.95</v>
      </c>
      <c r="H100" s="185">
        <v>14</v>
      </c>
      <c r="I100" s="189">
        <f t="shared" si="1"/>
        <v>2365.2999999999997</v>
      </c>
    </row>
    <row r="101" spans="2:9">
      <c r="B101" s="180" t="s">
        <v>682</v>
      </c>
      <c r="C101" s="181" t="s">
        <v>1086</v>
      </c>
      <c r="D101" s="182" t="s">
        <v>679</v>
      </c>
      <c r="E101" s="181" t="s">
        <v>1095</v>
      </c>
      <c r="F101" s="183">
        <v>40582</v>
      </c>
      <c r="G101" s="184">
        <v>168.95</v>
      </c>
      <c r="H101" s="185">
        <v>7</v>
      </c>
      <c r="I101" s="186">
        <f t="shared" si="1"/>
        <v>1182.6499999999999</v>
      </c>
    </row>
    <row r="102" spans="2:9">
      <c r="B102" s="180" t="s">
        <v>171</v>
      </c>
      <c r="C102" s="187" t="s">
        <v>1086</v>
      </c>
      <c r="D102" s="182" t="s">
        <v>674</v>
      </c>
      <c r="E102" s="187" t="s">
        <v>1094</v>
      </c>
      <c r="F102" s="183">
        <v>40588</v>
      </c>
      <c r="G102" s="188">
        <v>168.95</v>
      </c>
      <c r="H102" s="185">
        <v>14</v>
      </c>
      <c r="I102" s="189">
        <f t="shared" si="1"/>
        <v>2365.2999999999997</v>
      </c>
    </row>
    <row r="103" spans="2:9">
      <c r="B103" s="180" t="s">
        <v>343</v>
      </c>
      <c r="C103" s="181" t="s">
        <v>1086</v>
      </c>
      <c r="D103" s="182" t="s">
        <v>674</v>
      </c>
      <c r="E103" s="181" t="s">
        <v>1095</v>
      </c>
      <c r="F103" s="183">
        <v>40598</v>
      </c>
      <c r="G103" s="184">
        <v>168.95</v>
      </c>
      <c r="H103" s="185">
        <v>8</v>
      </c>
      <c r="I103" s="186">
        <f t="shared" si="1"/>
        <v>1351.6</v>
      </c>
    </row>
    <row r="104" spans="2:9">
      <c r="B104" s="180" t="s">
        <v>681</v>
      </c>
      <c r="C104" s="187" t="s">
        <v>1086</v>
      </c>
      <c r="D104" s="182" t="s">
        <v>679</v>
      </c>
      <c r="E104" s="187" t="s">
        <v>1094</v>
      </c>
      <c r="F104" s="183">
        <v>40606</v>
      </c>
      <c r="G104" s="188">
        <v>168.95</v>
      </c>
      <c r="H104" s="185">
        <v>8</v>
      </c>
      <c r="I104" s="189">
        <f t="shared" si="1"/>
        <v>1351.6</v>
      </c>
    </row>
    <row r="105" spans="2:9">
      <c r="B105" s="180" t="s">
        <v>171</v>
      </c>
      <c r="C105" s="181" t="s">
        <v>1086</v>
      </c>
      <c r="D105" s="182" t="s">
        <v>674</v>
      </c>
      <c r="E105" s="181" t="s">
        <v>1092</v>
      </c>
      <c r="F105" s="183">
        <v>40626</v>
      </c>
      <c r="G105" s="184">
        <v>168.95</v>
      </c>
      <c r="H105" s="185">
        <v>9</v>
      </c>
      <c r="I105" s="186">
        <f t="shared" si="1"/>
        <v>1520.55</v>
      </c>
    </row>
    <row r="106" spans="2:9">
      <c r="B106" s="180" t="s">
        <v>262</v>
      </c>
      <c r="C106" s="187" t="s">
        <v>1086</v>
      </c>
      <c r="D106" s="182" t="s">
        <v>676</v>
      </c>
      <c r="E106" s="187" t="s">
        <v>1093</v>
      </c>
      <c r="F106" s="183">
        <v>40630</v>
      </c>
      <c r="G106" s="188">
        <v>168.95</v>
      </c>
      <c r="H106" s="185">
        <v>14</v>
      </c>
      <c r="I106" s="189">
        <f t="shared" si="1"/>
        <v>2365.2999999999997</v>
      </c>
    </row>
    <row r="107" spans="2:9">
      <c r="B107" s="180" t="s">
        <v>150</v>
      </c>
      <c r="C107" s="181" t="s">
        <v>1086</v>
      </c>
      <c r="D107" s="182" t="s">
        <v>676</v>
      </c>
      <c r="E107" s="181" t="s">
        <v>1092</v>
      </c>
      <c r="F107" s="183">
        <v>40634</v>
      </c>
      <c r="G107" s="184">
        <v>168.95</v>
      </c>
      <c r="H107" s="185">
        <v>15</v>
      </c>
      <c r="I107" s="186">
        <f t="shared" si="1"/>
        <v>2534.25</v>
      </c>
    </row>
    <row r="108" spans="2:9">
      <c r="B108" s="180" t="s">
        <v>680</v>
      </c>
      <c r="C108" s="187" t="s">
        <v>1086</v>
      </c>
      <c r="D108" s="182" t="s">
        <v>679</v>
      </c>
      <c r="E108" s="187" t="s">
        <v>1095</v>
      </c>
      <c r="F108" s="183">
        <v>40637</v>
      </c>
      <c r="G108" s="188">
        <v>168.95</v>
      </c>
      <c r="H108" s="185">
        <v>9</v>
      </c>
      <c r="I108" s="189">
        <f t="shared" si="1"/>
        <v>1520.55</v>
      </c>
    </row>
    <row r="109" spans="2:9">
      <c r="B109" s="180" t="s">
        <v>680</v>
      </c>
      <c r="C109" s="181" t="s">
        <v>1086</v>
      </c>
      <c r="D109" s="182" t="s">
        <v>679</v>
      </c>
      <c r="E109" s="181" t="s">
        <v>1094</v>
      </c>
      <c r="F109" s="183">
        <v>40642</v>
      </c>
      <c r="G109" s="184">
        <v>168.95</v>
      </c>
      <c r="H109" s="185">
        <v>8</v>
      </c>
      <c r="I109" s="186">
        <f t="shared" si="1"/>
        <v>1351.6</v>
      </c>
    </row>
    <row r="110" spans="2:9">
      <c r="B110" s="180" t="s">
        <v>680</v>
      </c>
      <c r="C110" s="187" t="s">
        <v>1086</v>
      </c>
      <c r="D110" s="182" t="s">
        <v>679</v>
      </c>
      <c r="E110" s="187" t="s">
        <v>1091</v>
      </c>
      <c r="F110" s="183">
        <v>40652</v>
      </c>
      <c r="G110" s="188">
        <v>168.95</v>
      </c>
      <c r="H110" s="185">
        <v>1</v>
      </c>
      <c r="I110" s="189">
        <f t="shared" si="1"/>
        <v>168.95</v>
      </c>
    </row>
    <row r="111" spans="2:9">
      <c r="B111" s="180" t="s">
        <v>678</v>
      </c>
      <c r="C111" s="181" t="s">
        <v>1086</v>
      </c>
      <c r="D111" s="182" t="s">
        <v>679</v>
      </c>
      <c r="E111" s="181" t="s">
        <v>1093</v>
      </c>
      <c r="F111" s="183">
        <v>40653</v>
      </c>
      <c r="G111" s="184">
        <v>168.95</v>
      </c>
      <c r="H111" s="185">
        <v>12</v>
      </c>
      <c r="I111" s="186">
        <f t="shared" si="1"/>
        <v>2027.3999999999999</v>
      </c>
    </row>
    <row r="112" spans="2:9">
      <c r="B112" s="180" t="s">
        <v>680</v>
      </c>
      <c r="C112" s="187" t="s">
        <v>1086</v>
      </c>
      <c r="D112" s="182" t="s">
        <v>679</v>
      </c>
      <c r="E112" s="187" t="s">
        <v>1095</v>
      </c>
      <c r="F112" s="183">
        <v>40663</v>
      </c>
      <c r="G112" s="188">
        <v>168.95</v>
      </c>
      <c r="H112" s="185">
        <v>1</v>
      </c>
      <c r="I112" s="189">
        <f t="shared" si="1"/>
        <v>168.95</v>
      </c>
    </row>
    <row r="113" spans="2:9">
      <c r="B113" s="180" t="s">
        <v>682</v>
      </c>
      <c r="C113" s="181" t="s">
        <v>1086</v>
      </c>
      <c r="D113" s="182" t="s">
        <v>679</v>
      </c>
      <c r="E113" s="181" t="s">
        <v>1091</v>
      </c>
      <c r="F113" s="183">
        <v>40666</v>
      </c>
      <c r="G113" s="184">
        <v>168.95</v>
      </c>
      <c r="H113" s="185">
        <v>7</v>
      </c>
      <c r="I113" s="186">
        <f t="shared" si="1"/>
        <v>1182.6499999999999</v>
      </c>
    </row>
    <row r="114" spans="2:9">
      <c r="B114" s="180" t="s">
        <v>681</v>
      </c>
      <c r="C114" s="187" t="s">
        <v>1086</v>
      </c>
      <c r="D114" s="182" t="s">
        <v>679</v>
      </c>
      <c r="E114" s="187" t="s">
        <v>1093</v>
      </c>
      <c r="F114" s="183">
        <v>40667</v>
      </c>
      <c r="G114" s="188">
        <v>168.95</v>
      </c>
      <c r="H114" s="185">
        <v>3</v>
      </c>
      <c r="I114" s="189">
        <f t="shared" si="1"/>
        <v>506.84999999999997</v>
      </c>
    </row>
    <row r="115" spans="2:9">
      <c r="B115" s="180" t="s">
        <v>150</v>
      </c>
      <c r="C115" s="181" t="s">
        <v>1086</v>
      </c>
      <c r="D115" s="182" t="s">
        <v>676</v>
      </c>
      <c r="E115" s="181" t="s">
        <v>1093</v>
      </c>
      <c r="F115" s="183">
        <v>40672</v>
      </c>
      <c r="G115" s="184">
        <v>168.95</v>
      </c>
      <c r="H115" s="185">
        <v>14</v>
      </c>
      <c r="I115" s="186">
        <f t="shared" si="1"/>
        <v>2365.2999999999997</v>
      </c>
    </row>
    <row r="116" spans="2:9">
      <c r="B116" s="180" t="s">
        <v>678</v>
      </c>
      <c r="C116" s="187" t="s">
        <v>1086</v>
      </c>
      <c r="D116" s="182" t="s">
        <v>679</v>
      </c>
      <c r="E116" s="187" t="s">
        <v>1095</v>
      </c>
      <c r="F116" s="183">
        <v>40675</v>
      </c>
      <c r="G116" s="188">
        <v>168.95</v>
      </c>
      <c r="H116" s="185">
        <v>2</v>
      </c>
      <c r="I116" s="189">
        <f t="shared" si="1"/>
        <v>337.9</v>
      </c>
    </row>
    <row r="117" spans="2:9">
      <c r="B117" s="180" t="s">
        <v>673</v>
      </c>
      <c r="C117" s="181" t="s">
        <v>1086</v>
      </c>
      <c r="D117" s="182" t="s">
        <v>674</v>
      </c>
      <c r="E117" s="181" t="s">
        <v>1095</v>
      </c>
      <c r="F117" s="183">
        <v>40680</v>
      </c>
      <c r="G117" s="184">
        <v>168.95</v>
      </c>
      <c r="H117" s="185">
        <v>13</v>
      </c>
      <c r="I117" s="186">
        <f t="shared" si="1"/>
        <v>2196.35</v>
      </c>
    </row>
    <row r="118" spans="2:9">
      <c r="B118" s="180" t="s">
        <v>680</v>
      </c>
      <c r="C118" s="187" t="s">
        <v>1086</v>
      </c>
      <c r="D118" s="182" t="s">
        <v>679</v>
      </c>
      <c r="E118" s="187" t="s">
        <v>1093</v>
      </c>
      <c r="F118" s="183">
        <v>40681</v>
      </c>
      <c r="G118" s="188">
        <v>168.95</v>
      </c>
      <c r="H118" s="185">
        <v>6</v>
      </c>
      <c r="I118" s="189">
        <f t="shared" si="1"/>
        <v>1013.6999999999999</v>
      </c>
    </row>
    <row r="119" spans="2:9">
      <c r="B119" s="180" t="s">
        <v>343</v>
      </c>
      <c r="C119" s="181" t="s">
        <v>1086</v>
      </c>
      <c r="D119" s="182" t="s">
        <v>674</v>
      </c>
      <c r="E119" s="181" t="s">
        <v>1091</v>
      </c>
      <c r="F119" s="183">
        <v>40686</v>
      </c>
      <c r="G119" s="184">
        <v>168.95</v>
      </c>
      <c r="H119" s="185">
        <v>14</v>
      </c>
      <c r="I119" s="186">
        <f t="shared" si="1"/>
        <v>2365.2999999999997</v>
      </c>
    </row>
    <row r="120" spans="2:9">
      <c r="B120" s="180" t="s">
        <v>171</v>
      </c>
      <c r="C120" s="187" t="s">
        <v>1086</v>
      </c>
      <c r="D120" s="182" t="s">
        <v>674</v>
      </c>
      <c r="E120" s="187" t="s">
        <v>1091</v>
      </c>
      <c r="F120" s="183">
        <v>40686</v>
      </c>
      <c r="G120" s="188">
        <v>168.95</v>
      </c>
      <c r="H120" s="185">
        <v>12</v>
      </c>
      <c r="I120" s="189">
        <f t="shared" si="1"/>
        <v>2027.3999999999999</v>
      </c>
    </row>
    <row r="121" spans="2:9">
      <c r="B121" s="180" t="s">
        <v>343</v>
      </c>
      <c r="C121" s="181" t="s">
        <v>1086</v>
      </c>
      <c r="D121" s="182" t="s">
        <v>674</v>
      </c>
      <c r="E121" s="181" t="s">
        <v>1092</v>
      </c>
      <c r="F121" s="183">
        <v>40686</v>
      </c>
      <c r="G121" s="184">
        <v>168.95</v>
      </c>
      <c r="H121" s="185">
        <v>13</v>
      </c>
      <c r="I121" s="186">
        <f t="shared" si="1"/>
        <v>2196.35</v>
      </c>
    </row>
    <row r="122" spans="2:9">
      <c r="B122" s="180" t="s">
        <v>605</v>
      </c>
      <c r="C122" s="187" t="s">
        <v>1086</v>
      </c>
      <c r="D122" s="182" t="s">
        <v>675</v>
      </c>
      <c r="E122" s="187" t="s">
        <v>1094</v>
      </c>
      <c r="F122" s="183">
        <v>40689</v>
      </c>
      <c r="G122" s="188">
        <v>168.95</v>
      </c>
      <c r="H122" s="185">
        <v>17</v>
      </c>
      <c r="I122" s="189">
        <f t="shared" si="1"/>
        <v>2872.1499999999996</v>
      </c>
    </row>
    <row r="123" spans="2:9">
      <c r="B123" s="180" t="s">
        <v>343</v>
      </c>
      <c r="C123" s="181" t="s">
        <v>1086</v>
      </c>
      <c r="D123" s="182" t="s">
        <v>674</v>
      </c>
      <c r="E123" s="181" t="s">
        <v>1093</v>
      </c>
      <c r="F123" s="183">
        <v>40689</v>
      </c>
      <c r="G123" s="184">
        <v>168.95</v>
      </c>
      <c r="H123" s="185">
        <v>13</v>
      </c>
      <c r="I123" s="186">
        <f t="shared" si="1"/>
        <v>2196.35</v>
      </c>
    </row>
    <row r="124" spans="2:9">
      <c r="B124" s="180" t="s">
        <v>343</v>
      </c>
      <c r="C124" s="187" t="s">
        <v>1086</v>
      </c>
      <c r="D124" s="182" t="s">
        <v>674</v>
      </c>
      <c r="E124" s="187" t="s">
        <v>1094</v>
      </c>
      <c r="F124" s="183">
        <v>40694</v>
      </c>
      <c r="G124" s="188">
        <v>168.95</v>
      </c>
      <c r="H124" s="185">
        <v>14</v>
      </c>
      <c r="I124" s="189">
        <f t="shared" si="1"/>
        <v>2365.2999999999997</v>
      </c>
    </row>
    <row r="125" spans="2:9">
      <c r="B125" s="180" t="s">
        <v>171</v>
      </c>
      <c r="C125" s="181" t="s">
        <v>1086</v>
      </c>
      <c r="D125" s="182" t="s">
        <v>674</v>
      </c>
      <c r="E125" s="181" t="s">
        <v>1093</v>
      </c>
      <c r="F125" s="183">
        <v>40694</v>
      </c>
      <c r="G125" s="184">
        <v>168.95</v>
      </c>
      <c r="H125" s="185">
        <v>4</v>
      </c>
      <c r="I125" s="186">
        <f t="shared" si="1"/>
        <v>675.8</v>
      </c>
    </row>
    <row r="126" spans="2:9">
      <c r="B126" s="180" t="s">
        <v>673</v>
      </c>
      <c r="C126" s="187" t="s">
        <v>1086</v>
      </c>
      <c r="D126" s="182" t="s">
        <v>674</v>
      </c>
      <c r="E126" s="187" t="s">
        <v>1094</v>
      </c>
      <c r="F126" s="183">
        <v>40697</v>
      </c>
      <c r="G126" s="188">
        <v>168.95</v>
      </c>
      <c r="H126" s="185">
        <v>6</v>
      </c>
      <c r="I126" s="189">
        <f t="shared" si="1"/>
        <v>1013.6999999999999</v>
      </c>
    </row>
    <row r="127" spans="2:9">
      <c r="B127" s="180" t="s">
        <v>678</v>
      </c>
      <c r="C127" s="181" t="s">
        <v>1086</v>
      </c>
      <c r="D127" s="182" t="s">
        <v>679</v>
      </c>
      <c r="E127" s="181" t="s">
        <v>1091</v>
      </c>
      <c r="F127" s="183">
        <v>40718</v>
      </c>
      <c r="G127" s="184">
        <v>168.95</v>
      </c>
      <c r="H127" s="185">
        <v>13</v>
      </c>
      <c r="I127" s="186">
        <f t="shared" si="1"/>
        <v>2196.35</v>
      </c>
    </row>
    <row r="128" spans="2:9">
      <c r="B128" s="180" t="s">
        <v>678</v>
      </c>
      <c r="C128" s="187" t="s">
        <v>1086</v>
      </c>
      <c r="D128" s="182" t="s">
        <v>679</v>
      </c>
      <c r="E128" s="187" t="s">
        <v>1093</v>
      </c>
      <c r="F128" s="183">
        <v>40718</v>
      </c>
      <c r="G128" s="188">
        <v>168.95</v>
      </c>
      <c r="H128" s="185">
        <v>3</v>
      </c>
      <c r="I128" s="189">
        <f t="shared" si="1"/>
        <v>506.84999999999997</v>
      </c>
    </row>
    <row r="129" spans="2:9">
      <c r="B129" s="180" t="s">
        <v>673</v>
      </c>
      <c r="C129" s="181" t="s">
        <v>1086</v>
      </c>
      <c r="D129" s="182" t="s">
        <v>674</v>
      </c>
      <c r="E129" s="181" t="s">
        <v>1094</v>
      </c>
      <c r="F129" s="183">
        <v>40726</v>
      </c>
      <c r="G129" s="184">
        <v>168.95</v>
      </c>
      <c r="H129" s="185">
        <v>8</v>
      </c>
      <c r="I129" s="186">
        <f t="shared" si="1"/>
        <v>1351.6</v>
      </c>
    </row>
    <row r="130" spans="2:9">
      <c r="B130" s="180" t="s">
        <v>150</v>
      </c>
      <c r="C130" s="187" t="s">
        <v>1086</v>
      </c>
      <c r="D130" s="182" t="s">
        <v>676</v>
      </c>
      <c r="E130" s="187" t="s">
        <v>1095</v>
      </c>
      <c r="F130" s="183">
        <v>40728</v>
      </c>
      <c r="G130" s="188">
        <v>168.95</v>
      </c>
      <c r="H130" s="185">
        <v>3</v>
      </c>
      <c r="I130" s="189">
        <f t="shared" ref="I130:I193" si="2">G130*H130</f>
        <v>506.84999999999997</v>
      </c>
    </row>
    <row r="131" spans="2:9">
      <c r="B131" s="180" t="s">
        <v>682</v>
      </c>
      <c r="C131" s="181" t="s">
        <v>1086</v>
      </c>
      <c r="D131" s="182" t="s">
        <v>679</v>
      </c>
      <c r="E131" s="181" t="s">
        <v>1094</v>
      </c>
      <c r="F131" s="183">
        <v>40729</v>
      </c>
      <c r="G131" s="184">
        <v>168.95</v>
      </c>
      <c r="H131" s="185">
        <v>17</v>
      </c>
      <c r="I131" s="186">
        <f t="shared" si="2"/>
        <v>2872.1499999999996</v>
      </c>
    </row>
    <row r="132" spans="2:9">
      <c r="B132" s="180" t="s">
        <v>678</v>
      </c>
      <c r="C132" s="187" t="s">
        <v>1086</v>
      </c>
      <c r="D132" s="182" t="s">
        <v>679</v>
      </c>
      <c r="E132" s="187" t="s">
        <v>1092</v>
      </c>
      <c r="F132" s="183">
        <v>40732</v>
      </c>
      <c r="G132" s="188">
        <v>168.95</v>
      </c>
      <c r="H132" s="185">
        <v>4</v>
      </c>
      <c r="I132" s="189">
        <f t="shared" si="2"/>
        <v>675.8</v>
      </c>
    </row>
    <row r="133" spans="2:9">
      <c r="B133" s="180" t="s">
        <v>262</v>
      </c>
      <c r="C133" s="181" t="s">
        <v>1086</v>
      </c>
      <c r="D133" s="182" t="s">
        <v>676</v>
      </c>
      <c r="E133" s="181" t="s">
        <v>1094</v>
      </c>
      <c r="F133" s="183">
        <v>40733</v>
      </c>
      <c r="G133" s="184">
        <v>168.95</v>
      </c>
      <c r="H133" s="185">
        <v>13</v>
      </c>
      <c r="I133" s="186">
        <f t="shared" si="2"/>
        <v>2196.35</v>
      </c>
    </row>
    <row r="134" spans="2:9">
      <c r="B134" s="180" t="s">
        <v>262</v>
      </c>
      <c r="C134" s="187" t="s">
        <v>1086</v>
      </c>
      <c r="D134" s="182" t="s">
        <v>676</v>
      </c>
      <c r="E134" s="187" t="s">
        <v>1093</v>
      </c>
      <c r="F134" s="183">
        <v>40737</v>
      </c>
      <c r="G134" s="188">
        <v>168.95</v>
      </c>
      <c r="H134" s="185">
        <v>4</v>
      </c>
      <c r="I134" s="189">
        <f t="shared" si="2"/>
        <v>675.8</v>
      </c>
    </row>
    <row r="135" spans="2:9">
      <c r="B135" s="180" t="s">
        <v>681</v>
      </c>
      <c r="C135" s="181" t="s">
        <v>1086</v>
      </c>
      <c r="D135" s="182" t="s">
        <v>679</v>
      </c>
      <c r="E135" s="181" t="s">
        <v>1091</v>
      </c>
      <c r="F135" s="183">
        <v>40744</v>
      </c>
      <c r="G135" s="184">
        <v>168.95</v>
      </c>
      <c r="H135" s="185">
        <v>2</v>
      </c>
      <c r="I135" s="186">
        <f t="shared" si="2"/>
        <v>337.9</v>
      </c>
    </row>
    <row r="136" spans="2:9">
      <c r="B136" s="180" t="s">
        <v>150</v>
      </c>
      <c r="C136" s="187" t="s">
        <v>1086</v>
      </c>
      <c r="D136" s="182" t="s">
        <v>676</v>
      </c>
      <c r="E136" s="187" t="s">
        <v>1091</v>
      </c>
      <c r="F136" s="183">
        <v>40744</v>
      </c>
      <c r="G136" s="188">
        <v>168.95</v>
      </c>
      <c r="H136" s="185">
        <v>2</v>
      </c>
      <c r="I136" s="189">
        <f t="shared" si="2"/>
        <v>337.9</v>
      </c>
    </row>
    <row r="137" spans="2:9">
      <c r="B137" s="180" t="s">
        <v>673</v>
      </c>
      <c r="C137" s="181" t="s">
        <v>1086</v>
      </c>
      <c r="D137" s="182" t="s">
        <v>674</v>
      </c>
      <c r="E137" s="181" t="s">
        <v>1094</v>
      </c>
      <c r="F137" s="183">
        <v>40747</v>
      </c>
      <c r="G137" s="184">
        <v>168.95</v>
      </c>
      <c r="H137" s="185">
        <v>17</v>
      </c>
      <c r="I137" s="186">
        <f t="shared" si="2"/>
        <v>2872.1499999999996</v>
      </c>
    </row>
    <row r="138" spans="2:9">
      <c r="B138" s="180" t="s">
        <v>262</v>
      </c>
      <c r="C138" s="187" t="s">
        <v>1086</v>
      </c>
      <c r="D138" s="182" t="s">
        <v>676</v>
      </c>
      <c r="E138" s="187" t="s">
        <v>1095</v>
      </c>
      <c r="F138" s="183">
        <v>40757</v>
      </c>
      <c r="G138" s="188">
        <v>168.95</v>
      </c>
      <c r="H138" s="185">
        <v>5</v>
      </c>
      <c r="I138" s="189">
        <f t="shared" si="2"/>
        <v>844.75</v>
      </c>
    </row>
    <row r="139" spans="2:9">
      <c r="B139" s="180" t="s">
        <v>678</v>
      </c>
      <c r="C139" s="181" t="s">
        <v>1086</v>
      </c>
      <c r="D139" s="182" t="s">
        <v>679</v>
      </c>
      <c r="E139" s="181" t="s">
        <v>1094</v>
      </c>
      <c r="F139" s="183">
        <v>40765</v>
      </c>
      <c r="G139" s="184">
        <v>168.95</v>
      </c>
      <c r="H139" s="185">
        <v>8</v>
      </c>
      <c r="I139" s="186">
        <f t="shared" si="2"/>
        <v>1351.6</v>
      </c>
    </row>
    <row r="140" spans="2:9">
      <c r="B140" s="180" t="s">
        <v>171</v>
      </c>
      <c r="C140" s="187" t="s">
        <v>1086</v>
      </c>
      <c r="D140" s="182" t="s">
        <v>674</v>
      </c>
      <c r="E140" s="187" t="s">
        <v>1095</v>
      </c>
      <c r="F140" s="183">
        <v>40767</v>
      </c>
      <c r="G140" s="188">
        <v>168.95</v>
      </c>
      <c r="H140" s="185">
        <v>5</v>
      </c>
      <c r="I140" s="189">
        <f t="shared" si="2"/>
        <v>844.75</v>
      </c>
    </row>
    <row r="141" spans="2:9">
      <c r="B141" s="180" t="s">
        <v>681</v>
      </c>
      <c r="C141" s="181" t="s">
        <v>1086</v>
      </c>
      <c r="D141" s="182" t="s">
        <v>679</v>
      </c>
      <c r="E141" s="181" t="s">
        <v>1092</v>
      </c>
      <c r="F141" s="183">
        <v>40772</v>
      </c>
      <c r="G141" s="184">
        <v>168.95</v>
      </c>
      <c r="H141" s="185">
        <v>2</v>
      </c>
      <c r="I141" s="186">
        <f t="shared" si="2"/>
        <v>337.9</v>
      </c>
    </row>
    <row r="142" spans="2:9">
      <c r="B142" s="180" t="s">
        <v>262</v>
      </c>
      <c r="C142" s="187" t="s">
        <v>1086</v>
      </c>
      <c r="D142" s="182" t="s">
        <v>676</v>
      </c>
      <c r="E142" s="187" t="s">
        <v>1093</v>
      </c>
      <c r="F142" s="183">
        <v>40780</v>
      </c>
      <c r="G142" s="188">
        <v>168.95</v>
      </c>
      <c r="H142" s="185">
        <v>13</v>
      </c>
      <c r="I142" s="189">
        <f t="shared" si="2"/>
        <v>2196.35</v>
      </c>
    </row>
    <row r="143" spans="2:9">
      <c r="B143" s="180" t="s">
        <v>682</v>
      </c>
      <c r="C143" s="181" t="s">
        <v>1086</v>
      </c>
      <c r="D143" s="182" t="s">
        <v>679</v>
      </c>
      <c r="E143" s="181" t="s">
        <v>1095</v>
      </c>
      <c r="F143" s="183">
        <v>40780</v>
      </c>
      <c r="G143" s="184">
        <v>168.95</v>
      </c>
      <c r="H143" s="185">
        <v>12</v>
      </c>
      <c r="I143" s="186">
        <f t="shared" si="2"/>
        <v>2027.3999999999999</v>
      </c>
    </row>
    <row r="144" spans="2:9">
      <c r="B144" s="180" t="s">
        <v>677</v>
      </c>
      <c r="C144" s="187" t="s">
        <v>1086</v>
      </c>
      <c r="D144" s="182" t="s">
        <v>675</v>
      </c>
      <c r="E144" s="187" t="s">
        <v>1093</v>
      </c>
      <c r="F144" s="183">
        <v>40789</v>
      </c>
      <c r="G144" s="188">
        <v>168.95</v>
      </c>
      <c r="H144" s="185">
        <v>3</v>
      </c>
      <c r="I144" s="189">
        <f t="shared" si="2"/>
        <v>506.84999999999997</v>
      </c>
    </row>
    <row r="145" spans="2:9">
      <c r="B145" s="180" t="s">
        <v>150</v>
      </c>
      <c r="C145" s="181" t="s">
        <v>1086</v>
      </c>
      <c r="D145" s="182" t="s">
        <v>676</v>
      </c>
      <c r="E145" s="181" t="s">
        <v>1091</v>
      </c>
      <c r="F145" s="183">
        <v>40792</v>
      </c>
      <c r="G145" s="184">
        <v>168.95</v>
      </c>
      <c r="H145" s="185">
        <v>1</v>
      </c>
      <c r="I145" s="186">
        <f t="shared" si="2"/>
        <v>168.95</v>
      </c>
    </row>
    <row r="146" spans="2:9">
      <c r="B146" s="180" t="s">
        <v>262</v>
      </c>
      <c r="C146" s="187" t="s">
        <v>1086</v>
      </c>
      <c r="D146" s="182" t="s">
        <v>676</v>
      </c>
      <c r="E146" s="187" t="s">
        <v>1093</v>
      </c>
      <c r="F146" s="183">
        <v>40792</v>
      </c>
      <c r="G146" s="188">
        <v>168.95</v>
      </c>
      <c r="H146" s="185">
        <v>6</v>
      </c>
      <c r="I146" s="189">
        <f t="shared" si="2"/>
        <v>1013.6999999999999</v>
      </c>
    </row>
    <row r="147" spans="2:9">
      <c r="B147" s="180" t="s">
        <v>605</v>
      </c>
      <c r="C147" s="181" t="s">
        <v>1086</v>
      </c>
      <c r="D147" s="182" t="s">
        <v>675</v>
      </c>
      <c r="E147" s="181" t="s">
        <v>1093</v>
      </c>
      <c r="F147" s="183">
        <v>40792</v>
      </c>
      <c r="G147" s="184">
        <v>168.95</v>
      </c>
      <c r="H147" s="185">
        <v>15</v>
      </c>
      <c r="I147" s="186">
        <f t="shared" si="2"/>
        <v>2534.25</v>
      </c>
    </row>
    <row r="148" spans="2:9">
      <c r="B148" s="180" t="s">
        <v>673</v>
      </c>
      <c r="C148" s="187" t="s">
        <v>1086</v>
      </c>
      <c r="D148" s="182" t="s">
        <v>674</v>
      </c>
      <c r="E148" s="187" t="s">
        <v>1094</v>
      </c>
      <c r="F148" s="183">
        <v>40801</v>
      </c>
      <c r="G148" s="188">
        <v>168.95</v>
      </c>
      <c r="H148" s="185">
        <v>20</v>
      </c>
      <c r="I148" s="189">
        <f t="shared" si="2"/>
        <v>3379</v>
      </c>
    </row>
    <row r="149" spans="2:9">
      <c r="B149" s="180" t="s">
        <v>150</v>
      </c>
      <c r="C149" s="181" t="s">
        <v>1086</v>
      </c>
      <c r="D149" s="182" t="s">
        <v>676</v>
      </c>
      <c r="E149" s="181" t="s">
        <v>1094</v>
      </c>
      <c r="F149" s="183">
        <v>40806</v>
      </c>
      <c r="G149" s="184">
        <v>168.95</v>
      </c>
      <c r="H149" s="185">
        <v>20</v>
      </c>
      <c r="I149" s="186">
        <f t="shared" si="2"/>
        <v>3379</v>
      </c>
    </row>
    <row r="150" spans="2:9">
      <c r="B150" s="180" t="s">
        <v>682</v>
      </c>
      <c r="C150" s="187" t="s">
        <v>1086</v>
      </c>
      <c r="D150" s="182" t="s">
        <v>679</v>
      </c>
      <c r="E150" s="187" t="s">
        <v>1095</v>
      </c>
      <c r="F150" s="183">
        <v>40806</v>
      </c>
      <c r="G150" s="188">
        <v>168.95</v>
      </c>
      <c r="H150" s="185">
        <v>6</v>
      </c>
      <c r="I150" s="189">
        <f t="shared" si="2"/>
        <v>1013.6999999999999</v>
      </c>
    </row>
    <row r="151" spans="2:9">
      <c r="B151" s="180" t="s">
        <v>673</v>
      </c>
      <c r="C151" s="181" t="s">
        <v>1086</v>
      </c>
      <c r="D151" s="182" t="s">
        <v>674</v>
      </c>
      <c r="E151" s="181" t="s">
        <v>1091</v>
      </c>
      <c r="F151" s="183">
        <v>40808</v>
      </c>
      <c r="G151" s="184">
        <v>168.95</v>
      </c>
      <c r="H151" s="185">
        <v>6</v>
      </c>
      <c r="I151" s="186">
        <f t="shared" si="2"/>
        <v>1013.6999999999999</v>
      </c>
    </row>
    <row r="152" spans="2:9">
      <c r="B152" s="180" t="s">
        <v>677</v>
      </c>
      <c r="C152" s="187" t="s">
        <v>1086</v>
      </c>
      <c r="D152" s="182" t="s">
        <v>675</v>
      </c>
      <c r="E152" s="187" t="s">
        <v>1093</v>
      </c>
      <c r="F152" s="183">
        <v>40812</v>
      </c>
      <c r="G152" s="188">
        <v>168.95</v>
      </c>
      <c r="H152" s="185">
        <v>10</v>
      </c>
      <c r="I152" s="189">
        <f t="shared" si="2"/>
        <v>1689.5</v>
      </c>
    </row>
    <row r="153" spans="2:9">
      <c r="B153" s="180" t="s">
        <v>682</v>
      </c>
      <c r="C153" s="181" t="s">
        <v>1086</v>
      </c>
      <c r="D153" s="182" t="s">
        <v>679</v>
      </c>
      <c r="E153" s="181" t="s">
        <v>1095</v>
      </c>
      <c r="F153" s="183">
        <v>40813</v>
      </c>
      <c r="G153" s="184">
        <v>168.95</v>
      </c>
      <c r="H153" s="185">
        <v>10</v>
      </c>
      <c r="I153" s="186">
        <f t="shared" si="2"/>
        <v>1689.5</v>
      </c>
    </row>
    <row r="154" spans="2:9">
      <c r="B154" s="180" t="s">
        <v>681</v>
      </c>
      <c r="C154" s="187" t="s">
        <v>1086</v>
      </c>
      <c r="D154" s="182" t="s">
        <v>679</v>
      </c>
      <c r="E154" s="187" t="s">
        <v>1091</v>
      </c>
      <c r="F154" s="183">
        <v>40820</v>
      </c>
      <c r="G154" s="188">
        <v>168.95</v>
      </c>
      <c r="H154" s="185">
        <v>1</v>
      </c>
      <c r="I154" s="189">
        <f t="shared" si="2"/>
        <v>168.95</v>
      </c>
    </row>
    <row r="155" spans="2:9">
      <c r="B155" s="180" t="s">
        <v>678</v>
      </c>
      <c r="C155" s="181" t="s">
        <v>1086</v>
      </c>
      <c r="D155" s="182" t="s">
        <v>679</v>
      </c>
      <c r="E155" s="181" t="s">
        <v>1091</v>
      </c>
      <c r="F155" s="183">
        <v>40820</v>
      </c>
      <c r="G155" s="184">
        <v>168.95</v>
      </c>
      <c r="H155" s="185">
        <v>1</v>
      </c>
      <c r="I155" s="186">
        <f t="shared" si="2"/>
        <v>168.95</v>
      </c>
    </row>
    <row r="156" spans="2:9">
      <c r="B156" s="180" t="s">
        <v>150</v>
      </c>
      <c r="C156" s="187" t="s">
        <v>1086</v>
      </c>
      <c r="D156" s="182" t="s">
        <v>676</v>
      </c>
      <c r="E156" s="187" t="s">
        <v>1094</v>
      </c>
      <c r="F156" s="183">
        <v>40821</v>
      </c>
      <c r="G156" s="188">
        <v>168.95</v>
      </c>
      <c r="H156" s="185">
        <v>6</v>
      </c>
      <c r="I156" s="189">
        <f t="shared" si="2"/>
        <v>1013.6999999999999</v>
      </c>
    </row>
    <row r="157" spans="2:9">
      <c r="B157" s="180" t="s">
        <v>677</v>
      </c>
      <c r="C157" s="181" t="s">
        <v>1086</v>
      </c>
      <c r="D157" s="182" t="s">
        <v>675</v>
      </c>
      <c r="E157" s="181" t="s">
        <v>1095</v>
      </c>
      <c r="F157" s="183">
        <v>40821</v>
      </c>
      <c r="G157" s="184">
        <v>168.95</v>
      </c>
      <c r="H157" s="185">
        <v>14</v>
      </c>
      <c r="I157" s="186">
        <f t="shared" si="2"/>
        <v>2365.2999999999997</v>
      </c>
    </row>
    <row r="158" spans="2:9">
      <c r="B158" s="180" t="s">
        <v>262</v>
      </c>
      <c r="C158" s="187" t="s">
        <v>1086</v>
      </c>
      <c r="D158" s="182" t="s">
        <v>676</v>
      </c>
      <c r="E158" s="187" t="s">
        <v>1095</v>
      </c>
      <c r="F158" s="183">
        <v>40822</v>
      </c>
      <c r="G158" s="188">
        <v>168.95</v>
      </c>
      <c r="H158" s="185">
        <v>12</v>
      </c>
      <c r="I158" s="189">
        <f t="shared" si="2"/>
        <v>2027.3999999999999</v>
      </c>
    </row>
    <row r="159" spans="2:9">
      <c r="B159" s="180" t="s">
        <v>673</v>
      </c>
      <c r="C159" s="181" t="s">
        <v>1086</v>
      </c>
      <c r="D159" s="182" t="s">
        <v>674</v>
      </c>
      <c r="E159" s="181" t="s">
        <v>1094</v>
      </c>
      <c r="F159" s="183">
        <v>40823</v>
      </c>
      <c r="G159" s="184">
        <v>168.95</v>
      </c>
      <c r="H159" s="185">
        <v>8</v>
      </c>
      <c r="I159" s="186">
        <f t="shared" si="2"/>
        <v>1351.6</v>
      </c>
    </row>
    <row r="160" spans="2:9">
      <c r="B160" s="180" t="s">
        <v>262</v>
      </c>
      <c r="C160" s="187" t="s">
        <v>1086</v>
      </c>
      <c r="D160" s="182" t="s">
        <v>676</v>
      </c>
      <c r="E160" s="187" t="s">
        <v>1091</v>
      </c>
      <c r="F160" s="183">
        <v>40824</v>
      </c>
      <c r="G160" s="188">
        <v>168.95</v>
      </c>
      <c r="H160" s="185">
        <v>10</v>
      </c>
      <c r="I160" s="189">
        <f t="shared" si="2"/>
        <v>1689.5</v>
      </c>
    </row>
    <row r="161" spans="2:9">
      <c r="B161" s="180" t="s">
        <v>262</v>
      </c>
      <c r="C161" s="181" t="s">
        <v>1086</v>
      </c>
      <c r="D161" s="182" t="s">
        <v>676</v>
      </c>
      <c r="E161" s="181" t="s">
        <v>1092</v>
      </c>
      <c r="F161" s="183">
        <v>40838</v>
      </c>
      <c r="G161" s="184">
        <v>168.95</v>
      </c>
      <c r="H161" s="185">
        <v>1</v>
      </c>
      <c r="I161" s="186">
        <f t="shared" si="2"/>
        <v>168.95</v>
      </c>
    </row>
    <row r="162" spans="2:9">
      <c r="B162" s="180" t="s">
        <v>677</v>
      </c>
      <c r="C162" s="187" t="s">
        <v>1086</v>
      </c>
      <c r="D162" s="182" t="s">
        <v>675</v>
      </c>
      <c r="E162" s="187" t="s">
        <v>1094</v>
      </c>
      <c r="F162" s="183">
        <v>40841</v>
      </c>
      <c r="G162" s="188">
        <v>168.95</v>
      </c>
      <c r="H162" s="185">
        <v>18</v>
      </c>
      <c r="I162" s="189">
        <f t="shared" si="2"/>
        <v>3041.1</v>
      </c>
    </row>
    <row r="163" spans="2:9">
      <c r="B163" s="180" t="s">
        <v>678</v>
      </c>
      <c r="C163" s="181" t="s">
        <v>1086</v>
      </c>
      <c r="D163" s="182" t="s">
        <v>679</v>
      </c>
      <c r="E163" s="181" t="s">
        <v>1091</v>
      </c>
      <c r="F163" s="183">
        <v>40844</v>
      </c>
      <c r="G163" s="184">
        <v>168.95</v>
      </c>
      <c r="H163" s="185">
        <v>2</v>
      </c>
      <c r="I163" s="186">
        <f t="shared" si="2"/>
        <v>337.9</v>
      </c>
    </row>
    <row r="164" spans="2:9">
      <c r="B164" s="180" t="s">
        <v>343</v>
      </c>
      <c r="C164" s="187" t="s">
        <v>1086</v>
      </c>
      <c r="D164" s="182" t="s">
        <v>674</v>
      </c>
      <c r="E164" s="187" t="s">
        <v>1092</v>
      </c>
      <c r="F164" s="183">
        <v>40845</v>
      </c>
      <c r="G164" s="188">
        <v>168.95</v>
      </c>
      <c r="H164" s="185">
        <v>13</v>
      </c>
      <c r="I164" s="189">
        <f t="shared" si="2"/>
        <v>2196.35</v>
      </c>
    </row>
    <row r="165" spans="2:9">
      <c r="B165" s="180" t="s">
        <v>673</v>
      </c>
      <c r="C165" s="181" t="s">
        <v>1086</v>
      </c>
      <c r="D165" s="182" t="s">
        <v>674</v>
      </c>
      <c r="E165" s="181" t="s">
        <v>1093</v>
      </c>
      <c r="F165" s="183">
        <v>40850</v>
      </c>
      <c r="G165" s="184">
        <v>168.95</v>
      </c>
      <c r="H165" s="185">
        <v>7</v>
      </c>
      <c r="I165" s="186">
        <f t="shared" si="2"/>
        <v>1182.6499999999999</v>
      </c>
    </row>
    <row r="166" spans="2:9">
      <c r="B166" s="180" t="s">
        <v>673</v>
      </c>
      <c r="C166" s="187" t="s">
        <v>1086</v>
      </c>
      <c r="D166" s="182" t="s">
        <v>674</v>
      </c>
      <c r="E166" s="187" t="s">
        <v>1094</v>
      </c>
      <c r="F166" s="183">
        <v>40852</v>
      </c>
      <c r="G166" s="188">
        <v>168.95</v>
      </c>
      <c r="H166" s="185">
        <v>9</v>
      </c>
      <c r="I166" s="189">
        <f t="shared" si="2"/>
        <v>1520.55</v>
      </c>
    </row>
    <row r="167" spans="2:9">
      <c r="B167" s="180" t="s">
        <v>680</v>
      </c>
      <c r="C167" s="181" t="s">
        <v>1086</v>
      </c>
      <c r="D167" s="182" t="s">
        <v>679</v>
      </c>
      <c r="E167" s="181" t="s">
        <v>1095</v>
      </c>
      <c r="F167" s="183">
        <v>40852</v>
      </c>
      <c r="G167" s="184">
        <v>168.95</v>
      </c>
      <c r="H167" s="185">
        <v>9</v>
      </c>
      <c r="I167" s="186">
        <f t="shared" si="2"/>
        <v>1520.55</v>
      </c>
    </row>
    <row r="168" spans="2:9">
      <c r="B168" s="180" t="s">
        <v>343</v>
      </c>
      <c r="C168" s="187" t="s">
        <v>1086</v>
      </c>
      <c r="D168" s="182" t="s">
        <v>674</v>
      </c>
      <c r="E168" s="187" t="s">
        <v>1092</v>
      </c>
      <c r="F168" s="183">
        <v>40855</v>
      </c>
      <c r="G168" s="188">
        <v>168.95</v>
      </c>
      <c r="H168" s="185">
        <v>13</v>
      </c>
      <c r="I168" s="189">
        <f t="shared" si="2"/>
        <v>2196.35</v>
      </c>
    </row>
    <row r="169" spans="2:9">
      <c r="B169" s="180" t="s">
        <v>673</v>
      </c>
      <c r="C169" s="181" t="s">
        <v>1086</v>
      </c>
      <c r="D169" s="182" t="s">
        <v>674</v>
      </c>
      <c r="E169" s="181" t="s">
        <v>1093</v>
      </c>
      <c r="F169" s="183">
        <v>40858</v>
      </c>
      <c r="G169" s="184">
        <v>168.95</v>
      </c>
      <c r="H169" s="185">
        <v>6</v>
      </c>
      <c r="I169" s="186">
        <f t="shared" si="2"/>
        <v>1013.6999999999999</v>
      </c>
    </row>
    <row r="170" spans="2:9">
      <c r="B170" s="180" t="s">
        <v>605</v>
      </c>
      <c r="C170" s="187" t="s">
        <v>1086</v>
      </c>
      <c r="D170" s="182" t="s">
        <v>675</v>
      </c>
      <c r="E170" s="187" t="s">
        <v>1095</v>
      </c>
      <c r="F170" s="183">
        <v>40862</v>
      </c>
      <c r="G170" s="188">
        <v>168.95</v>
      </c>
      <c r="H170" s="185">
        <v>8</v>
      </c>
      <c r="I170" s="189">
        <f t="shared" si="2"/>
        <v>1351.6</v>
      </c>
    </row>
    <row r="171" spans="2:9">
      <c r="B171" s="180" t="s">
        <v>680</v>
      </c>
      <c r="C171" s="181" t="s">
        <v>1086</v>
      </c>
      <c r="D171" s="182" t="s">
        <v>679</v>
      </c>
      <c r="E171" s="181" t="s">
        <v>1092</v>
      </c>
      <c r="F171" s="183">
        <v>40864</v>
      </c>
      <c r="G171" s="184">
        <v>168.95</v>
      </c>
      <c r="H171" s="185">
        <v>3</v>
      </c>
      <c r="I171" s="186">
        <f t="shared" si="2"/>
        <v>506.84999999999997</v>
      </c>
    </row>
    <row r="172" spans="2:9">
      <c r="B172" s="180" t="s">
        <v>677</v>
      </c>
      <c r="C172" s="187" t="s">
        <v>1086</v>
      </c>
      <c r="D172" s="182" t="s">
        <v>675</v>
      </c>
      <c r="E172" s="187" t="s">
        <v>1095</v>
      </c>
      <c r="F172" s="183">
        <v>40865</v>
      </c>
      <c r="G172" s="188">
        <v>168.95</v>
      </c>
      <c r="H172" s="185">
        <v>3</v>
      </c>
      <c r="I172" s="189">
        <f t="shared" si="2"/>
        <v>506.84999999999997</v>
      </c>
    </row>
    <row r="173" spans="2:9">
      <c r="B173" s="180" t="s">
        <v>673</v>
      </c>
      <c r="C173" s="181" t="s">
        <v>1086</v>
      </c>
      <c r="D173" s="182" t="s">
        <v>674</v>
      </c>
      <c r="E173" s="181" t="s">
        <v>1093</v>
      </c>
      <c r="F173" s="183">
        <v>40870</v>
      </c>
      <c r="G173" s="184">
        <v>168.95</v>
      </c>
      <c r="H173" s="185">
        <v>1</v>
      </c>
      <c r="I173" s="186">
        <f t="shared" si="2"/>
        <v>168.95</v>
      </c>
    </row>
    <row r="174" spans="2:9">
      <c r="B174" s="180" t="s">
        <v>605</v>
      </c>
      <c r="C174" s="187" t="s">
        <v>1086</v>
      </c>
      <c r="D174" s="182" t="s">
        <v>675</v>
      </c>
      <c r="E174" s="187" t="s">
        <v>1092</v>
      </c>
      <c r="F174" s="183">
        <v>40880</v>
      </c>
      <c r="G174" s="188">
        <v>168.95</v>
      </c>
      <c r="H174" s="185">
        <v>15</v>
      </c>
      <c r="I174" s="189">
        <f t="shared" si="2"/>
        <v>2534.25</v>
      </c>
    </row>
    <row r="175" spans="2:9">
      <c r="B175" s="180" t="s">
        <v>677</v>
      </c>
      <c r="C175" s="181" t="s">
        <v>1086</v>
      </c>
      <c r="D175" s="182" t="s">
        <v>675</v>
      </c>
      <c r="E175" s="181" t="s">
        <v>1091</v>
      </c>
      <c r="F175" s="183">
        <v>40886</v>
      </c>
      <c r="G175" s="184">
        <v>168.95</v>
      </c>
      <c r="H175" s="185">
        <v>12</v>
      </c>
      <c r="I175" s="186">
        <f t="shared" si="2"/>
        <v>2027.3999999999999</v>
      </c>
    </row>
    <row r="176" spans="2:9">
      <c r="B176" s="180" t="s">
        <v>605</v>
      </c>
      <c r="C176" s="187" t="s">
        <v>1086</v>
      </c>
      <c r="D176" s="182" t="s">
        <v>675</v>
      </c>
      <c r="E176" s="187" t="s">
        <v>1094</v>
      </c>
      <c r="F176" s="183">
        <v>40887</v>
      </c>
      <c r="G176" s="188">
        <v>168.95</v>
      </c>
      <c r="H176" s="185">
        <v>6</v>
      </c>
      <c r="I176" s="189">
        <f t="shared" si="2"/>
        <v>1013.6999999999999</v>
      </c>
    </row>
    <row r="177" spans="2:9">
      <c r="B177" s="180" t="s">
        <v>605</v>
      </c>
      <c r="C177" s="181" t="s">
        <v>1086</v>
      </c>
      <c r="D177" s="182" t="s">
        <v>675</v>
      </c>
      <c r="E177" s="181" t="s">
        <v>1093</v>
      </c>
      <c r="F177" s="183">
        <v>40889</v>
      </c>
      <c r="G177" s="184">
        <v>168.95</v>
      </c>
      <c r="H177" s="185">
        <v>6</v>
      </c>
      <c r="I177" s="186">
        <f t="shared" si="2"/>
        <v>1013.6999999999999</v>
      </c>
    </row>
    <row r="178" spans="2:9">
      <c r="B178" s="180" t="s">
        <v>343</v>
      </c>
      <c r="C178" s="187" t="s">
        <v>1086</v>
      </c>
      <c r="D178" s="182" t="s">
        <v>674</v>
      </c>
      <c r="E178" s="187" t="s">
        <v>1091</v>
      </c>
      <c r="F178" s="183">
        <v>40890</v>
      </c>
      <c r="G178" s="188">
        <v>168.95</v>
      </c>
      <c r="H178" s="185">
        <v>4</v>
      </c>
      <c r="I178" s="189">
        <f t="shared" si="2"/>
        <v>675.8</v>
      </c>
    </row>
    <row r="179" spans="2:9">
      <c r="B179" s="180" t="s">
        <v>673</v>
      </c>
      <c r="C179" s="181" t="s">
        <v>1086</v>
      </c>
      <c r="D179" s="182" t="s">
        <v>674</v>
      </c>
      <c r="E179" s="181" t="s">
        <v>1093</v>
      </c>
      <c r="F179" s="183">
        <v>40890</v>
      </c>
      <c r="G179" s="184">
        <v>168.95</v>
      </c>
      <c r="H179" s="185">
        <v>7</v>
      </c>
      <c r="I179" s="186">
        <f t="shared" si="2"/>
        <v>1182.6499999999999</v>
      </c>
    </row>
    <row r="180" spans="2:9">
      <c r="B180" s="180" t="s">
        <v>680</v>
      </c>
      <c r="C180" s="187" t="s">
        <v>1086</v>
      </c>
      <c r="D180" s="182" t="s">
        <v>679</v>
      </c>
      <c r="E180" s="187" t="s">
        <v>1095</v>
      </c>
      <c r="F180" s="183">
        <v>40890</v>
      </c>
      <c r="G180" s="188">
        <v>168.95</v>
      </c>
      <c r="H180" s="185">
        <v>5</v>
      </c>
      <c r="I180" s="189">
        <f t="shared" si="2"/>
        <v>844.75</v>
      </c>
    </row>
    <row r="181" spans="2:9">
      <c r="B181" s="180" t="s">
        <v>682</v>
      </c>
      <c r="C181" s="181" t="s">
        <v>1086</v>
      </c>
      <c r="D181" s="182" t="s">
        <v>679</v>
      </c>
      <c r="E181" s="181" t="s">
        <v>1091</v>
      </c>
      <c r="F181" s="183">
        <v>40898</v>
      </c>
      <c r="G181" s="184">
        <v>168.95</v>
      </c>
      <c r="H181" s="185">
        <v>3</v>
      </c>
      <c r="I181" s="186">
        <f t="shared" si="2"/>
        <v>506.84999999999997</v>
      </c>
    </row>
    <row r="182" spans="2:9">
      <c r="B182" s="180" t="s">
        <v>605</v>
      </c>
      <c r="C182" s="187" t="s">
        <v>1086</v>
      </c>
      <c r="D182" s="182" t="s">
        <v>675</v>
      </c>
      <c r="E182" s="187" t="s">
        <v>1092</v>
      </c>
      <c r="F182" s="183">
        <v>40904</v>
      </c>
      <c r="G182" s="188">
        <v>168.95</v>
      </c>
      <c r="H182" s="185">
        <v>8</v>
      </c>
      <c r="I182" s="189">
        <f t="shared" si="2"/>
        <v>1351.6</v>
      </c>
    </row>
    <row r="183" spans="2:9">
      <c r="B183" s="180" t="s">
        <v>262</v>
      </c>
      <c r="C183" s="181" t="s">
        <v>1087</v>
      </c>
      <c r="D183" s="182" t="s">
        <v>676</v>
      </c>
      <c r="E183" s="181" t="s">
        <v>1091</v>
      </c>
      <c r="F183" s="183">
        <v>40182</v>
      </c>
      <c r="G183" s="184">
        <v>79.989999999999995</v>
      </c>
      <c r="H183" s="185">
        <v>7</v>
      </c>
      <c r="I183" s="186">
        <f t="shared" si="2"/>
        <v>559.92999999999995</v>
      </c>
    </row>
    <row r="184" spans="2:9">
      <c r="B184" s="180" t="s">
        <v>677</v>
      </c>
      <c r="C184" s="187" t="s">
        <v>1087</v>
      </c>
      <c r="D184" s="182" t="s">
        <v>675</v>
      </c>
      <c r="E184" s="187" t="s">
        <v>1094</v>
      </c>
      <c r="F184" s="183">
        <v>40183</v>
      </c>
      <c r="G184" s="188">
        <v>79.989999999999995</v>
      </c>
      <c r="H184" s="185">
        <v>12</v>
      </c>
      <c r="I184" s="189">
        <f t="shared" si="2"/>
        <v>959.87999999999988</v>
      </c>
    </row>
    <row r="185" spans="2:9">
      <c r="B185" s="180" t="s">
        <v>171</v>
      </c>
      <c r="C185" s="181" t="s">
        <v>1087</v>
      </c>
      <c r="D185" s="182" t="s">
        <v>674</v>
      </c>
      <c r="E185" s="181" t="s">
        <v>1092</v>
      </c>
      <c r="F185" s="183">
        <v>40186</v>
      </c>
      <c r="G185" s="184">
        <v>79.989999999999995</v>
      </c>
      <c r="H185" s="185">
        <v>10</v>
      </c>
      <c r="I185" s="186">
        <f t="shared" si="2"/>
        <v>799.9</v>
      </c>
    </row>
    <row r="186" spans="2:9">
      <c r="B186" s="180" t="s">
        <v>677</v>
      </c>
      <c r="C186" s="187" t="s">
        <v>1087</v>
      </c>
      <c r="D186" s="182" t="s">
        <v>675</v>
      </c>
      <c r="E186" s="187" t="s">
        <v>1091</v>
      </c>
      <c r="F186" s="183">
        <v>40191</v>
      </c>
      <c r="G186" s="188">
        <v>79.989999999999995</v>
      </c>
      <c r="H186" s="185">
        <v>11</v>
      </c>
      <c r="I186" s="189">
        <f t="shared" si="2"/>
        <v>879.89</v>
      </c>
    </row>
    <row r="187" spans="2:9">
      <c r="B187" s="180" t="s">
        <v>680</v>
      </c>
      <c r="C187" s="181" t="s">
        <v>1087</v>
      </c>
      <c r="D187" s="182" t="s">
        <v>679</v>
      </c>
      <c r="E187" s="181" t="s">
        <v>1094</v>
      </c>
      <c r="F187" s="183">
        <v>40198</v>
      </c>
      <c r="G187" s="184">
        <v>79.989999999999995</v>
      </c>
      <c r="H187" s="185">
        <v>20</v>
      </c>
      <c r="I187" s="186">
        <f t="shared" si="2"/>
        <v>1599.8</v>
      </c>
    </row>
    <row r="188" spans="2:9">
      <c r="B188" s="180" t="s">
        <v>312</v>
      </c>
      <c r="C188" s="187" t="s">
        <v>1087</v>
      </c>
      <c r="D188" s="182" t="s">
        <v>674</v>
      </c>
      <c r="E188" s="187" t="s">
        <v>1092</v>
      </c>
      <c r="F188" s="183">
        <v>40201</v>
      </c>
      <c r="G188" s="188">
        <v>79.989999999999995</v>
      </c>
      <c r="H188" s="185">
        <v>11</v>
      </c>
      <c r="I188" s="189">
        <f t="shared" si="2"/>
        <v>879.89</v>
      </c>
    </row>
    <row r="189" spans="2:9">
      <c r="B189" s="180" t="s">
        <v>262</v>
      </c>
      <c r="C189" s="181" t="s">
        <v>1087</v>
      </c>
      <c r="D189" s="182" t="s">
        <v>676</v>
      </c>
      <c r="E189" s="181" t="s">
        <v>1092</v>
      </c>
      <c r="F189" s="183">
        <v>40208</v>
      </c>
      <c r="G189" s="184">
        <v>79.989999999999995</v>
      </c>
      <c r="H189" s="185">
        <v>5</v>
      </c>
      <c r="I189" s="186">
        <f t="shared" si="2"/>
        <v>399.95</v>
      </c>
    </row>
    <row r="190" spans="2:9">
      <c r="B190" s="180" t="s">
        <v>605</v>
      </c>
      <c r="C190" s="187" t="s">
        <v>1087</v>
      </c>
      <c r="D190" s="182" t="s">
        <v>675</v>
      </c>
      <c r="E190" s="187" t="s">
        <v>1092</v>
      </c>
      <c r="F190" s="183">
        <v>40211</v>
      </c>
      <c r="G190" s="188">
        <v>79.989999999999995</v>
      </c>
      <c r="H190" s="185">
        <v>10</v>
      </c>
      <c r="I190" s="189">
        <f t="shared" si="2"/>
        <v>799.9</v>
      </c>
    </row>
    <row r="191" spans="2:9">
      <c r="B191" s="180" t="s">
        <v>605</v>
      </c>
      <c r="C191" s="181" t="s">
        <v>1087</v>
      </c>
      <c r="D191" s="182" t="s">
        <v>675</v>
      </c>
      <c r="E191" s="181" t="s">
        <v>1093</v>
      </c>
      <c r="F191" s="183">
        <v>40214</v>
      </c>
      <c r="G191" s="184">
        <v>79.989999999999995</v>
      </c>
      <c r="H191" s="185">
        <v>9</v>
      </c>
      <c r="I191" s="186">
        <f t="shared" si="2"/>
        <v>719.91</v>
      </c>
    </row>
    <row r="192" spans="2:9">
      <c r="B192" s="180" t="s">
        <v>605</v>
      </c>
      <c r="C192" s="187" t="s">
        <v>1087</v>
      </c>
      <c r="D192" s="182" t="s">
        <v>675</v>
      </c>
      <c r="E192" s="187" t="s">
        <v>1093</v>
      </c>
      <c r="F192" s="183">
        <v>40214</v>
      </c>
      <c r="G192" s="188">
        <v>79.989999999999995</v>
      </c>
      <c r="H192" s="185">
        <v>14</v>
      </c>
      <c r="I192" s="189">
        <f t="shared" si="2"/>
        <v>1119.8599999999999</v>
      </c>
    </row>
    <row r="193" spans="2:9">
      <c r="B193" s="180" t="s">
        <v>673</v>
      </c>
      <c r="C193" s="181" t="s">
        <v>1087</v>
      </c>
      <c r="D193" s="182" t="s">
        <v>674</v>
      </c>
      <c r="E193" s="181" t="s">
        <v>1094</v>
      </c>
      <c r="F193" s="183">
        <v>40218</v>
      </c>
      <c r="G193" s="184">
        <v>79.989999999999995</v>
      </c>
      <c r="H193" s="185">
        <v>8</v>
      </c>
      <c r="I193" s="186">
        <f t="shared" si="2"/>
        <v>639.91999999999996</v>
      </c>
    </row>
    <row r="194" spans="2:9">
      <c r="B194" s="180" t="s">
        <v>673</v>
      </c>
      <c r="C194" s="187" t="s">
        <v>1087</v>
      </c>
      <c r="D194" s="182" t="s">
        <v>674</v>
      </c>
      <c r="E194" s="187" t="s">
        <v>1094</v>
      </c>
      <c r="F194" s="183">
        <v>40218</v>
      </c>
      <c r="G194" s="188">
        <v>79.989999999999995</v>
      </c>
      <c r="H194" s="185">
        <v>14</v>
      </c>
      <c r="I194" s="189">
        <f t="shared" ref="I194:I257" si="3">G194*H194</f>
        <v>1119.8599999999999</v>
      </c>
    </row>
    <row r="195" spans="2:9">
      <c r="B195" s="180" t="s">
        <v>681</v>
      </c>
      <c r="C195" s="181" t="s">
        <v>1087</v>
      </c>
      <c r="D195" s="182" t="s">
        <v>679</v>
      </c>
      <c r="E195" s="181" t="s">
        <v>1094</v>
      </c>
      <c r="F195" s="183">
        <v>40221</v>
      </c>
      <c r="G195" s="184">
        <v>79.989999999999995</v>
      </c>
      <c r="H195" s="185">
        <v>17</v>
      </c>
      <c r="I195" s="186">
        <f t="shared" si="3"/>
        <v>1359.83</v>
      </c>
    </row>
    <row r="196" spans="2:9">
      <c r="B196" s="180" t="s">
        <v>171</v>
      </c>
      <c r="C196" s="187" t="s">
        <v>1087</v>
      </c>
      <c r="D196" s="182" t="s">
        <v>674</v>
      </c>
      <c r="E196" s="187" t="s">
        <v>1094</v>
      </c>
      <c r="F196" s="183">
        <v>40225</v>
      </c>
      <c r="G196" s="188">
        <v>79.989999999999995</v>
      </c>
      <c r="H196" s="185">
        <v>15</v>
      </c>
      <c r="I196" s="189">
        <f t="shared" si="3"/>
        <v>1199.8499999999999</v>
      </c>
    </row>
    <row r="197" spans="2:9">
      <c r="B197" s="180" t="s">
        <v>673</v>
      </c>
      <c r="C197" s="181" t="s">
        <v>1087</v>
      </c>
      <c r="D197" s="182" t="s">
        <v>674</v>
      </c>
      <c r="E197" s="181" t="s">
        <v>1094</v>
      </c>
      <c r="F197" s="183">
        <v>40225</v>
      </c>
      <c r="G197" s="184">
        <v>79.989999999999995</v>
      </c>
      <c r="H197" s="185">
        <v>20</v>
      </c>
      <c r="I197" s="186">
        <f t="shared" si="3"/>
        <v>1599.8</v>
      </c>
    </row>
    <row r="198" spans="2:9">
      <c r="B198" s="180" t="s">
        <v>605</v>
      </c>
      <c r="C198" s="187" t="s">
        <v>1087</v>
      </c>
      <c r="D198" s="182" t="s">
        <v>675</v>
      </c>
      <c r="E198" s="187" t="s">
        <v>1092</v>
      </c>
      <c r="F198" s="183">
        <v>40239</v>
      </c>
      <c r="G198" s="188">
        <v>79.989999999999995</v>
      </c>
      <c r="H198" s="185">
        <v>10</v>
      </c>
      <c r="I198" s="189">
        <f t="shared" si="3"/>
        <v>799.9</v>
      </c>
    </row>
    <row r="199" spans="2:9">
      <c r="B199" s="180" t="s">
        <v>678</v>
      </c>
      <c r="C199" s="181" t="s">
        <v>1087</v>
      </c>
      <c r="D199" s="182" t="s">
        <v>679</v>
      </c>
      <c r="E199" s="181" t="s">
        <v>1091</v>
      </c>
      <c r="F199" s="183">
        <v>40241</v>
      </c>
      <c r="G199" s="184">
        <v>79.989999999999995</v>
      </c>
      <c r="H199" s="185">
        <v>12</v>
      </c>
      <c r="I199" s="186">
        <f t="shared" si="3"/>
        <v>959.87999999999988</v>
      </c>
    </row>
    <row r="200" spans="2:9">
      <c r="B200" s="180" t="s">
        <v>673</v>
      </c>
      <c r="C200" s="187" t="s">
        <v>1087</v>
      </c>
      <c r="D200" s="182" t="s">
        <v>674</v>
      </c>
      <c r="E200" s="187" t="s">
        <v>1091</v>
      </c>
      <c r="F200" s="183">
        <v>40252</v>
      </c>
      <c r="G200" s="188">
        <v>79.989999999999995</v>
      </c>
      <c r="H200" s="185">
        <v>9</v>
      </c>
      <c r="I200" s="189">
        <f t="shared" si="3"/>
        <v>719.91</v>
      </c>
    </row>
    <row r="201" spans="2:9">
      <c r="B201" s="180" t="s">
        <v>262</v>
      </c>
      <c r="C201" s="181" t="s">
        <v>1087</v>
      </c>
      <c r="D201" s="182" t="s">
        <v>676</v>
      </c>
      <c r="E201" s="181" t="s">
        <v>1095</v>
      </c>
      <c r="F201" s="183">
        <v>40252</v>
      </c>
      <c r="G201" s="184">
        <v>79.989999999999995</v>
      </c>
      <c r="H201" s="185">
        <v>1</v>
      </c>
      <c r="I201" s="186">
        <f t="shared" si="3"/>
        <v>79.989999999999995</v>
      </c>
    </row>
    <row r="202" spans="2:9">
      <c r="B202" s="180" t="s">
        <v>677</v>
      </c>
      <c r="C202" s="187" t="s">
        <v>1087</v>
      </c>
      <c r="D202" s="182" t="s">
        <v>675</v>
      </c>
      <c r="E202" s="187" t="s">
        <v>1091</v>
      </c>
      <c r="F202" s="183">
        <v>40253</v>
      </c>
      <c r="G202" s="188">
        <v>79.989999999999995</v>
      </c>
      <c r="H202" s="185">
        <v>5</v>
      </c>
      <c r="I202" s="189">
        <f t="shared" si="3"/>
        <v>399.95</v>
      </c>
    </row>
    <row r="203" spans="2:9">
      <c r="B203" s="180" t="s">
        <v>673</v>
      </c>
      <c r="C203" s="181" t="s">
        <v>1087</v>
      </c>
      <c r="D203" s="182" t="s">
        <v>674</v>
      </c>
      <c r="E203" s="181" t="s">
        <v>1094</v>
      </c>
      <c r="F203" s="183">
        <v>40261</v>
      </c>
      <c r="G203" s="184">
        <v>79.989999999999995</v>
      </c>
      <c r="H203" s="185">
        <v>20</v>
      </c>
      <c r="I203" s="186">
        <f t="shared" si="3"/>
        <v>1599.8</v>
      </c>
    </row>
    <row r="204" spans="2:9">
      <c r="B204" s="180" t="s">
        <v>681</v>
      </c>
      <c r="C204" s="187" t="s">
        <v>1087</v>
      </c>
      <c r="D204" s="182" t="s">
        <v>679</v>
      </c>
      <c r="E204" s="187" t="s">
        <v>1092</v>
      </c>
      <c r="F204" s="183">
        <v>40269</v>
      </c>
      <c r="G204" s="188">
        <v>79.989999999999995</v>
      </c>
      <c r="H204" s="185">
        <v>6</v>
      </c>
      <c r="I204" s="189">
        <f t="shared" si="3"/>
        <v>479.93999999999994</v>
      </c>
    </row>
    <row r="205" spans="2:9">
      <c r="B205" s="180" t="s">
        <v>682</v>
      </c>
      <c r="C205" s="181" t="s">
        <v>1087</v>
      </c>
      <c r="D205" s="182" t="s">
        <v>679</v>
      </c>
      <c r="E205" s="181" t="s">
        <v>1092</v>
      </c>
      <c r="F205" s="183">
        <v>40274</v>
      </c>
      <c r="G205" s="184">
        <v>79.989999999999995</v>
      </c>
      <c r="H205" s="185">
        <v>13</v>
      </c>
      <c r="I205" s="186">
        <f t="shared" si="3"/>
        <v>1039.8699999999999</v>
      </c>
    </row>
    <row r="206" spans="2:9">
      <c r="B206" s="180" t="s">
        <v>312</v>
      </c>
      <c r="C206" s="187" t="s">
        <v>1087</v>
      </c>
      <c r="D206" s="182" t="s">
        <v>674</v>
      </c>
      <c r="E206" s="187" t="s">
        <v>1091</v>
      </c>
      <c r="F206" s="183">
        <v>40275</v>
      </c>
      <c r="G206" s="188">
        <v>79.989999999999995</v>
      </c>
      <c r="H206" s="185">
        <v>13</v>
      </c>
      <c r="I206" s="189">
        <f t="shared" si="3"/>
        <v>1039.8699999999999</v>
      </c>
    </row>
    <row r="207" spans="2:9">
      <c r="B207" s="180" t="s">
        <v>343</v>
      </c>
      <c r="C207" s="181" t="s">
        <v>1087</v>
      </c>
      <c r="D207" s="182" t="s">
        <v>674</v>
      </c>
      <c r="E207" s="181" t="s">
        <v>1094</v>
      </c>
      <c r="F207" s="183">
        <v>40283</v>
      </c>
      <c r="G207" s="184">
        <v>79.989999999999995</v>
      </c>
      <c r="H207" s="185">
        <v>12</v>
      </c>
      <c r="I207" s="186">
        <f t="shared" si="3"/>
        <v>959.87999999999988</v>
      </c>
    </row>
    <row r="208" spans="2:9">
      <c r="B208" s="180" t="s">
        <v>343</v>
      </c>
      <c r="C208" s="187" t="s">
        <v>1087</v>
      </c>
      <c r="D208" s="182" t="s">
        <v>674</v>
      </c>
      <c r="E208" s="187" t="s">
        <v>1095</v>
      </c>
      <c r="F208" s="183">
        <v>40283</v>
      </c>
      <c r="G208" s="188">
        <v>79.989999999999995</v>
      </c>
      <c r="H208" s="185">
        <v>12</v>
      </c>
      <c r="I208" s="189">
        <f t="shared" si="3"/>
        <v>959.87999999999988</v>
      </c>
    </row>
    <row r="209" spans="2:9">
      <c r="B209" s="180" t="s">
        <v>312</v>
      </c>
      <c r="C209" s="181" t="s">
        <v>1087</v>
      </c>
      <c r="D209" s="182" t="s">
        <v>674</v>
      </c>
      <c r="E209" s="181" t="s">
        <v>1093</v>
      </c>
      <c r="F209" s="183">
        <v>40284</v>
      </c>
      <c r="G209" s="184">
        <v>79.989999999999995</v>
      </c>
      <c r="H209" s="185">
        <v>8</v>
      </c>
      <c r="I209" s="186">
        <f t="shared" si="3"/>
        <v>639.91999999999996</v>
      </c>
    </row>
    <row r="210" spans="2:9">
      <c r="B210" s="180" t="s">
        <v>681</v>
      </c>
      <c r="C210" s="187" t="s">
        <v>1087</v>
      </c>
      <c r="D210" s="182" t="s">
        <v>679</v>
      </c>
      <c r="E210" s="187" t="s">
        <v>1094</v>
      </c>
      <c r="F210" s="183">
        <v>40288</v>
      </c>
      <c r="G210" s="188">
        <v>79.989999999999995</v>
      </c>
      <c r="H210" s="185">
        <v>11</v>
      </c>
      <c r="I210" s="189">
        <f t="shared" si="3"/>
        <v>879.89</v>
      </c>
    </row>
    <row r="211" spans="2:9">
      <c r="B211" s="180" t="s">
        <v>343</v>
      </c>
      <c r="C211" s="181" t="s">
        <v>1087</v>
      </c>
      <c r="D211" s="182" t="s">
        <v>674</v>
      </c>
      <c r="E211" s="181" t="s">
        <v>1094</v>
      </c>
      <c r="F211" s="183">
        <v>40290</v>
      </c>
      <c r="G211" s="184">
        <v>79.989999999999995</v>
      </c>
      <c r="H211" s="185">
        <v>10</v>
      </c>
      <c r="I211" s="186">
        <f t="shared" si="3"/>
        <v>799.9</v>
      </c>
    </row>
    <row r="212" spans="2:9">
      <c r="B212" s="180" t="s">
        <v>681</v>
      </c>
      <c r="C212" s="187" t="s">
        <v>1087</v>
      </c>
      <c r="D212" s="182" t="s">
        <v>679</v>
      </c>
      <c r="E212" s="187" t="s">
        <v>1092</v>
      </c>
      <c r="F212" s="183">
        <v>40290</v>
      </c>
      <c r="G212" s="188">
        <v>79.989999999999995</v>
      </c>
      <c r="H212" s="185">
        <v>7</v>
      </c>
      <c r="I212" s="189">
        <f t="shared" si="3"/>
        <v>559.92999999999995</v>
      </c>
    </row>
    <row r="213" spans="2:9">
      <c r="B213" s="180" t="s">
        <v>605</v>
      </c>
      <c r="C213" s="181" t="s">
        <v>1087</v>
      </c>
      <c r="D213" s="182" t="s">
        <v>675</v>
      </c>
      <c r="E213" s="181" t="s">
        <v>1093</v>
      </c>
      <c r="F213" s="183">
        <v>40297</v>
      </c>
      <c r="G213" s="184">
        <v>79.989999999999995</v>
      </c>
      <c r="H213" s="185">
        <v>1</v>
      </c>
      <c r="I213" s="186">
        <f t="shared" si="3"/>
        <v>79.989999999999995</v>
      </c>
    </row>
    <row r="214" spans="2:9">
      <c r="B214" s="180" t="s">
        <v>262</v>
      </c>
      <c r="C214" s="187" t="s">
        <v>1087</v>
      </c>
      <c r="D214" s="182" t="s">
        <v>676</v>
      </c>
      <c r="E214" s="187" t="s">
        <v>1091</v>
      </c>
      <c r="F214" s="183">
        <v>40305</v>
      </c>
      <c r="G214" s="188">
        <v>79.989999999999995</v>
      </c>
      <c r="H214" s="185">
        <v>5</v>
      </c>
      <c r="I214" s="189">
        <f t="shared" si="3"/>
        <v>399.95</v>
      </c>
    </row>
    <row r="215" spans="2:9">
      <c r="B215" s="180" t="s">
        <v>262</v>
      </c>
      <c r="C215" s="181" t="s">
        <v>1087</v>
      </c>
      <c r="D215" s="182" t="s">
        <v>676</v>
      </c>
      <c r="E215" s="181" t="s">
        <v>1092</v>
      </c>
      <c r="F215" s="183">
        <v>40310</v>
      </c>
      <c r="G215" s="184">
        <v>79.989999999999995</v>
      </c>
      <c r="H215" s="185">
        <v>3</v>
      </c>
      <c r="I215" s="186">
        <f t="shared" si="3"/>
        <v>239.96999999999997</v>
      </c>
    </row>
    <row r="216" spans="2:9">
      <c r="B216" s="180" t="s">
        <v>312</v>
      </c>
      <c r="C216" s="187" t="s">
        <v>1087</v>
      </c>
      <c r="D216" s="182" t="s">
        <v>674</v>
      </c>
      <c r="E216" s="187" t="s">
        <v>1094</v>
      </c>
      <c r="F216" s="183">
        <v>40313</v>
      </c>
      <c r="G216" s="188">
        <v>79.989999999999995</v>
      </c>
      <c r="H216" s="185">
        <v>7</v>
      </c>
      <c r="I216" s="189">
        <f t="shared" si="3"/>
        <v>559.92999999999995</v>
      </c>
    </row>
    <row r="217" spans="2:9">
      <c r="B217" s="180" t="s">
        <v>681</v>
      </c>
      <c r="C217" s="181" t="s">
        <v>1087</v>
      </c>
      <c r="D217" s="182" t="s">
        <v>679</v>
      </c>
      <c r="E217" s="181" t="s">
        <v>1091</v>
      </c>
      <c r="F217" s="183">
        <v>40323</v>
      </c>
      <c r="G217" s="184">
        <v>79.989999999999995</v>
      </c>
      <c r="H217" s="185">
        <v>1</v>
      </c>
      <c r="I217" s="186">
        <f t="shared" si="3"/>
        <v>79.989999999999995</v>
      </c>
    </row>
    <row r="218" spans="2:9">
      <c r="B218" s="180" t="s">
        <v>312</v>
      </c>
      <c r="C218" s="187" t="s">
        <v>1087</v>
      </c>
      <c r="D218" s="182" t="s">
        <v>674</v>
      </c>
      <c r="E218" s="187" t="s">
        <v>1092</v>
      </c>
      <c r="F218" s="183">
        <v>40330</v>
      </c>
      <c r="G218" s="188">
        <v>79.989999999999995</v>
      </c>
      <c r="H218" s="185">
        <v>12</v>
      </c>
      <c r="I218" s="189">
        <f t="shared" si="3"/>
        <v>959.87999999999988</v>
      </c>
    </row>
    <row r="219" spans="2:9">
      <c r="B219" s="180" t="s">
        <v>678</v>
      </c>
      <c r="C219" s="181" t="s">
        <v>1087</v>
      </c>
      <c r="D219" s="182" t="s">
        <v>679</v>
      </c>
      <c r="E219" s="181" t="s">
        <v>1093</v>
      </c>
      <c r="F219" s="183">
        <v>40333</v>
      </c>
      <c r="G219" s="184">
        <v>79.989999999999995</v>
      </c>
      <c r="H219" s="185">
        <v>6</v>
      </c>
      <c r="I219" s="186">
        <f t="shared" si="3"/>
        <v>479.93999999999994</v>
      </c>
    </row>
    <row r="220" spans="2:9">
      <c r="B220" s="180" t="s">
        <v>677</v>
      </c>
      <c r="C220" s="187" t="s">
        <v>1087</v>
      </c>
      <c r="D220" s="182" t="s">
        <v>675</v>
      </c>
      <c r="E220" s="187" t="s">
        <v>1093</v>
      </c>
      <c r="F220" s="183">
        <v>40338</v>
      </c>
      <c r="G220" s="188">
        <v>79.989999999999995</v>
      </c>
      <c r="H220" s="185">
        <v>14</v>
      </c>
      <c r="I220" s="189">
        <f t="shared" si="3"/>
        <v>1119.8599999999999</v>
      </c>
    </row>
    <row r="221" spans="2:9">
      <c r="B221" s="180" t="s">
        <v>262</v>
      </c>
      <c r="C221" s="181" t="s">
        <v>1087</v>
      </c>
      <c r="D221" s="182" t="s">
        <v>676</v>
      </c>
      <c r="E221" s="181" t="s">
        <v>1095</v>
      </c>
      <c r="F221" s="183">
        <v>40339</v>
      </c>
      <c r="G221" s="184">
        <v>79.989999999999995</v>
      </c>
      <c r="H221" s="185">
        <v>9</v>
      </c>
      <c r="I221" s="186">
        <f t="shared" si="3"/>
        <v>719.91</v>
      </c>
    </row>
    <row r="222" spans="2:9">
      <c r="B222" s="180" t="s">
        <v>673</v>
      </c>
      <c r="C222" s="187" t="s">
        <v>1087</v>
      </c>
      <c r="D222" s="182" t="s">
        <v>674</v>
      </c>
      <c r="E222" s="187" t="s">
        <v>1092</v>
      </c>
      <c r="F222" s="183">
        <v>40348</v>
      </c>
      <c r="G222" s="188">
        <v>79.989999999999995</v>
      </c>
      <c r="H222" s="185">
        <v>3</v>
      </c>
      <c r="I222" s="189">
        <f t="shared" si="3"/>
        <v>239.96999999999997</v>
      </c>
    </row>
    <row r="223" spans="2:9">
      <c r="B223" s="180" t="s">
        <v>171</v>
      </c>
      <c r="C223" s="181" t="s">
        <v>1087</v>
      </c>
      <c r="D223" s="182" t="s">
        <v>674</v>
      </c>
      <c r="E223" s="181" t="s">
        <v>1093</v>
      </c>
      <c r="F223" s="183">
        <v>40351</v>
      </c>
      <c r="G223" s="184">
        <v>79.989999999999995</v>
      </c>
      <c r="H223" s="185">
        <v>10</v>
      </c>
      <c r="I223" s="186">
        <f t="shared" si="3"/>
        <v>799.9</v>
      </c>
    </row>
    <row r="224" spans="2:9">
      <c r="B224" s="180" t="s">
        <v>678</v>
      </c>
      <c r="C224" s="187" t="s">
        <v>1087</v>
      </c>
      <c r="D224" s="182" t="s">
        <v>679</v>
      </c>
      <c r="E224" s="187" t="s">
        <v>1092</v>
      </c>
      <c r="F224" s="183">
        <v>40352</v>
      </c>
      <c r="G224" s="188">
        <v>79.989999999999995</v>
      </c>
      <c r="H224" s="185">
        <v>11</v>
      </c>
      <c r="I224" s="189">
        <f t="shared" si="3"/>
        <v>879.89</v>
      </c>
    </row>
    <row r="225" spans="2:9">
      <c r="B225" s="180" t="s">
        <v>343</v>
      </c>
      <c r="C225" s="181" t="s">
        <v>1087</v>
      </c>
      <c r="D225" s="182" t="s">
        <v>674</v>
      </c>
      <c r="E225" s="181" t="s">
        <v>1094</v>
      </c>
      <c r="F225" s="183">
        <v>40354</v>
      </c>
      <c r="G225" s="184">
        <v>79.989999999999995</v>
      </c>
      <c r="H225" s="185">
        <v>12</v>
      </c>
      <c r="I225" s="186">
        <f t="shared" si="3"/>
        <v>959.87999999999988</v>
      </c>
    </row>
    <row r="226" spans="2:9">
      <c r="B226" s="180" t="s">
        <v>262</v>
      </c>
      <c r="C226" s="187" t="s">
        <v>1087</v>
      </c>
      <c r="D226" s="182" t="s">
        <v>676</v>
      </c>
      <c r="E226" s="187" t="s">
        <v>1091</v>
      </c>
      <c r="F226" s="183">
        <v>40361</v>
      </c>
      <c r="G226" s="188">
        <v>79.989999999999995</v>
      </c>
      <c r="H226" s="185">
        <v>6</v>
      </c>
      <c r="I226" s="189">
        <f t="shared" si="3"/>
        <v>479.93999999999994</v>
      </c>
    </row>
    <row r="227" spans="2:9">
      <c r="B227" s="180" t="s">
        <v>312</v>
      </c>
      <c r="C227" s="181" t="s">
        <v>1087</v>
      </c>
      <c r="D227" s="182" t="s">
        <v>674</v>
      </c>
      <c r="E227" s="181" t="s">
        <v>1092</v>
      </c>
      <c r="F227" s="183">
        <v>40365</v>
      </c>
      <c r="G227" s="184">
        <v>79.989999999999995</v>
      </c>
      <c r="H227" s="185">
        <v>12</v>
      </c>
      <c r="I227" s="186">
        <f t="shared" si="3"/>
        <v>959.87999999999988</v>
      </c>
    </row>
    <row r="228" spans="2:9">
      <c r="B228" s="180" t="s">
        <v>171</v>
      </c>
      <c r="C228" s="187" t="s">
        <v>1087</v>
      </c>
      <c r="D228" s="182" t="s">
        <v>674</v>
      </c>
      <c r="E228" s="187" t="s">
        <v>1091</v>
      </c>
      <c r="F228" s="183">
        <v>40372</v>
      </c>
      <c r="G228" s="188">
        <v>79.989999999999995</v>
      </c>
      <c r="H228" s="185">
        <v>2</v>
      </c>
      <c r="I228" s="189">
        <f t="shared" si="3"/>
        <v>159.97999999999999</v>
      </c>
    </row>
    <row r="229" spans="2:9">
      <c r="B229" s="180" t="s">
        <v>681</v>
      </c>
      <c r="C229" s="181" t="s">
        <v>1087</v>
      </c>
      <c r="D229" s="182" t="s">
        <v>679</v>
      </c>
      <c r="E229" s="181" t="s">
        <v>1094</v>
      </c>
      <c r="F229" s="183">
        <v>40374</v>
      </c>
      <c r="G229" s="184">
        <v>79.989999999999995</v>
      </c>
      <c r="H229" s="185">
        <v>8</v>
      </c>
      <c r="I229" s="186">
        <f t="shared" si="3"/>
        <v>639.91999999999996</v>
      </c>
    </row>
    <row r="230" spans="2:9">
      <c r="B230" s="180" t="s">
        <v>605</v>
      </c>
      <c r="C230" s="187" t="s">
        <v>1087</v>
      </c>
      <c r="D230" s="182" t="s">
        <v>675</v>
      </c>
      <c r="E230" s="187" t="s">
        <v>1092</v>
      </c>
      <c r="F230" s="183">
        <v>40379</v>
      </c>
      <c r="G230" s="188">
        <v>79.989999999999995</v>
      </c>
      <c r="H230" s="185">
        <v>13</v>
      </c>
      <c r="I230" s="189">
        <f t="shared" si="3"/>
        <v>1039.8699999999999</v>
      </c>
    </row>
    <row r="231" spans="2:9">
      <c r="B231" s="180" t="s">
        <v>673</v>
      </c>
      <c r="C231" s="181" t="s">
        <v>1087</v>
      </c>
      <c r="D231" s="182" t="s">
        <v>674</v>
      </c>
      <c r="E231" s="181" t="s">
        <v>1091</v>
      </c>
      <c r="F231" s="183">
        <v>40382</v>
      </c>
      <c r="G231" s="184">
        <v>79.989999999999995</v>
      </c>
      <c r="H231" s="185">
        <v>9</v>
      </c>
      <c r="I231" s="186">
        <f t="shared" si="3"/>
        <v>719.91</v>
      </c>
    </row>
    <row r="232" spans="2:9">
      <c r="B232" s="180" t="s">
        <v>673</v>
      </c>
      <c r="C232" s="187" t="s">
        <v>1087</v>
      </c>
      <c r="D232" s="182" t="s">
        <v>674</v>
      </c>
      <c r="E232" s="187" t="s">
        <v>1092</v>
      </c>
      <c r="F232" s="183">
        <v>40387</v>
      </c>
      <c r="G232" s="188">
        <v>79.989999999999995</v>
      </c>
      <c r="H232" s="185">
        <v>10</v>
      </c>
      <c r="I232" s="189">
        <f t="shared" si="3"/>
        <v>799.9</v>
      </c>
    </row>
    <row r="233" spans="2:9">
      <c r="B233" s="180" t="s">
        <v>678</v>
      </c>
      <c r="C233" s="181" t="s">
        <v>1087</v>
      </c>
      <c r="D233" s="182" t="s">
        <v>679</v>
      </c>
      <c r="E233" s="181" t="s">
        <v>1093</v>
      </c>
      <c r="F233" s="183">
        <v>40400</v>
      </c>
      <c r="G233" s="184">
        <v>79.989999999999995</v>
      </c>
      <c r="H233" s="185">
        <v>3</v>
      </c>
      <c r="I233" s="186">
        <f t="shared" si="3"/>
        <v>239.96999999999997</v>
      </c>
    </row>
    <row r="234" spans="2:9">
      <c r="B234" s="180" t="s">
        <v>343</v>
      </c>
      <c r="C234" s="187" t="s">
        <v>1087</v>
      </c>
      <c r="D234" s="182" t="s">
        <v>674</v>
      </c>
      <c r="E234" s="187" t="s">
        <v>1093</v>
      </c>
      <c r="F234" s="183">
        <v>40410</v>
      </c>
      <c r="G234" s="188">
        <v>79.989999999999995</v>
      </c>
      <c r="H234" s="185">
        <v>9</v>
      </c>
      <c r="I234" s="189">
        <f t="shared" si="3"/>
        <v>719.91</v>
      </c>
    </row>
    <row r="235" spans="2:9">
      <c r="B235" s="180" t="s">
        <v>673</v>
      </c>
      <c r="C235" s="181" t="s">
        <v>1087</v>
      </c>
      <c r="D235" s="182" t="s">
        <v>674</v>
      </c>
      <c r="E235" s="181" t="s">
        <v>1094</v>
      </c>
      <c r="F235" s="183">
        <v>40413</v>
      </c>
      <c r="G235" s="184">
        <v>79.989999999999995</v>
      </c>
      <c r="H235" s="185">
        <v>12</v>
      </c>
      <c r="I235" s="186">
        <f t="shared" si="3"/>
        <v>959.87999999999988</v>
      </c>
    </row>
    <row r="236" spans="2:9">
      <c r="B236" s="180" t="s">
        <v>262</v>
      </c>
      <c r="C236" s="187" t="s">
        <v>1087</v>
      </c>
      <c r="D236" s="182" t="s">
        <v>676</v>
      </c>
      <c r="E236" s="187" t="s">
        <v>1092</v>
      </c>
      <c r="F236" s="183">
        <v>40416</v>
      </c>
      <c r="G236" s="188">
        <v>79.989999999999995</v>
      </c>
      <c r="H236" s="185">
        <v>5</v>
      </c>
      <c r="I236" s="189">
        <f t="shared" si="3"/>
        <v>399.95</v>
      </c>
    </row>
    <row r="237" spans="2:9">
      <c r="B237" s="180" t="s">
        <v>343</v>
      </c>
      <c r="C237" s="181" t="s">
        <v>1087</v>
      </c>
      <c r="D237" s="182" t="s">
        <v>674</v>
      </c>
      <c r="E237" s="181" t="s">
        <v>1093</v>
      </c>
      <c r="F237" s="183">
        <v>40417</v>
      </c>
      <c r="G237" s="184">
        <v>79.989999999999995</v>
      </c>
      <c r="H237" s="185">
        <v>12</v>
      </c>
      <c r="I237" s="186">
        <f t="shared" si="3"/>
        <v>959.87999999999988</v>
      </c>
    </row>
    <row r="238" spans="2:9">
      <c r="B238" s="180" t="s">
        <v>262</v>
      </c>
      <c r="C238" s="187" t="s">
        <v>1087</v>
      </c>
      <c r="D238" s="182" t="s">
        <v>676</v>
      </c>
      <c r="E238" s="187" t="s">
        <v>1092</v>
      </c>
      <c r="F238" s="183">
        <v>40421</v>
      </c>
      <c r="G238" s="188">
        <v>79.989999999999995</v>
      </c>
      <c r="H238" s="185">
        <v>2</v>
      </c>
      <c r="I238" s="189">
        <f t="shared" si="3"/>
        <v>159.97999999999999</v>
      </c>
    </row>
    <row r="239" spans="2:9">
      <c r="B239" s="180" t="s">
        <v>262</v>
      </c>
      <c r="C239" s="181" t="s">
        <v>1087</v>
      </c>
      <c r="D239" s="182" t="s">
        <v>676</v>
      </c>
      <c r="E239" s="181" t="s">
        <v>1095</v>
      </c>
      <c r="F239" s="183">
        <v>40421</v>
      </c>
      <c r="G239" s="184">
        <v>79.989999999999995</v>
      </c>
      <c r="H239" s="185">
        <v>3</v>
      </c>
      <c r="I239" s="186">
        <f t="shared" si="3"/>
        <v>239.96999999999997</v>
      </c>
    </row>
    <row r="240" spans="2:9">
      <c r="B240" s="180" t="s">
        <v>605</v>
      </c>
      <c r="C240" s="187" t="s">
        <v>1087</v>
      </c>
      <c r="D240" s="182" t="s">
        <v>675</v>
      </c>
      <c r="E240" s="187" t="s">
        <v>1094</v>
      </c>
      <c r="F240" s="183">
        <v>40423</v>
      </c>
      <c r="G240" s="188">
        <v>79.989999999999995</v>
      </c>
      <c r="H240" s="185">
        <v>11</v>
      </c>
      <c r="I240" s="189">
        <f t="shared" si="3"/>
        <v>879.89</v>
      </c>
    </row>
    <row r="241" spans="2:9">
      <c r="B241" s="180" t="s">
        <v>312</v>
      </c>
      <c r="C241" s="181" t="s">
        <v>1087</v>
      </c>
      <c r="D241" s="182" t="s">
        <v>674</v>
      </c>
      <c r="E241" s="181" t="s">
        <v>1091</v>
      </c>
      <c r="F241" s="183">
        <v>40427</v>
      </c>
      <c r="G241" s="184">
        <v>79.989999999999995</v>
      </c>
      <c r="H241" s="185">
        <v>13</v>
      </c>
      <c r="I241" s="186">
        <f t="shared" si="3"/>
        <v>1039.8699999999999</v>
      </c>
    </row>
    <row r="242" spans="2:9">
      <c r="B242" s="180" t="s">
        <v>171</v>
      </c>
      <c r="C242" s="187" t="s">
        <v>1087</v>
      </c>
      <c r="D242" s="182" t="s">
        <v>674</v>
      </c>
      <c r="E242" s="187" t="s">
        <v>1095</v>
      </c>
      <c r="F242" s="183">
        <v>40427</v>
      </c>
      <c r="G242" s="188">
        <v>79.989999999999995</v>
      </c>
      <c r="H242" s="185">
        <v>1</v>
      </c>
      <c r="I242" s="189">
        <f t="shared" si="3"/>
        <v>79.989999999999995</v>
      </c>
    </row>
    <row r="243" spans="2:9">
      <c r="B243" s="180" t="s">
        <v>678</v>
      </c>
      <c r="C243" s="181" t="s">
        <v>1087</v>
      </c>
      <c r="D243" s="182" t="s">
        <v>679</v>
      </c>
      <c r="E243" s="181" t="s">
        <v>1094</v>
      </c>
      <c r="F243" s="183">
        <v>40432</v>
      </c>
      <c r="G243" s="184">
        <v>79.989999999999995</v>
      </c>
      <c r="H243" s="185">
        <v>13</v>
      </c>
      <c r="I243" s="186">
        <f t="shared" si="3"/>
        <v>1039.8699999999999</v>
      </c>
    </row>
    <row r="244" spans="2:9">
      <c r="B244" s="180" t="s">
        <v>678</v>
      </c>
      <c r="C244" s="187" t="s">
        <v>1087</v>
      </c>
      <c r="D244" s="182" t="s">
        <v>679</v>
      </c>
      <c r="E244" s="187" t="s">
        <v>1092</v>
      </c>
      <c r="F244" s="183">
        <v>40438</v>
      </c>
      <c r="G244" s="188">
        <v>79.989999999999995</v>
      </c>
      <c r="H244" s="185">
        <v>14</v>
      </c>
      <c r="I244" s="189">
        <f t="shared" si="3"/>
        <v>1119.8599999999999</v>
      </c>
    </row>
    <row r="245" spans="2:9">
      <c r="B245" s="180" t="s">
        <v>605</v>
      </c>
      <c r="C245" s="181" t="s">
        <v>1087</v>
      </c>
      <c r="D245" s="182" t="s">
        <v>675</v>
      </c>
      <c r="E245" s="181" t="s">
        <v>1092</v>
      </c>
      <c r="F245" s="183">
        <v>40442</v>
      </c>
      <c r="G245" s="184">
        <v>79.989999999999995</v>
      </c>
      <c r="H245" s="185">
        <v>12</v>
      </c>
      <c r="I245" s="186">
        <f t="shared" si="3"/>
        <v>959.87999999999988</v>
      </c>
    </row>
    <row r="246" spans="2:9">
      <c r="B246" s="180" t="s">
        <v>262</v>
      </c>
      <c r="C246" s="187" t="s">
        <v>1087</v>
      </c>
      <c r="D246" s="182" t="s">
        <v>676</v>
      </c>
      <c r="E246" s="187" t="s">
        <v>1093</v>
      </c>
      <c r="F246" s="183">
        <v>40444</v>
      </c>
      <c r="G246" s="188">
        <v>79.989999999999995</v>
      </c>
      <c r="H246" s="185">
        <v>3</v>
      </c>
      <c r="I246" s="189">
        <f t="shared" si="3"/>
        <v>239.96999999999997</v>
      </c>
    </row>
    <row r="247" spans="2:9">
      <c r="B247" s="180" t="s">
        <v>673</v>
      </c>
      <c r="C247" s="181" t="s">
        <v>1087</v>
      </c>
      <c r="D247" s="182" t="s">
        <v>674</v>
      </c>
      <c r="E247" s="181" t="s">
        <v>1094</v>
      </c>
      <c r="F247" s="183">
        <v>40451</v>
      </c>
      <c r="G247" s="184">
        <v>79.989999999999995</v>
      </c>
      <c r="H247" s="185">
        <v>20</v>
      </c>
      <c r="I247" s="186">
        <f t="shared" si="3"/>
        <v>1599.8</v>
      </c>
    </row>
    <row r="248" spans="2:9">
      <c r="B248" s="180" t="s">
        <v>171</v>
      </c>
      <c r="C248" s="187" t="s">
        <v>1087</v>
      </c>
      <c r="D248" s="182" t="s">
        <v>674</v>
      </c>
      <c r="E248" s="187" t="s">
        <v>1091</v>
      </c>
      <c r="F248" s="183">
        <v>40456</v>
      </c>
      <c r="G248" s="188">
        <v>79.989999999999995</v>
      </c>
      <c r="H248" s="185">
        <v>4</v>
      </c>
      <c r="I248" s="189">
        <f t="shared" si="3"/>
        <v>319.95999999999998</v>
      </c>
    </row>
    <row r="249" spans="2:9">
      <c r="B249" s="180" t="s">
        <v>678</v>
      </c>
      <c r="C249" s="181" t="s">
        <v>1087</v>
      </c>
      <c r="D249" s="182" t="s">
        <v>679</v>
      </c>
      <c r="E249" s="181" t="s">
        <v>1091</v>
      </c>
      <c r="F249" s="183">
        <v>40462</v>
      </c>
      <c r="G249" s="184">
        <v>79.989999999999995</v>
      </c>
      <c r="H249" s="185">
        <v>1</v>
      </c>
      <c r="I249" s="186">
        <f t="shared" si="3"/>
        <v>79.989999999999995</v>
      </c>
    </row>
    <row r="250" spans="2:9">
      <c r="B250" s="180" t="s">
        <v>171</v>
      </c>
      <c r="C250" s="187" t="s">
        <v>1087</v>
      </c>
      <c r="D250" s="182" t="s">
        <v>674</v>
      </c>
      <c r="E250" s="187" t="s">
        <v>1093</v>
      </c>
      <c r="F250" s="183">
        <v>40463</v>
      </c>
      <c r="G250" s="188">
        <v>79.989999999999995</v>
      </c>
      <c r="H250" s="185">
        <v>2</v>
      </c>
      <c r="I250" s="189">
        <f t="shared" si="3"/>
        <v>159.97999999999999</v>
      </c>
    </row>
    <row r="251" spans="2:9">
      <c r="B251" s="180" t="s">
        <v>605</v>
      </c>
      <c r="C251" s="181" t="s">
        <v>1087</v>
      </c>
      <c r="D251" s="182" t="s">
        <v>675</v>
      </c>
      <c r="E251" s="181" t="s">
        <v>1091</v>
      </c>
      <c r="F251" s="183">
        <v>40464</v>
      </c>
      <c r="G251" s="184">
        <v>79.989999999999995</v>
      </c>
      <c r="H251" s="185">
        <v>4</v>
      </c>
      <c r="I251" s="186">
        <f t="shared" si="3"/>
        <v>319.95999999999998</v>
      </c>
    </row>
    <row r="252" spans="2:9">
      <c r="B252" s="180" t="s">
        <v>343</v>
      </c>
      <c r="C252" s="187" t="s">
        <v>1087</v>
      </c>
      <c r="D252" s="182" t="s">
        <v>674</v>
      </c>
      <c r="E252" s="187" t="s">
        <v>1092</v>
      </c>
      <c r="F252" s="183">
        <v>40464</v>
      </c>
      <c r="G252" s="188">
        <v>79.989999999999995</v>
      </c>
      <c r="H252" s="185">
        <v>1</v>
      </c>
      <c r="I252" s="189">
        <f t="shared" si="3"/>
        <v>79.989999999999995</v>
      </c>
    </row>
    <row r="253" spans="2:9">
      <c r="B253" s="180" t="s">
        <v>681</v>
      </c>
      <c r="C253" s="181" t="s">
        <v>1087</v>
      </c>
      <c r="D253" s="182" t="s">
        <v>679</v>
      </c>
      <c r="E253" s="181" t="s">
        <v>1095</v>
      </c>
      <c r="F253" s="183">
        <v>40471</v>
      </c>
      <c r="G253" s="184">
        <v>79.989999999999995</v>
      </c>
      <c r="H253" s="185">
        <v>12</v>
      </c>
      <c r="I253" s="186">
        <f t="shared" si="3"/>
        <v>959.87999999999988</v>
      </c>
    </row>
    <row r="254" spans="2:9">
      <c r="B254" s="180" t="s">
        <v>682</v>
      </c>
      <c r="C254" s="187" t="s">
        <v>1087</v>
      </c>
      <c r="D254" s="182" t="s">
        <v>679</v>
      </c>
      <c r="E254" s="187" t="s">
        <v>1091</v>
      </c>
      <c r="F254" s="183">
        <v>40473</v>
      </c>
      <c r="G254" s="188">
        <v>79.989999999999995</v>
      </c>
      <c r="H254" s="185">
        <v>12</v>
      </c>
      <c r="I254" s="189">
        <f t="shared" si="3"/>
        <v>959.87999999999988</v>
      </c>
    </row>
    <row r="255" spans="2:9">
      <c r="B255" s="180" t="s">
        <v>262</v>
      </c>
      <c r="C255" s="181" t="s">
        <v>1087</v>
      </c>
      <c r="D255" s="182" t="s">
        <v>676</v>
      </c>
      <c r="E255" s="181" t="s">
        <v>1094</v>
      </c>
      <c r="F255" s="183">
        <v>40487</v>
      </c>
      <c r="G255" s="184">
        <v>79.989999999999995</v>
      </c>
      <c r="H255" s="185">
        <v>9</v>
      </c>
      <c r="I255" s="186">
        <f t="shared" si="3"/>
        <v>719.91</v>
      </c>
    </row>
    <row r="256" spans="2:9">
      <c r="B256" s="180" t="s">
        <v>681</v>
      </c>
      <c r="C256" s="187" t="s">
        <v>1087</v>
      </c>
      <c r="D256" s="182" t="s">
        <v>679</v>
      </c>
      <c r="E256" s="187" t="s">
        <v>1091</v>
      </c>
      <c r="F256" s="183">
        <v>40491</v>
      </c>
      <c r="G256" s="188">
        <v>79.989999999999995</v>
      </c>
      <c r="H256" s="185">
        <v>13</v>
      </c>
      <c r="I256" s="189">
        <f t="shared" si="3"/>
        <v>1039.8699999999999</v>
      </c>
    </row>
    <row r="257" spans="2:9">
      <c r="B257" s="180" t="s">
        <v>312</v>
      </c>
      <c r="C257" s="181" t="s">
        <v>1087</v>
      </c>
      <c r="D257" s="182" t="s">
        <v>674</v>
      </c>
      <c r="E257" s="181" t="s">
        <v>1094</v>
      </c>
      <c r="F257" s="183">
        <v>40491</v>
      </c>
      <c r="G257" s="184">
        <v>79.989999999999995</v>
      </c>
      <c r="H257" s="185">
        <v>10</v>
      </c>
      <c r="I257" s="186">
        <f t="shared" si="3"/>
        <v>799.9</v>
      </c>
    </row>
    <row r="258" spans="2:9">
      <c r="B258" s="180" t="s">
        <v>343</v>
      </c>
      <c r="C258" s="187" t="s">
        <v>1087</v>
      </c>
      <c r="D258" s="182" t="s">
        <v>674</v>
      </c>
      <c r="E258" s="187" t="s">
        <v>1091</v>
      </c>
      <c r="F258" s="183">
        <v>40498</v>
      </c>
      <c r="G258" s="188">
        <v>79.989999999999995</v>
      </c>
      <c r="H258" s="185">
        <v>8</v>
      </c>
      <c r="I258" s="189">
        <f t="shared" ref="I258:I321" si="4">G258*H258</f>
        <v>639.91999999999996</v>
      </c>
    </row>
    <row r="259" spans="2:9">
      <c r="B259" s="180" t="s">
        <v>680</v>
      </c>
      <c r="C259" s="181" t="s">
        <v>1087</v>
      </c>
      <c r="D259" s="182" t="s">
        <v>679</v>
      </c>
      <c r="E259" s="181" t="s">
        <v>1094</v>
      </c>
      <c r="F259" s="183">
        <v>40498</v>
      </c>
      <c r="G259" s="184">
        <v>79.989999999999995</v>
      </c>
      <c r="H259" s="185">
        <v>13</v>
      </c>
      <c r="I259" s="186">
        <f t="shared" si="4"/>
        <v>1039.8699999999999</v>
      </c>
    </row>
    <row r="260" spans="2:9">
      <c r="B260" s="180" t="s">
        <v>682</v>
      </c>
      <c r="C260" s="187" t="s">
        <v>1087</v>
      </c>
      <c r="D260" s="182" t="s">
        <v>679</v>
      </c>
      <c r="E260" s="187" t="s">
        <v>1095</v>
      </c>
      <c r="F260" s="183">
        <v>40498</v>
      </c>
      <c r="G260" s="188">
        <v>79.989999999999995</v>
      </c>
      <c r="H260" s="185">
        <v>10</v>
      </c>
      <c r="I260" s="189">
        <f t="shared" si="4"/>
        <v>799.9</v>
      </c>
    </row>
    <row r="261" spans="2:9">
      <c r="B261" s="180" t="s">
        <v>312</v>
      </c>
      <c r="C261" s="181" t="s">
        <v>1087</v>
      </c>
      <c r="D261" s="182" t="s">
        <v>674</v>
      </c>
      <c r="E261" s="181" t="s">
        <v>1092</v>
      </c>
      <c r="F261" s="183">
        <v>40501</v>
      </c>
      <c r="G261" s="184">
        <v>79.989999999999995</v>
      </c>
      <c r="H261" s="185">
        <v>11</v>
      </c>
      <c r="I261" s="186">
        <f t="shared" si="4"/>
        <v>879.89</v>
      </c>
    </row>
    <row r="262" spans="2:9">
      <c r="B262" s="180" t="s">
        <v>312</v>
      </c>
      <c r="C262" s="187" t="s">
        <v>1087</v>
      </c>
      <c r="D262" s="182" t="s">
        <v>674</v>
      </c>
      <c r="E262" s="187" t="s">
        <v>1093</v>
      </c>
      <c r="F262" s="183">
        <v>40502</v>
      </c>
      <c r="G262" s="188">
        <v>79.989999999999995</v>
      </c>
      <c r="H262" s="185">
        <v>4</v>
      </c>
      <c r="I262" s="189">
        <f t="shared" si="4"/>
        <v>319.95999999999998</v>
      </c>
    </row>
    <row r="263" spans="2:9">
      <c r="B263" s="180" t="s">
        <v>150</v>
      </c>
      <c r="C263" s="181" t="s">
        <v>1087</v>
      </c>
      <c r="D263" s="182" t="s">
        <v>676</v>
      </c>
      <c r="E263" s="181" t="s">
        <v>1095</v>
      </c>
      <c r="F263" s="183">
        <v>40507</v>
      </c>
      <c r="G263" s="184">
        <v>79.989999999999995</v>
      </c>
      <c r="H263" s="185">
        <v>5</v>
      </c>
      <c r="I263" s="186">
        <f t="shared" si="4"/>
        <v>399.95</v>
      </c>
    </row>
    <row r="264" spans="2:9">
      <c r="B264" s="180" t="s">
        <v>681</v>
      </c>
      <c r="C264" s="187" t="s">
        <v>1087</v>
      </c>
      <c r="D264" s="182" t="s">
        <v>679</v>
      </c>
      <c r="E264" s="187" t="s">
        <v>1091</v>
      </c>
      <c r="F264" s="183">
        <v>40515</v>
      </c>
      <c r="G264" s="188">
        <v>79.989999999999995</v>
      </c>
      <c r="H264" s="185">
        <v>3</v>
      </c>
      <c r="I264" s="189">
        <f t="shared" si="4"/>
        <v>239.96999999999997</v>
      </c>
    </row>
    <row r="265" spans="2:9">
      <c r="B265" s="180" t="s">
        <v>171</v>
      </c>
      <c r="C265" s="181" t="s">
        <v>1087</v>
      </c>
      <c r="D265" s="182" t="s">
        <v>674</v>
      </c>
      <c r="E265" s="181" t="s">
        <v>1094</v>
      </c>
      <c r="F265" s="183">
        <v>40518</v>
      </c>
      <c r="G265" s="184">
        <v>79.989999999999995</v>
      </c>
      <c r="H265" s="185">
        <v>13</v>
      </c>
      <c r="I265" s="186">
        <f t="shared" si="4"/>
        <v>1039.8699999999999</v>
      </c>
    </row>
    <row r="266" spans="2:9">
      <c r="B266" s="180" t="s">
        <v>681</v>
      </c>
      <c r="C266" s="187" t="s">
        <v>1087</v>
      </c>
      <c r="D266" s="182" t="s">
        <v>679</v>
      </c>
      <c r="E266" s="187" t="s">
        <v>1095</v>
      </c>
      <c r="F266" s="183">
        <v>40519</v>
      </c>
      <c r="G266" s="188">
        <v>79.989999999999995</v>
      </c>
      <c r="H266" s="185">
        <v>10</v>
      </c>
      <c r="I266" s="189">
        <f t="shared" si="4"/>
        <v>799.9</v>
      </c>
    </row>
    <row r="267" spans="2:9">
      <c r="B267" s="180" t="s">
        <v>678</v>
      </c>
      <c r="C267" s="181" t="s">
        <v>1087</v>
      </c>
      <c r="D267" s="182" t="s">
        <v>679</v>
      </c>
      <c r="E267" s="181" t="s">
        <v>1095</v>
      </c>
      <c r="F267" s="183">
        <v>40520</v>
      </c>
      <c r="G267" s="184">
        <v>79.989999999999995</v>
      </c>
      <c r="H267" s="185">
        <v>7</v>
      </c>
      <c r="I267" s="186">
        <f t="shared" si="4"/>
        <v>559.92999999999995</v>
      </c>
    </row>
    <row r="268" spans="2:9">
      <c r="B268" s="180" t="s">
        <v>678</v>
      </c>
      <c r="C268" s="187" t="s">
        <v>1087</v>
      </c>
      <c r="D268" s="182" t="s">
        <v>679</v>
      </c>
      <c r="E268" s="187" t="s">
        <v>1091</v>
      </c>
      <c r="F268" s="183">
        <v>40522</v>
      </c>
      <c r="G268" s="188">
        <v>79.989999999999995</v>
      </c>
      <c r="H268" s="185">
        <v>6</v>
      </c>
      <c r="I268" s="189">
        <f t="shared" si="4"/>
        <v>479.93999999999994</v>
      </c>
    </row>
    <row r="269" spans="2:9">
      <c r="B269" s="180" t="s">
        <v>150</v>
      </c>
      <c r="C269" s="181" t="s">
        <v>1087</v>
      </c>
      <c r="D269" s="182" t="s">
        <v>676</v>
      </c>
      <c r="E269" s="181" t="s">
        <v>1093</v>
      </c>
      <c r="F269" s="183">
        <v>40527</v>
      </c>
      <c r="G269" s="184">
        <v>79.989999999999995</v>
      </c>
      <c r="H269" s="185">
        <v>4</v>
      </c>
      <c r="I269" s="186">
        <f t="shared" si="4"/>
        <v>319.95999999999998</v>
      </c>
    </row>
    <row r="270" spans="2:9">
      <c r="B270" s="180" t="s">
        <v>312</v>
      </c>
      <c r="C270" s="187" t="s">
        <v>1087</v>
      </c>
      <c r="D270" s="182" t="s">
        <v>674</v>
      </c>
      <c r="E270" s="187" t="s">
        <v>1094</v>
      </c>
      <c r="F270" s="183">
        <v>40530</v>
      </c>
      <c r="G270" s="188">
        <v>79.989999999999995</v>
      </c>
      <c r="H270" s="185">
        <v>19</v>
      </c>
      <c r="I270" s="189">
        <f t="shared" si="4"/>
        <v>1519.81</v>
      </c>
    </row>
    <row r="271" spans="2:9">
      <c r="B271" s="180" t="s">
        <v>343</v>
      </c>
      <c r="C271" s="181" t="s">
        <v>1087</v>
      </c>
      <c r="D271" s="182" t="s">
        <v>674</v>
      </c>
      <c r="E271" s="181" t="s">
        <v>1093</v>
      </c>
      <c r="F271" s="183">
        <v>40533</v>
      </c>
      <c r="G271" s="184">
        <v>79.989999999999995</v>
      </c>
      <c r="H271" s="185">
        <v>3</v>
      </c>
      <c r="I271" s="186">
        <f t="shared" si="4"/>
        <v>239.96999999999997</v>
      </c>
    </row>
    <row r="272" spans="2:9">
      <c r="B272" s="180" t="s">
        <v>605</v>
      </c>
      <c r="C272" s="187" t="s">
        <v>1087</v>
      </c>
      <c r="D272" s="182" t="s">
        <v>675</v>
      </c>
      <c r="E272" s="187" t="s">
        <v>1093</v>
      </c>
      <c r="F272" s="183">
        <v>40534</v>
      </c>
      <c r="G272" s="188">
        <v>79.989999999999995</v>
      </c>
      <c r="H272" s="185">
        <v>1</v>
      </c>
      <c r="I272" s="189">
        <f t="shared" si="4"/>
        <v>79.989999999999995</v>
      </c>
    </row>
    <row r="273" spans="2:9">
      <c r="B273" s="180" t="s">
        <v>673</v>
      </c>
      <c r="C273" s="181" t="s">
        <v>1087</v>
      </c>
      <c r="D273" s="182" t="s">
        <v>674</v>
      </c>
      <c r="E273" s="181" t="s">
        <v>1094</v>
      </c>
      <c r="F273" s="183">
        <v>40539</v>
      </c>
      <c r="G273" s="184">
        <v>79.989999999999995</v>
      </c>
      <c r="H273" s="185">
        <v>20</v>
      </c>
      <c r="I273" s="186">
        <f t="shared" si="4"/>
        <v>1599.8</v>
      </c>
    </row>
    <row r="274" spans="2:9">
      <c r="B274" s="180" t="s">
        <v>681</v>
      </c>
      <c r="C274" s="187" t="s">
        <v>1087</v>
      </c>
      <c r="D274" s="182" t="s">
        <v>679</v>
      </c>
      <c r="E274" s="187" t="s">
        <v>1092</v>
      </c>
      <c r="F274" s="183">
        <v>40539</v>
      </c>
      <c r="G274" s="188">
        <v>79.989999999999995</v>
      </c>
      <c r="H274" s="185">
        <v>1</v>
      </c>
      <c r="I274" s="189">
        <f t="shared" si="4"/>
        <v>79.989999999999995</v>
      </c>
    </row>
    <row r="275" spans="2:9">
      <c r="B275" s="180" t="s">
        <v>682</v>
      </c>
      <c r="C275" s="181" t="s">
        <v>1087</v>
      </c>
      <c r="D275" s="182" t="s">
        <v>679</v>
      </c>
      <c r="E275" s="181" t="s">
        <v>1095</v>
      </c>
      <c r="F275" s="183">
        <v>40539</v>
      </c>
      <c r="G275" s="184">
        <v>79.989999999999995</v>
      </c>
      <c r="H275" s="185">
        <v>5</v>
      </c>
      <c r="I275" s="186">
        <f t="shared" si="4"/>
        <v>399.95</v>
      </c>
    </row>
    <row r="276" spans="2:9">
      <c r="B276" s="180" t="s">
        <v>673</v>
      </c>
      <c r="C276" s="187" t="s">
        <v>1087</v>
      </c>
      <c r="D276" s="182" t="s">
        <v>674</v>
      </c>
      <c r="E276" s="187" t="s">
        <v>1094</v>
      </c>
      <c r="F276" s="183">
        <v>40541</v>
      </c>
      <c r="G276" s="188">
        <v>79.989999999999995</v>
      </c>
      <c r="H276" s="185">
        <v>9</v>
      </c>
      <c r="I276" s="189">
        <f t="shared" si="4"/>
        <v>719.91</v>
      </c>
    </row>
    <row r="277" spans="2:9">
      <c r="B277" s="180" t="s">
        <v>605</v>
      </c>
      <c r="C277" s="181" t="s">
        <v>1087</v>
      </c>
      <c r="D277" s="182" t="s">
        <v>675</v>
      </c>
      <c r="E277" s="181" t="s">
        <v>1092</v>
      </c>
      <c r="F277" s="183">
        <v>40541</v>
      </c>
      <c r="G277" s="184">
        <v>79.989999999999995</v>
      </c>
      <c r="H277" s="185">
        <v>11</v>
      </c>
      <c r="I277" s="186">
        <f t="shared" si="4"/>
        <v>879.89</v>
      </c>
    </row>
    <row r="278" spans="2:9">
      <c r="B278" s="180" t="s">
        <v>605</v>
      </c>
      <c r="C278" s="187" t="s">
        <v>1087</v>
      </c>
      <c r="D278" s="182" t="s">
        <v>675</v>
      </c>
      <c r="E278" s="187" t="s">
        <v>1095</v>
      </c>
      <c r="F278" s="183">
        <v>40547</v>
      </c>
      <c r="G278" s="188">
        <v>79.989999999999995</v>
      </c>
      <c r="H278" s="185">
        <v>1</v>
      </c>
      <c r="I278" s="189">
        <f t="shared" si="4"/>
        <v>79.989999999999995</v>
      </c>
    </row>
    <row r="279" spans="2:9">
      <c r="B279" s="180" t="s">
        <v>682</v>
      </c>
      <c r="C279" s="181" t="s">
        <v>1087</v>
      </c>
      <c r="D279" s="182" t="s">
        <v>679</v>
      </c>
      <c r="E279" s="181" t="s">
        <v>1094</v>
      </c>
      <c r="F279" s="183">
        <v>40550</v>
      </c>
      <c r="G279" s="184">
        <v>79.989999999999995</v>
      </c>
      <c r="H279" s="185">
        <v>16</v>
      </c>
      <c r="I279" s="186">
        <f t="shared" si="4"/>
        <v>1279.8399999999999</v>
      </c>
    </row>
    <row r="280" spans="2:9">
      <c r="B280" s="180" t="s">
        <v>262</v>
      </c>
      <c r="C280" s="187" t="s">
        <v>1087</v>
      </c>
      <c r="D280" s="182" t="s">
        <v>676</v>
      </c>
      <c r="E280" s="187" t="s">
        <v>1091</v>
      </c>
      <c r="F280" s="183">
        <v>40554</v>
      </c>
      <c r="G280" s="188">
        <v>79.989999999999995</v>
      </c>
      <c r="H280" s="185">
        <v>12</v>
      </c>
      <c r="I280" s="189">
        <f t="shared" si="4"/>
        <v>959.87999999999988</v>
      </c>
    </row>
    <row r="281" spans="2:9">
      <c r="B281" s="180" t="s">
        <v>312</v>
      </c>
      <c r="C281" s="181" t="s">
        <v>1087</v>
      </c>
      <c r="D281" s="182" t="s">
        <v>674</v>
      </c>
      <c r="E281" s="181" t="s">
        <v>1091</v>
      </c>
      <c r="F281" s="183">
        <v>40558</v>
      </c>
      <c r="G281" s="184">
        <v>79.989999999999995</v>
      </c>
      <c r="H281" s="185">
        <v>2</v>
      </c>
      <c r="I281" s="186">
        <f t="shared" si="4"/>
        <v>159.97999999999999</v>
      </c>
    </row>
    <row r="282" spans="2:9">
      <c r="B282" s="180" t="s">
        <v>680</v>
      </c>
      <c r="C282" s="187" t="s">
        <v>1087</v>
      </c>
      <c r="D282" s="182" t="s">
        <v>679</v>
      </c>
      <c r="E282" s="187" t="s">
        <v>1094</v>
      </c>
      <c r="F282" s="183">
        <v>40558</v>
      </c>
      <c r="G282" s="188">
        <v>79.989999999999995</v>
      </c>
      <c r="H282" s="185">
        <v>8</v>
      </c>
      <c r="I282" s="189">
        <f t="shared" si="4"/>
        <v>639.91999999999996</v>
      </c>
    </row>
    <row r="283" spans="2:9">
      <c r="B283" s="180" t="s">
        <v>171</v>
      </c>
      <c r="C283" s="181" t="s">
        <v>1087</v>
      </c>
      <c r="D283" s="182" t="s">
        <v>674</v>
      </c>
      <c r="E283" s="181" t="s">
        <v>1092</v>
      </c>
      <c r="F283" s="183">
        <v>40561</v>
      </c>
      <c r="G283" s="184">
        <v>79.989999999999995</v>
      </c>
      <c r="H283" s="185">
        <v>14</v>
      </c>
      <c r="I283" s="186">
        <f t="shared" si="4"/>
        <v>1119.8599999999999</v>
      </c>
    </row>
    <row r="284" spans="2:9">
      <c r="B284" s="180" t="s">
        <v>150</v>
      </c>
      <c r="C284" s="187" t="s">
        <v>1087</v>
      </c>
      <c r="D284" s="182" t="s">
        <v>676</v>
      </c>
      <c r="E284" s="187" t="s">
        <v>1095</v>
      </c>
      <c r="F284" s="183">
        <v>40565</v>
      </c>
      <c r="G284" s="188">
        <v>79.989999999999995</v>
      </c>
      <c r="H284" s="185">
        <v>10</v>
      </c>
      <c r="I284" s="189">
        <f t="shared" si="4"/>
        <v>799.9</v>
      </c>
    </row>
    <row r="285" spans="2:9">
      <c r="B285" s="180" t="s">
        <v>150</v>
      </c>
      <c r="C285" s="181" t="s">
        <v>1087</v>
      </c>
      <c r="D285" s="182" t="s">
        <v>676</v>
      </c>
      <c r="E285" s="181" t="s">
        <v>1092</v>
      </c>
      <c r="F285" s="183">
        <v>40570</v>
      </c>
      <c r="G285" s="184">
        <v>79.989999999999995</v>
      </c>
      <c r="H285" s="185">
        <v>2</v>
      </c>
      <c r="I285" s="186">
        <f t="shared" si="4"/>
        <v>159.97999999999999</v>
      </c>
    </row>
    <row r="286" spans="2:9">
      <c r="B286" s="180" t="s">
        <v>681</v>
      </c>
      <c r="C286" s="187" t="s">
        <v>1087</v>
      </c>
      <c r="D286" s="182" t="s">
        <v>679</v>
      </c>
      <c r="E286" s="187" t="s">
        <v>1093</v>
      </c>
      <c r="F286" s="183">
        <v>40574</v>
      </c>
      <c r="G286" s="188">
        <v>79.989999999999995</v>
      </c>
      <c r="H286" s="185">
        <v>8</v>
      </c>
      <c r="I286" s="189">
        <f t="shared" si="4"/>
        <v>639.91999999999996</v>
      </c>
    </row>
    <row r="287" spans="2:9">
      <c r="B287" s="180" t="s">
        <v>150</v>
      </c>
      <c r="C287" s="181" t="s">
        <v>1087</v>
      </c>
      <c r="D287" s="182" t="s">
        <v>676</v>
      </c>
      <c r="E287" s="181" t="s">
        <v>1093</v>
      </c>
      <c r="F287" s="183">
        <v>40574</v>
      </c>
      <c r="G287" s="184">
        <v>79.989999999999995</v>
      </c>
      <c r="H287" s="185">
        <v>1</v>
      </c>
      <c r="I287" s="186">
        <f t="shared" si="4"/>
        <v>79.989999999999995</v>
      </c>
    </row>
    <row r="288" spans="2:9">
      <c r="B288" s="180" t="s">
        <v>150</v>
      </c>
      <c r="C288" s="187" t="s">
        <v>1087</v>
      </c>
      <c r="D288" s="182" t="s">
        <v>676</v>
      </c>
      <c r="E288" s="187" t="s">
        <v>1092</v>
      </c>
      <c r="F288" s="183">
        <v>40577</v>
      </c>
      <c r="G288" s="188">
        <v>79.989999999999995</v>
      </c>
      <c r="H288" s="185">
        <v>3</v>
      </c>
      <c r="I288" s="189">
        <f t="shared" si="4"/>
        <v>239.96999999999997</v>
      </c>
    </row>
    <row r="289" spans="2:9">
      <c r="B289" s="180" t="s">
        <v>171</v>
      </c>
      <c r="C289" s="181" t="s">
        <v>1087</v>
      </c>
      <c r="D289" s="182" t="s">
        <v>674</v>
      </c>
      <c r="E289" s="181" t="s">
        <v>1093</v>
      </c>
      <c r="F289" s="183">
        <v>40578</v>
      </c>
      <c r="G289" s="184">
        <v>79.989999999999995</v>
      </c>
      <c r="H289" s="185">
        <v>1</v>
      </c>
      <c r="I289" s="186">
        <f t="shared" si="4"/>
        <v>79.989999999999995</v>
      </c>
    </row>
    <row r="290" spans="2:9">
      <c r="B290" s="180" t="s">
        <v>150</v>
      </c>
      <c r="C290" s="187" t="s">
        <v>1087</v>
      </c>
      <c r="D290" s="182" t="s">
        <v>676</v>
      </c>
      <c r="E290" s="187" t="s">
        <v>1091</v>
      </c>
      <c r="F290" s="183">
        <v>40593</v>
      </c>
      <c r="G290" s="188">
        <v>79.989999999999995</v>
      </c>
      <c r="H290" s="185">
        <v>3</v>
      </c>
      <c r="I290" s="189">
        <f t="shared" si="4"/>
        <v>239.96999999999997</v>
      </c>
    </row>
    <row r="291" spans="2:9">
      <c r="B291" s="180" t="s">
        <v>171</v>
      </c>
      <c r="C291" s="181" t="s">
        <v>1087</v>
      </c>
      <c r="D291" s="182" t="s">
        <v>674</v>
      </c>
      <c r="E291" s="181" t="s">
        <v>1093</v>
      </c>
      <c r="F291" s="183">
        <v>40598</v>
      </c>
      <c r="G291" s="184">
        <v>79.989999999999995</v>
      </c>
      <c r="H291" s="185">
        <v>6</v>
      </c>
      <c r="I291" s="186">
        <f t="shared" si="4"/>
        <v>479.93999999999994</v>
      </c>
    </row>
    <row r="292" spans="2:9">
      <c r="B292" s="180" t="s">
        <v>150</v>
      </c>
      <c r="C292" s="187" t="s">
        <v>1087</v>
      </c>
      <c r="D292" s="182" t="s">
        <v>676</v>
      </c>
      <c r="E292" s="187" t="s">
        <v>1093</v>
      </c>
      <c r="F292" s="183">
        <v>40610</v>
      </c>
      <c r="G292" s="188">
        <v>79.989999999999995</v>
      </c>
      <c r="H292" s="185">
        <v>2</v>
      </c>
      <c r="I292" s="189">
        <f t="shared" si="4"/>
        <v>159.97999999999999</v>
      </c>
    </row>
    <row r="293" spans="2:9">
      <c r="B293" s="180" t="s">
        <v>680</v>
      </c>
      <c r="C293" s="181" t="s">
        <v>1087</v>
      </c>
      <c r="D293" s="182" t="s">
        <v>679</v>
      </c>
      <c r="E293" s="181" t="s">
        <v>1094</v>
      </c>
      <c r="F293" s="183">
        <v>40618</v>
      </c>
      <c r="G293" s="184">
        <v>79.989999999999995</v>
      </c>
      <c r="H293" s="185">
        <v>18</v>
      </c>
      <c r="I293" s="186">
        <f t="shared" si="4"/>
        <v>1439.82</v>
      </c>
    </row>
    <row r="294" spans="2:9">
      <c r="B294" s="180" t="s">
        <v>678</v>
      </c>
      <c r="C294" s="187" t="s">
        <v>1087</v>
      </c>
      <c r="D294" s="182" t="s">
        <v>679</v>
      </c>
      <c r="E294" s="187" t="s">
        <v>1092</v>
      </c>
      <c r="F294" s="183">
        <v>40618</v>
      </c>
      <c r="G294" s="188">
        <v>79.989999999999995</v>
      </c>
      <c r="H294" s="185">
        <v>9</v>
      </c>
      <c r="I294" s="189">
        <f t="shared" si="4"/>
        <v>719.91</v>
      </c>
    </row>
    <row r="295" spans="2:9">
      <c r="B295" s="180" t="s">
        <v>681</v>
      </c>
      <c r="C295" s="181" t="s">
        <v>1087</v>
      </c>
      <c r="D295" s="182" t="s">
        <v>679</v>
      </c>
      <c r="E295" s="181" t="s">
        <v>1091</v>
      </c>
      <c r="F295" s="183">
        <v>40621</v>
      </c>
      <c r="G295" s="184">
        <v>79.989999999999995</v>
      </c>
      <c r="H295" s="185">
        <v>1</v>
      </c>
      <c r="I295" s="186">
        <f t="shared" si="4"/>
        <v>79.989999999999995</v>
      </c>
    </row>
    <row r="296" spans="2:9">
      <c r="B296" s="180" t="s">
        <v>681</v>
      </c>
      <c r="C296" s="187" t="s">
        <v>1087</v>
      </c>
      <c r="D296" s="182" t="s">
        <v>679</v>
      </c>
      <c r="E296" s="187" t="s">
        <v>1094</v>
      </c>
      <c r="F296" s="183">
        <v>40631</v>
      </c>
      <c r="G296" s="188">
        <v>79.989999999999995</v>
      </c>
      <c r="H296" s="185">
        <v>9</v>
      </c>
      <c r="I296" s="189">
        <f t="shared" si="4"/>
        <v>719.91</v>
      </c>
    </row>
    <row r="297" spans="2:9">
      <c r="B297" s="180" t="s">
        <v>262</v>
      </c>
      <c r="C297" s="181" t="s">
        <v>1087</v>
      </c>
      <c r="D297" s="182" t="s">
        <v>676</v>
      </c>
      <c r="E297" s="181" t="s">
        <v>1093</v>
      </c>
      <c r="F297" s="183">
        <v>40634</v>
      </c>
      <c r="G297" s="184">
        <v>79.989999999999995</v>
      </c>
      <c r="H297" s="185">
        <v>2</v>
      </c>
      <c r="I297" s="186">
        <f t="shared" si="4"/>
        <v>159.97999999999999</v>
      </c>
    </row>
    <row r="298" spans="2:9">
      <c r="B298" s="180" t="s">
        <v>682</v>
      </c>
      <c r="C298" s="187" t="s">
        <v>1087</v>
      </c>
      <c r="D298" s="182" t="s">
        <v>679</v>
      </c>
      <c r="E298" s="187" t="s">
        <v>1092</v>
      </c>
      <c r="F298" s="183">
        <v>40648</v>
      </c>
      <c r="G298" s="188">
        <v>79.989999999999995</v>
      </c>
      <c r="H298" s="185">
        <v>7</v>
      </c>
      <c r="I298" s="189">
        <f t="shared" si="4"/>
        <v>559.92999999999995</v>
      </c>
    </row>
    <row r="299" spans="2:9">
      <c r="B299" s="180" t="s">
        <v>171</v>
      </c>
      <c r="C299" s="181" t="s">
        <v>1087</v>
      </c>
      <c r="D299" s="182" t="s">
        <v>674</v>
      </c>
      <c r="E299" s="181" t="s">
        <v>1094</v>
      </c>
      <c r="F299" s="183">
        <v>40652</v>
      </c>
      <c r="G299" s="184">
        <v>79.989999999999995</v>
      </c>
      <c r="H299" s="185">
        <v>7</v>
      </c>
      <c r="I299" s="186">
        <f t="shared" si="4"/>
        <v>559.92999999999995</v>
      </c>
    </row>
    <row r="300" spans="2:9">
      <c r="B300" s="180" t="s">
        <v>605</v>
      </c>
      <c r="C300" s="187" t="s">
        <v>1087</v>
      </c>
      <c r="D300" s="182" t="s">
        <v>675</v>
      </c>
      <c r="E300" s="187" t="s">
        <v>1092</v>
      </c>
      <c r="F300" s="183">
        <v>40656</v>
      </c>
      <c r="G300" s="188">
        <v>79.989999999999995</v>
      </c>
      <c r="H300" s="185">
        <v>9</v>
      </c>
      <c r="I300" s="189">
        <f t="shared" si="4"/>
        <v>719.91</v>
      </c>
    </row>
    <row r="301" spans="2:9">
      <c r="B301" s="180" t="s">
        <v>681</v>
      </c>
      <c r="C301" s="181" t="s">
        <v>1087</v>
      </c>
      <c r="D301" s="182" t="s">
        <v>679</v>
      </c>
      <c r="E301" s="181" t="s">
        <v>1092</v>
      </c>
      <c r="F301" s="183">
        <v>40660</v>
      </c>
      <c r="G301" s="184">
        <v>79.989999999999995</v>
      </c>
      <c r="H301" s="185">
        <v>6</v>
      </c>
      <c r="I301" s="186">
        <f t="shared" si="4"/>
        <v>479.93999999999994</v>
      </c>
    </row>
    <row r="302" spans="2:9">
      <c r="B302" s="180" t="s">
        <v>681</v>
      </c>
      <c r="C302" s="187" t="s">
        <v>1087</v>
      </c>
      <c r="D302" s="182" t="s">
        <v>679</v>
      </c>
      <c r="E302" s="187" t="s">
        <v>1093</v>
      </c>
      <c r="F302" s="183">
        <v>40666</v>
      </c>
      <c r="G302" s="188">
        <v>79.989999999999995</v>
      </c>
      <c r="H302" s="185">
        <v>11</v>
      </c>
      <c r="I302" s="189">
        <f t="shared" si="4"/>
        <v>879.89</v>
      </c>
    </row>
    <row r="303" spans="2:9">
      <c r="B303" s="180" t="s">
        <v>605</v>
      </c>
      <c r="C303" s="181" t="s">
        <v>1087</v>
      </c>
      <c r="D303" s="182" t="s">
        <v>675</v>
      </c>
      <c r="E303" s="181" t="s">
        <v>1095</v>
      </c>
      <c r="F303" s="183">
        <v>40666</v>
      </c>
      <c r="G303" s="184">
        <v>79.989999999999995</v>
      </c>
      <c r="H303" s="185">
        <v>7</v>
      </c>
      <c r="I303" s="186">
        <f t="shared" si="4"/>
        <v>559.92999999999995</v>
      </c>
    </row>
    <row r="304" spans="2:9">
      <c r="B304" s="180" t="s">
        <v>150</v>
      </c>
      <c r="C304" s="187" t="s">
        <v>1087</v>
      </c>
      <c r="D304" s="182" t="s">
        <v>676</v>
      </c>
      <c r="E304" s="187" t="s">
        <v>1094</v>
      </c>
      <c r="F304" s="183">
        <v>40670</v>
      </c>
      <c r="G304" s="188">
        <v>79.989999999999995</v>
      </c>
      <c r="H304" s="185">
        <v>8</v>
      </c>
      <c r="I304" s="189">
        <f t="shared" si="4"/>
        <v>639.91999999999996</v>
      </c>
    </row>
    <row r="305" spans="2:9">
      <c r="B305" s="180" t="s">
        <v>673</v>
      </c>
      <c r="C305" s="181" t="s">
        <v>1087</v>
      </c>
      <c r="D305" s="182" t="s">
        <v>674</v>
      </c>
      <c r="E305" s="181" t="s">
        <v>1093</v>
      </c>
      <c r="F305" s="183">
        <v>40672</v>
      </c>
      <c r="G305" s="184">
        <v>79.989999999999995</v>
      </c>
      <c r="H305" s="185">
        <v>10</v>
      </c>
      <c r="I305" s="186">
        <f t="shared" si="4"/>
        <v>799.9</v>
      </c>
    </row>
    <row r="306" spans="2:9">
      <c r="B306" s="180" t="s">
        <v>171</v>
      </c>
      <c r="C306" s="187" t="s">
        <v>1087</v>
      </c>
      <c r="D306" s="182" t="s">
        <v>674</v>
      </c>
      <c r="E306" s="187" t="s">
        <v>1093</v>
      </c>
      <c r="F306" s="183">
        <v>40673</v>
      </c>
      <c r="G306" s="188">
        <v>79.989999999999995</v>
      </c>
      <c r="H306" s="185">
        <v>15</v>
      </c>
      <c r="I306" s="189">
        <f t="shared" si="4"/>
        <v>1199.8499999999999</v>
      </c>
    </row>
    <row r="307" spans="2:9">
      <c r="B307" s="180" t="s">
        <v>673</v>
      </c>
      <c r="C307" s="181" t="s">
        <v>1087</v>
      </c>
      <c r="D307" s="182" t="s">
        <v>674</v>
      </c>
      <c r="E307" s="181" t="s">
        <v>1094</v>
      </c>
      <c r="F307" s="183">
        <v>40679</v>
      </c>
      <c r="G307" s="184">
        <v>79.989999999999995</v>
      </c>
      <c r="H307" s="185">
        <v>17</v>
      </c>
      <c r="I307" s="186">
        <f t="shared" si="4"/>
        <v>1359.83</v>
      </c>
    </row>
    <row r="308" spans="2:9">
      <c r="B308" s="180" t="s">
        <v>343</v>
      </c>
      <c r="C308" s="187" t="s">
        <v>1087</v>
      </c>
      <c r="D308" s="182" t="s">
        <v>674</v>
      </c>
      <c r="E308" s="187" t="s">
        <v>1093</v>
      </c>
      <c r="F308" s="183">
        <v>40683</v>
      </c>
      <c r="G308" s="188">
        <v>79.989999999999995</v>
      </c>
      <c r="H308" s="185">
        <v>2</v>
      </c>
      <c r="I308" s="189">
        <f t="shared" si="4"/>
        <v>159.97999999999999</v>
      </c>
    </row>
    <row r="309" spans="2:9">
      <c r="B309" s="180" t="s">
        <v>678</v>
      </c>
      <c r="C309" s="181" t="s">
        <v>1087</v>
      </c>
      <c r="D309" s="182" t="s">
        <v>679</v>
      </c>
      <c r="E309" s="181" t="s">
        <v>1095</v>
      </c>
      <c r="F309" s="183">
        <v>40687</v>
      </c>
      <c r="G309" s="184">
        <v>79.989999999999995</v>
      </c>
      <c r="H309" s="185">
        <v>2</v>
      </c>
      <c r="I309" s="186">
        <f t="shared" si="4"/>
        <v>159.97999999999999</v>
      </c>
    </row>
    <row r="310" spans="2:9">
      <c r="B310" s="180" t="s">
        <v>681</v>
      </c>
      <c r="C310" s="187" t="s">
        <v>1087</v>
      </c>
      <c r="D310" s="182" t="s">
        <v>679</v>
      </c>
      <c r="E310" s="187" t="s">
        <v>1095</v>
      </c>
      <c r="F310" s="183">
        <v>40693</v>
      </c>
      <c r="G310" s="188">
        <v>79.989999999999995</v>
      </c>
      <c r="H310" s="185">
        <v>3</v>
      </c>
      <c r="I310" s="189">
        <f t="shared" si="4"/>
        <v>239.96999999999997</v>
      </c>
    </row>
    <row r="311" spans="2:9">
      <c r="B311" s="180" t="s">
        <v>677</v>
      </c>
      <c r="C311" s="181" t="s">
        <v>1087</v>
      </c>
      <c r="D311" s="182" t="s">
        <v>675</v>
      </c>
      <c r="E311" s="181" t="s">
        <v>1095</v>
      </c>
      <c r="F311" s="183">
        <v>40708</v>
      </c>
      <c r="G311" s="184">
        <v>79.989999999999995</v>
      </c>
      <c r="H311" s="185">
        <v>11</v>
      </c>
      <c r="I311" s="186">
        <f t="shared" si="4"/>
        <v>879.89</v>
      </c>
    </row>
    <row r="312" spans="2:9">
      <c r="B312" s="180" t="s">
        <v>262</v>
      </c>
      <c r="C312" s="187" t="s">
        <v>1087</v>
      </c>
      <c r="D312" s="182" t="s">
        <v>676</v>
      </c>
      <c r="E312" s="187" t="s">
        <v>1095</v>
      </c>
      <c r="F312" s="183">
        <v>40708</v>
      </c>
      <c r="G312" s="188">
        <v>79.989999999999995</v>
      </c>
      <c r="H312" s="185">
        <v>11</v>
      </c>
      <c r="I312" s="189">
        <f t="shared" si="4"/>
        <v>879.89</v>
      </c>
    </row>
    <row r="313" spans="2:9">
      <c r="B313" s="180" t="s">
        <v>673</v>
      </c>
      <c r="C313" s="181" t="s">
        <v>1087</v>
      </c>
      <c r="D313" s="182" t="s">
        <v>674</v>
      </c>
      <c r="E313" s="181" t="s">
        <v>1095</v>
      </c>
      <c r="F313" s="183">
        <v>40716</v>
      </c>
      <c r="G313" s="184">
        <v>79.989999999999995</v>
      </c>
      <c r="H313" s="185">
        <v>3</v>
      </c>
      <c r="I313" s="186">
        <f t="shared" si="4"/>
        <v>239.96999999999997</v>
      </c>
    </row>
    <row r="314" spans="2:9">
      <c r="B314" s="180" t="s">
        <v>680</v>
      </c>
      <c r="C314" s="187" t="s">
        <v>1087</v>
      </c>
      <c r="D314" s="182" t="s">
        <v>679</v>
      </c>
      <c r="E314" s="187" t="s">
        <v>1093</v>
      </c>
      <c r="F314" s="183">
        <v>40717</v>
      </c>
      <c r="G314" s="188">
        <v>79.989999999999995</v>
      </c>
      <c r="H314" s="185">
        <v>15</v>
      </c>
      <c r="I314" s="189">
        <f t="shared" si="4"/>
        <v>1199.8499999999999</v>
      </c>
    </row>
    <row r="315" spans="2:9">
      <c r="B315" s="180" t="s">
        <v>171</v>
      </c>
      <c r="C315" s="181" t="s">
        <v>1087</v>
      </c>
      <c r="D315" s="182" t="s">
        <v>674</v>
      </c>
      <c r="E315" s="181" t="s">
        <v>1091</v>
      </c>
      <c r="F315" s="183">
        <v>40719</v>
      </c>
      <c r="G315" s="184">
        <v>79.989999999999995</v>
      </c>
      <c r="H315" s="185">
        <v>6</v>
      </c>
      <c r="I315" s="186">
        <f t="shared" si="4"/>
        <v>479.93999999999994</v>
      </c>
    </row>
    <row r="316" spans="2:9">
      <c r="B316" s="180" t="s">
        <v>681</v>
      </c>
      <c r="C316" s="187" t="s">
        <v>1087</v>
      </c>
      <c r="D316" s="182" t="s">
        <v>679</v>
      </c>
      <c r="E316" s="187" t="s">
        <v>1091</v>
      </c>
      <c r="F316" s="183">
        <v>40722</v>
      </c>
      <c r="G316" s="188">
        <v>79.989999999999995</v>
      </c>
      <c r="H316" s="185">
        <v>4</v>
      </c>
      <c r="I316" s="189">
        <f t="shared" si="4"/>
        <v>319.95999999999998</v>
      </c>
    </row>
    <row r="317" spans="2:9">
      <c r="B317" s="180" t="s">
        <v>678</v>
      </c>
      <c r="C317" s="181" t="s">
        <v>1087</v>
      </c>
      <c r="D317" s="182" t="s">
        <v>679</v>
      </c>
      <c r="E317" s="181" t="s">
        <v>1092</v>
      </c>
      <c r="F317" s="183">
        <v>40722</v>
      </c>
      <c r="G317" s="184">
        <v>79.989999999999995</v>
      </c>
      <c r="H317" s="185">
        <v>8</v>
      </c>
      <c r="I317" s="186">
        <f t="shared" si="4"/>
        <v>639.91999999999996</v>
      </c>
    </row>
    <row r="318" spans="2:9">
      <c r="B318" s="180" t="s">
        <v>673</v>
      </c>
      <c r="C318" s="187" t="s">
        <v>1087</v>
      </c>
      <c r="D318" s="182" t="s">
        <v>674</v>
      </c>
      <c r="E318" s="187" t="s">
        <v>1091</v>
      </c>
      <c r="F318" s="183">
        <v>40724</v>
      </c>
      <c r="G318" s="188">
        <v>79.989999999999995</v>
      </c>
      <c r="H318" s="185">
        <v>4</v>
      </c>
      <c r="I318" s="189">
        <f t="shared" si="4"/>
        <v>319.95999999999998</v>
      </c>
    </row>
    <row r="319" spans="2:9">
      <c r="B319" s="180" t="s">
        <v>343</v>
      </c>
      <c r="C319" s="181" t="s">
        <v>1087</v>
      </c>
      <c r="D319" s="182" t="s">
        <v>674</v>
      </c>
      <c r="E319" s="181" t="s">
        <v>1092</v>
      </c>
      <c r="F319" s="183">
        <v>40728</v>
      </c>
      <c r="G319" s="184">
        <v>79.989999999999995</v>
      </c>
      <c r="H319" s="185">
        <v>10</v>
      </c>
      <c r="I319" s="186">
        <f t="shared" si="4"/>
        <v>799.9</v>
      </c>
    </row>
    <row r="320" spans="2:9">
      <c r="B320" s="180" t="s">
        <v>171</v>
      </c>
      <c r="C320" s="187" t="s">
        <v>1087</v>
      </c>
      <c r="D320" s="182" t="s">
        <v>674</v>
      </c>
      <c r="E320" s="187" t="s">
        <v>1095</v>
      </c>
      <c r="F320" s="183">
        <v>40728</v>
      </c>
      <c r="G320" s="188">
        <v>79.989999999999995</v>
      </c>
      <c r="H320" s="185">
        <v>15</v>
      </c>
      <c r="I320" s="189">
        <f t="shared" si="4"/>
        <v>1199.8499999999999</v>
      </c>
    </row>
    <row r="321" spans="2:9">
      <c r="B321" s="180" t="s">
        <v>678</v>
      </c>
      <c r="C321" s="181" t="s">
        <v>1087</v>
      </c>
      <c r="D321" s="182" t="s">
        <v>679</v>
      </c>
      <c r="E321" s="181" t="s">
        <v>1091</v>
      </c>
      <c r="F321" s="183">
        <v>40729</v>
      </c>
      <c r="G321" s="184">
        <v>79.989999999999995</v>
      </c>
      <c r="H321" s="185">
        <v>3</v>
      </c>
      <c r="I321" s="186">
        <f t="shared" si="4"/>
        <v>239.96999999999997</v>
      </c>
    </row>
    <row r="322" spans="2:9">
      <c r="B322" s="180" t="s">
        <v>681</v>
      </c>
      <c r="C322" s="187" t="s">
        <v>1087</v>
      </c>
      <c r="D322" s="182" t="s">
        <v>679</v>
      </c>
      <c r="E322" s="187" t="s">
        <v>1093</v>
      </c>
      <c r="F322" s="183">
        <v>40729</v>
      </c>
      <c r="G322" s="188">
        <v>79.989999999999995</v>
      </c>
      <c r="H322" s="185">
        <v>14</v>
      </c>
      <c r="I322" s="189">
        <f t="shared" ref="I322:I385" si="5">G322*H322</f>
        <v>1119.8599999999999</v>
      </c>
    </row>
    <row r="323" spans="2:9">
      <c r="B323" s="180" t="s">
        <v>680</v>
      </c>
      <c r="C323" s="181" t="s">
        <v>1087</v>
      </c>
      <c r="D323" s="182" t="s">
        <v>679</v>
      </c>
      <c r="E323" s="181" t="s">
        <v>1092</v>
      </c>
      <c r="F323" s="183">
        <v>40736</v>
      </c>
      <c r="G323" s="184">
        <v>79.989999999999995</v>
      </c>
      <c r="H323" s="185">
        <v>8</v>
      </c>
      <c r="I323" s="186">
        <f t="shared" si="5"/>
        <v>639.91999999999996</v>
      </c>
    </row>
    <row r="324" spans="2:9">
      <c r="B324" s="180" t="s">
        <v>680</v>
      </c>
      <c r="C324" s="187" t="s">
        <v>1087</v>
      </c>
      <c r="D324" s="182" t="s">
        <v>679</v>
      </c>
      <c r="E324" s="187" t="s">
        <v>1092</v>
      </c>
      <c r="F324" s="183">
        <v>40736</v>
      </c>
      <c r="G324" s="188">
        <v>79.989999999999995</v>
      </c>
      <c r="H324" s="185">
        <v>12</v>
      </c>
      <c r="I324" s="189">
        <f t="shared" si="5"/>
        <v>959.87999999999988</v>
      </c>
    </row>
    <row r="325" spans="2:9">
      <c r="B325" s="180" t="s">
        <v>262</v>
      </c>
      <c r="C325" s="181" t="s">
        <v>1087</v>
      </c>
      <c r="D325" s="182" t="s">
        <v>676</v>
      </c>
      <c r="E325" s="181" t="s">
        <v>1095</v>
      </c>
      <c r="F325" s="183">
        <v>40736</v>
      </c>
      <c r="G325" s="184">
        <v>79.989999999999995</v>
      </c>
      <c r="H325" s="185">
        <v>3</v>
      </c>
      <c r="I325" s="186">
        <f t="shared" si="5"/>
        <v>239.96999999999997</v>
      </c>
    </row>
    <row r="326" spans="2:9">
      <c r="B326" s="180" t="s">
        <v>682</v>
      </c>
      <c r="C326" s="187" t="s">
        <v>1087</v>
      </c>
      <c r="D326" s="182" t="s">
        <v>679</v>
      </c>
      <c r="E326" s="187" t="s">
        <v>1091</v>
      </c>
      <c r="F326" s="183">
        <v>40737</v>
      </c>
      <c r="G326" s="188">
        <v>79.989999999999995</v>
      </c>
      <c r="H326" s="185">
        <v>15</v>
      </c>
      <c r="I326" s="189">
        <f t="shared" si="5"/>
        <v>1199.8499999999999</v>
      </c>
    </row>
    <row r="327" spans="2:9">
      <c r="B327" s="180" t="s">
        <v>171</v>
      </c>
      <c r="C327" s="181" t="s">
        <v>1087</v>
      </c>
      <c r="D327" s="182" t="s">
        <v>674</v>
      </c>
      <c r="E327" s="181" t="s">
        <v>1093</v>
      </c>
      <c r="F327" s="183">
        <v>40738</v>
      </c>
      <c r="G327" s="184">
        <v>79.989999999999995</v>
      </c>
      <c r="H327" s="185">
        <v>12</v>
      </c>
      <c r="I327" s="186">
        <f t="shared" si="5"/>
        <v>959.87999999999988</v>
      </c>
    </row>
    <row r="328" spans="2:9">
      <c r="B328" s="180" t="s">
        <v>673</v>
      </c>
      <c r="C328" s="187" t="s">
        <v>1087</v>
      </c>
      <c r="D328" s="182" t="s">
        <v>674</v>
      </c>
      <c r="E328" s="187" t="s">
        <v>1093</v>
      </c>
      <c r="F328" s="183">
        <v>40740</v>
      </c>
      <c r="G328" s="188">
        <v>79.989999999999995</v>
      </c>
      <c r="H328" s="185">
        <v>3</v>
      </c>
      <c r="I328" s="189">
        <f t="shared" si="5"/>
        <v>239.96999999999997</v>
      </c>
    </row>
    <row r="329" spans="2:9">
      <c r="B329" s="180" t="s">
        <v>681</v>
      </c>
      <c r="C329" s="181" t="s">
        <v>1087</v>
      </c>
      <c r="D329" s="182" t="s">
        <v>679</v>
      </c>
      <c r="E329" s="181" t="s">
        <v>1095</v>
      </c>
      <c r="F329" s="183">
        <v>40745</v>
      </c>
      <c r="G329" s="184">
        <v>79.989999999999995</v>
      </c>
      <c r="H329" s="185">
        <v>2</v>
      </c>
      <c r="I329" s="186">
        <f t="shared" si="5"/>
        <v>159.97999999999999</v>
      </c>
    </row>
    <row r="330" spans="2:9">
      <c r="B330" s="180" t="s">
        <v>171</v>
      </c>
      <c r="C330" s="187" t="s">
        <v>1087</v>
      </c>
      <c r="D330" s="182" t="s">
        <v>674</v>
      </c>
      <c r="E330" s="187" t="s">
        <v>1093</v>
      </c>
      <c r="F330" s="183">
        <v>40750</v>
      </c>
      <c r="G330" s="188">
        <v>79.989999999999995</v>
      </c>
      <c r="H330" s="185">
        <v>10</v>
      </c>
      <c r="I330" s="189">
        <f t="shared" si="5"/>
        <v>799.9</v>
      </c>
    </row>
    <row r="331" spans="2:9">
      <c r="B331" s="180" t="s">
        <v>680</v>
      </c>
      <c r="C331" s="181" t="s">
        <v>1087</v>
      </c>
      <c r="D331" s="182" t="s">
        <v>679</v>
      </c>
      <c r="E331" s="181" t="s">
        <v>1094</v>
      </c>
      <c r="F331" s="183">
        <v>40752</v>
      </c>
      <c r="G331" s="184">
        <v>79.989999999999995</v>
      </c>
      <c r="H331" s="185">
        <v>8</v>
      </c>
      <c r="I331" s="186">
        <f t="shared" si="5"/>
        <v>639.91999999999996</v>
      </c>
    </row>
    <row r="332" spans="2:9">
      <c r="B332" s="180" t="s">
        <v>150</v>
      </c>
      <c r="C332" s="187" t="s">
        <v>1087</v>
      </c>
      <c r="D332" s="182" t="s">
        <v>676</v>
      </c>
      <c r="E332" s="187" t="s">
        <v>1095</v>
      </c>
      <c r="F332" s="183">
        <v>40753</v>
      </c>
      <c r="G332" s="188">
        <v>79.989999999999995</v>
      </c>
      <c r="H332" s="185">
        <v>9</v>
      </c>
      <c r="I332" s="189">
        <f t="shared" si="5"/>
        <v>719.91</v>
      </c>
    </row>
    <row r="333" spans="2:9">
      <c r="B333" s="180" t="s">
        <v>681</v>
      </c>
      <c r="C333" s="181" t="s">
        <v>1087</v>
      </c>
      <c r="D333" s="182" t="s">
        <v>679</v>
      </c>
      <c r="E333" s="181" t="s">
        <v>1092</v>
      </c>
      <c r="F333" s="183">
        <v>40759</v>
      </c>
      <c r="G333" s="184">
        <v>79.989999999999995</v>
      </c>
      <c r="H333" s="185">
        <v>3</v>
      </c>
      <c r="I333" s="186">
        <f t="shared" si="5"/>
        <v>239.96999999999997</v>
      </c>
    </row>
    <row r="334" spans="2:9">
      <c r="B334" s="180" t="s">
        <v>677</v>
      </c>
      <c r="C334" s="187" t="s">
        <v>1087</v>
      </c>
      <c r="D334" s="182" t="s">
        <v>675</v>
      </c>
      <c r="E334" s="187" t="s">
        <v>1091</v>
      </c>
      <c r="F334" s="183">
        <v>40761</v>
      </c>
      <c r="G334" s="188">
        <v>79.989999999999995</v>
      </c>
      <c r="H334" s="185">
        <v>8</v>
      </c>
      <c r="I334" s="189">
        <f t="shared" si="5"/>
        <v>639.91999999999996</v>
      </c>
    </row>
    <row r="335" spans="2:9">
      <c r="B335" s="180" t="s">
        <v>680</v>
      </c>
      <c r="C335" s="181" t="s">
        <v>1087</v>
      </c>
      <c r="D335" s="182" t="s">
        <v>679</v>
      </c>
      <c r="E335" s="181" t="s">
        <v>1091</v>
      </c>
      <c r="F335" s="183">
        <v>40764</v>
      </c>
      <c r="G335" s="184">
        <v>79.989999999999995</v>
      </c>
      <c r="H335" s="185">
        <v>13</v>
      </c>
      <c r="I335" s="186">
        <f t="shared" si="5"/>
        <v>1039.8699999999999</v>
      </c>
    </row>
    <row r="336" spans="2:9">
      <c r="B336" s="180" t="s">
        <v>682</v>
      </c>
      <c r="C336" s="187" t="s">
        <v>1087</v>
      </c>
      <c r="D336" s="182" t="s">
        <v>679</v>
      </c>
      <c r="E336" s="187" t="s">
        <v>1095</v>
      </c>
      <c r="F336" s="183">
        <v>40764</v>
      </c>
      <c r="G336" s="188">
        <v>79.989999999999995</v>
      </c>
      <c r="H336" s="185">
        <v>1</v>
      </c>
      <c r="I336" s="189">
        <f t="shared" si="5"/>
        <v>79.989999999999995</v>
      </c>
    </row>
    <row r="337" spans="2:9">
      <c r="B337" s="180" t="s">
        <v>673</v>
      </c>
      <c r="C337" s="181" t="s">
        <v>1087</v>
      </c>
      <c r="D337" s="182" t="s">
        <v>674</v>
      </c>
      <c r="E337" s="181" t="s">
        <v>1095</v>
      </c>
      <c r="F337" s="183">
        <v>40767</v>
      </c>
      <c r="G337" s="184">
        <v>79.989999999999995</v>
      </c>
      <c r="H337" s="185">
        <v>8</v>
      </c>
      <c r="I337" s="186">
        <f t="shared" si="5"/>
        <v>639.91999999999996</v>
      </c>
    </row>
    <row r="338" spans="2:9">
      <c r="B338" s="180" t="s">
        <v>150</v>
      </c>
      <c r="C338" s="187" t="s">
        <v>1087</v>
      </c>
      <c r="D338" s="182" t="s">
        <v>676</v>
      </c>
      <c r="E338" s="187" t="s">
        <v>1092</v>
      </c>
      <c r="F338" s="183">
        <v>40771</v>
      </c>
      <c r="G338" s="188">
        <v>79.989999999999995</v>
      </c>
      <c r="H338" s="185">
        <v>7</v>
      </c>
      <c r="I338" s="189">
        <f t="shared" si="5"/>
        <v>559.92999999999995</v>
      </c>
    </row>
    <row r="339" spans="2:9">
      <c r="B339" s="180" t="s">
        <v>343</v>
      </c>
      <c r="C339" s="181" t="s">
        <v>1087</v>
      </c>
      <c r="D339" s="182" t="s">
        <v>674</v>
      </c>
      <c r="E339" s="181" t="s">
        <v>1091</v>
      </c>
      <c r="F339" s="183">
        <v>40772</v>
      </c>
      <c r="G339" s="184">
        <v>79.989999999999995</v>
      </c>
      <c r="H339" s="185">
        <v>13</v>
      </c>
      <c r="I339" s="186">
        <f t="shared" si="5"/>
        <v>1039.8699999999999</v>
      </c>
    </row>
    <row r="340" spans="2:9">
      <c r="B340" s="180" t="s">
        <v>677</v>
      </c>
      <c r="C340" s="187" t="s">
        <v>1087</v>
      </c>
      <c r="D340" s="182" t="s">
        <v>675</v>
      </c>
      <c r="E340" s="187" t="s">
        <v>1095</v>
      </c>
      <c r="F340" s="183">
        <v>40777</v>
      </c>
      <c r="G340" s="188">
        <v>79.989999999999995</v>
      </c>
      <c r="H340" s="185">
        <v>8</v>
      </c>
      <c r="I340" s="189">
        <f t="shared" si="5"/>
        <v>639.91999999999996</v>
      </c>
    </row>
    <row r="341" spans="2:9">
      <c r="B341" s="180" t="s">
        <v>605</v>
      </c>
      <c r="C341" s="181" t="s">
        <v>1087</v>
      </c>
      <c r="D341" s="182" t="s">
        <v>675</v>
      </c>
      <c r="E341" s="181" t="s">
        <v>1095</v>
      </c>
      <c r="F341" s="183">
        <v>40779</v>
      </c>
      <c r="G341" s="184">
        <v>79.989999999999995</v>
      </c>
      <c r="H341" s="185">
        <v>15</v>
      </c>
      <c r="I341" s="186">
        <f t="shared" si="5"/>
        <v>1199.8499999999999</v>
      </c>
    </row>
    <row r="342" spans="2:9">
      <c r="B342" s="180" t="s">
        <v>262</v>
      </c>
      <c r="C342" s="187" t="s">
        <v>1087</v>
      </c>
      <c r="D342" s="182" t="s">
        <v>676</v>
      </c>
      <c r="E342" s="187" t="s">
        <v>1092</v>
      </c>
      <c r="F342" s="183">
        <v>40787</v>
      </c>
      <c r="G342" s="188">
        <v>79.989999999999995</v>
      </c>
      <c r="H342" s="185">
        <v>7</v>
      </c>
      <c r="I342" s="189">
        <f t="shared" si="5"/>
        <v>559.92999999999995</v>
      </c>
    </row>
    <row r="343" spans="2:9">
      <c r="B343" s="180" t="s">
        <v>171</v>
      </c>
      <c r="C343" s="181" t="s">
        <v>1087</v>
      </c>
      <c r="D343" s="182" t="s">
        <v>674</v>
      </c>
      <c r="E343" s="181" t="s">
        <v>1091</v>
      </c>
      <c r="F343" s="183">
        <v>40792</v>
      </c>
      <c r="G343" s="184">
        <v>79.989999999999995</v>
      </c>
      <c r="H343" s="185">
        <v>2</v>
      </c>
      <c r="I343" s="186">
        <f t="shared" si="5"/>
        <v>159.97999999999999</v>
      </c>
    </row>
    <row r="344" spans="2:9">
      <c r="B344" s="180" t="s">
        <v>262</v>
      </c>
      <c r="C344" s="187" t="s">
        <v>1087</v>
      </c>
      <c r="D344" s="182" t="s">
        <v>676</v>
      </c>
      <c r="E344" s="187" t="s">
        <v>1091</v>
      </c>
      <c r="F344" s="183">
        <v>40798</v>
      </c>
      <c r="G344" s="188">
        <v>79.989999999999995</v>
      </c>
      <c r="H344" s="185">
        <v>7</v>
      </c>
      <c r="I344" s="189">
        <f t="shared" si="5"/>
        <v>559.92999999999995</v>
      </c>
    </row>
    <row r="345" spans="2:9">
      <c r="B345" s="180" t="s">
        <v>680</v>
      </c>
      <c r="C345" s="181" t="s">
        <v>1087</v>
      </c>
      <c r="D345" s="182" t="s">
        <v>679</v>
      </c>
      <c r="E345" s="181" t="s">
        <v>1095</v>
      </c>
      <c r="F345" s="183">
        <v>40798</v>
      </c>
      <c r="G345" s="184">
        <v>79.989999999999995</v>
      </c>
      <c r="H345" s="185">
        <v>15</v>
      </c>
      <c r="I345" s="186">
        <f t="shared" si="5"/>
        <v>1199.8499999999999</v>
      </c>
    </row>
    <row r="346" spans="2:9">
      <c r="B346" s="180" t="s">
        <v>605</v>
      </c>
      <c r="C346" s="187" t="s">
        <v>1087</v>
      </c>
      <c r="D346" s="182" t="s">
        <v>675</v>
      </c>
      <c r="E346" s="187" t="s">
        <v>1092</v>
      </c>
      <c r="F346" s="183">
        <v>40800</v>
      </c>
      <c r="G346" s="188">
        <v>79.989999999999995</v>
      </c>
      <c r="H346" s="185">
        <v>1</v>
      </c>
      <c r="I346" s="189">
        <f t="shared" si="5"/>
        <v>79.989999999999995</v>
      </c>
    </row>
    <row r="347" spans="2:9">
      <c r="B347" s="180" t="s">
        <v>262</v>
      </c>
      <c r="C347" s="181" t="s">
        <v>1087</v>
      </c>
      <c r="D347" s="182" t="s">
        <v>676</v>
      </c>
      <c r="E347" s="181" t="s">
        <v>1095</v>
      </c>
      <c r="F347" s="183">
        <v>40809</v>
      </c>
      <c r="G347" s="184">
        <v>79.989999999999995</v>
      </c>
      <c r="H347" s="185">
        <v>7</v>
      </c>
      <c r="I347" s="186">
        <f t="shared" si="5"/>
        <v>559.92999999999995</v>
      </c>
    </row>
    <row r="348" spans="2:9">
      <c r="B348" s="180" t="s">
        <v>682</v>
      </c>
      <c r="C348" s="187" t="s">
        <v>1087</v>
      </c>
      <c r="D348" s="182" t="s">
        <v>679</v>
      </c>
      <c r="E348" s="187" t="s">
        <v>1095</v>
      </c>
      <c r="F348" s="183">
        <v>40814</v>
      </c>
      <c r="G348" s="188">
        <v>79.989999999999995</v>
      </c>
      <c r="H348" s="185">
        <v>11</v>
      </c>
      <c r="I348" s="189">
        <f t="shared" si="5"/>
        <v>879.89</v>
      </c>
    </row>
    <row r="349" spans="2:9">
      <c r="B349" s="180" t="s">
        <v>682</v>
      </c>
      <c r="C349" s="181" t="s">
        <v>1087</v>
      </c>
      <c r="D349" s="182" t="s">
        <v>679</v>
      </c>
      <c r="E349" s="181" t="s">
        <v>1094</v>
      </c>
      <c r="F349" s="183">
        <v>40816</v>
      </c>
      <c r="G349" s="184">
        <v>79.989999999999995</v>
      </c>
      <c r="H349" s="185">
        <v>19</v>
      </c>
      <c r="I349" s="186">
        <f t="shared" si="5"/>
        <v>1519.81</v>
      </c>
    </row>
    <row r="350" spans="2:9">
      <c r="B350" s="180" t="s">
        <v>682</v>
      </c>
      <c r="C350" s="187" t="s">
        <v>1087</v>
      </c>
      <c r="D350" s="182" t="s">
        <v>679</v>
      </c>
      <c r="E350" s="187" t="s">
        <v>1093</v>
      </c>
      <c r="F350" s="183">
        <v>40820</v>
      </c>
      <c r="G350" s="188">
        <v>79.989999999999995</v>
      </c>
      <c r="H350" s="185">
        <v>15</v>
      </c>
      <c r="I350" s="189">
        <f t="shared" si="5"/>
        <v>1199.8499999999999</v>
      </c>
    </row>
    <row r="351" spans="2:9">
      <c r="B351" s="180" t="s">
        <v>150</v>
      </c>
      <c r="C351" s="181" t="s">
        <v>1087</v>
      </c>
      <c r="D351" s="182" t="s">
        <v>676</v>
      </c>
      <c r="E351" s="181" t="s">
        <v>1093</v>
      </c>
      <c r="F351" s="183">
        <v>40841</v>
      </c>
      <c r="G351" s="184">
        <v>79.989999999999995</v>
      </c>
      <c r="H351" s="185">
        <v>8</v>
      </c>
      <c r="I351" s="186">
        <f t="shared" si="5"/>
        <v>639.91999999999996</v>
      </c>
    </row>
    <row r="352" spans="2:9">
      <c r="B352" s="180" t="s">
        <v>678</v>
      </c>
      <c r="C352" s="187" t="s">
        <v>1087</v>
      </c>
      <c r="D352" s="182" t="s">
        <v>679</v>
      </c>
      <c r="E352" s="187" t="s">
        <v>1091</v>
      </c>
      <c r="F352" s="183">
        <v>40849</v>
      </c>
      <c r="G352" s="188">
        <v>79.989999999999995</v>
      </c>
      <c r="H352" s="185">
        <v>1</v>
      </c>
      <c r="I352" s="189">
        <f t="shared" si="5"/>
        <v>79.989999999999995</v>
      </c>
    </row>
    <row r="353" spans="2:9">
      <c r="B353" s="180" t="s">
        <v>605</v>
      </c>
      <c r="C353" s="181" t="s">
        <v>1087</v>
      </c>
      <c r="D353" s="182" t="s">
        <v>675</v>
      </c>
      <c r="E353" s="181" t="s">
        <v>1093</v>
      </c>
      <c r="F353" s="183">
        <v>40855</v>
      </c>
      <c r="G353" s="184">
        <v>79.989999999999995</v>
      </c>
      <c r="H353" s="185">
        <v>1</v>
      </c>
      <c r="I353" s="186">
        <f t="shared" si="5"/>
        <v>79.989999999999995</v>
      </c>
    </row>
    <row r="354" spans="2:9">
      <c r="B354" s="180" t="s">
        <v>678</v>
      </c>
      <c r="C354" s="187" t="s">
        <v>1087</v>
      </c>
      <c r="D354" s="182" t="s">
        <v>679</v>
      </c>
      <c r="E354" s="187" t="s">
        <v>1093</v>
      </c>
      <c r="F354" s="183">
        <v>40863</v>
      </c>
      <c r="G354" s="188">
        <v>79.989999999999995</v>
      </c>
      <c r="H354" s="185">
        <v>12</v>
      </c>
      <c r="I354" s="189">
        <f t="shared" si="5"/>
        <v>959.87999999999988</v>
      </c>
    </row>
    <row r="355" spans="2:9">
      <c r="B355" s="180" t="s">
        <v>678</v>
      </c>
      <c r="C355" s="181" t="s">
        <v>1087</v>
      </c>
      <c r="D355" s="182" t="s">
        <v>679</v>
      </c>
      <c r="E355" s="181" t="s">
        <v>1095</v>
      </c>
      <c r="F355" s="183">
        <v>40878</v>
      </c>
      <c r="G355" s="184">
        <v>79.989999999999995</v>
      </c>
      <c r="H355" s="185">
        <v>5</v>
      </c>
      <c r="I355" s="186">
        <f t="shared" si="5"/>
        <v>399.95</v>
      </c>
    </row>
    <row r="356" spans="2:9">
      <c r="B356" s="180" t="s">
        <v>605</v>
      </c>
      <c r="C356" s="187" t="s">
        <v>1087</v>
      </c>
      <c r="D356" s="182" t="s">
        <v>675</v>
      </c>
      <c r="E356" s="187" t="s">
        <v>1091</v>
      </c>
      <c r="F356" s="183">
        <v>40885</v>
      </c>
      <c r="G356" s="188">
        <v>79.989999999999995</v>
      </c>
      <c r="H356" s="185">
        <v>15</v>
      </c>
      <c r="I356" s="189">
        <f t="shared" si="5"/>
        <v>1199.8499999999999</v>
      </c>
    </row>
    <row r="357" spans="2:9">
      <c r="B357" s="180" t="s">
        <v>678</v>
      </c>
      <c r="C357" s="181" t="s">
        <v>1087</v>
      </c>
      <c r="D357" s="182" t="s">
        <v>679</v>
      </c>
      <c r="E357" s="181" t="s">
        <v>1091</v>
      </c>
      <c r="F357" s="183">
        <v>40897</v>
      </c>
      <c r="G357" s="184">
        <v>79.989999999999995</v>
      </c>
      <c r="H357" s="185">
        <v>7</v>
      </c>
      <c r="I357" s="186">
        <f t="shared" si="5"/>
        <v>559.92999999999995</v>
      </c>
    </row>
    <row r="358" spans="2:9">
      <c r="B358" s="180" t="s">
        <v>262</v>
      </c>
      <c r="C358" s="187" t="s">
        <v>1087</v>
      </c>
      <c r="D358" s="182" t="s">
        <v>676</v>
      </c>
      <c r="E358" s="187" t="s">
        <v>1091</v>
      </c>
      <c r="F358" s="183">
        <v>40899</v>
      </c>
      <c r="G358" s="188">
        <v>79.989999999999995</v>
      </c>
      <c r="H358" s="185">
        <v>11</v>
      </c>
      <c r="I358" s="189">
        <f t="shared" si="5"/>
        <v>879.89</v>
      </c>
    </row>
    <row r="359" spans="2:9">
      <c r="B359" s="180" t="s">
        <v>673</v>
      </c>
      <c r="C359" s="181" t="s">
        <v>1088</v>
      </c>
      <c r="D359" s="182" t="s">
        <v>674</v>
      </c>
      <c r="E359" s="181" t="s">
        <v>1094</v>
      </c>
      <c r="F359" s="183">
        <v>40181</v>
      </c>
      <c r="G359" s="184">
        <v>340.95</v>
      </c>
      <c r="H359" s="185">
        <v>9</v>
      </c>
      <c r="I359" s="186">
        <f t="shared" si="5"/>
        <v>3068.5499999999997</v>
      </c>
    </row>
    <row r="360" spans="2:9">
      <c r="B360" s="180" t="s">
        <v>262</v>
      </c>
      <c r="C360" s="187" t="s">
        <v>1088</v>
      </c>
      <c r="D360" s="182" t="s">
        <v>676</v>
      </c>
      <c r="E360" s="187" t="s">
        <v>1094</v>
      </c>
      <c r="F360" s="183">
        <v>40190</v>
      </c>
      <c r="G360" s="188">
        <v>340.95</v>
      </c>
      <c r="H360" s="185">
        <v>7</v>
      </c>
      <c r="I360" s="189">
        <f t="shared" si="5"/>
        <v>2386.65</v>
      </c>
    </row>
    <row r="361" spans="2:9">
      <c r="B361" s="180" t="s">
        <v>680</v>
      </c>
      <c r="C361" s="181" t="s">
        <v>1088</v>
      </c>
      <c r="D361" s="182" t="s">
        <v>679</v>
      </c>
      <c r="E361" s="181" t="s">
        <v>1094</v>
      </c>
      <c r="F361" s="183">
        <v>40192</v>
      </c>
      <c r="G361" s="184">
        <v>340.95</v>
      </c>
      <c r="H361" s="185">
        <v>14</v>
      </c>
      <c r="I361" s="186">
        <f t="shared" si="5"/>
        <v>4773.3</v>
      </c>
    </row>
    <row r="362" spans="2:9">
      <c r="B362" s="180" t="s">
        <v>262</v>
      </c>
      <c r="C362" s="187" t="s">
        <v>1088</v>
      </c>
      <c r="D362" s="182" t="s">
        <v>676</v>
      </c>
      <c r="E362" s="187" t="s">
        <v>1091</v>
      </c>
      <c r="F362" s="183">
        <v>40203</v>
      </c>
      <c r="G362" s="188">
        <v>340.95</v>
      </c>
      <c r="H362" s="185">
        <v>13</v>
      </c>
      <c r="I362" s="189">
        <f t="shared" si="5"/>
        <v>4432.3499999999995</v>
      </c>
    </row>
    <row r="363" spans="2:9">
      <c r="B363" s="180" t="s">
        <v>262</v>
      </c>
      <c r="C363" s="181" t="s">
        <v>1088</v>
      </c>
      <c r="D363" s="182" t="s">
        <v>676</v>
      </c>
      <c r="E363" s="181" t="s">
        <v>1092</v>
      </c>
      <c r="F363" s="183">
        <v>40206</v>
      </c>
      <c r="G363" s="184">
        <v>340.95</v>
      </c>
      <c r="H363" s="185">
        <v>8</v>
      </c>
      <c r="I363" s="186">
        <f t="shared" si="5"/>
        <v>2727.6</v>
      </c>
    </row>
    <row r="364" spans="2:9">
      <c r="B364" s="180" t="s">
        <v>673</v>
      </c>
      <c r="C364" s="187" t="s">
        <v>1088</v>
      </c>
      <c r="D364" s="182" t="s">
        <v>674</v>
      </c>
      <c r="E364" s="187" t="s">
        <v>1092</v>
      </c>
      <c r="F364" s="183">
        <v>40207</v>
      </c>
      <c r="G364" s="188">
        <v>340.95</v>
      </c>
      <c r="H364" s="185">
        <v>6</v>
      </c>
      <c r="I364" s="189">
        <f t="shared" si="5"/>
        <v>2045.6999999999998</v>
      </c>
    </row>
    <row r="365" spans="2:9">
      <c r="B365" s="180" t="s">
        <v>681</v>
      </c>
      <c r="C365" s="181" t="s">
        <v>1088</v>
      </c>
      <c r="D365" s="182" t="s">
        <v>679</v>
      </c>
      <c r="E365" s="181" t="s">
        <v>1094</v>
      </c>
      <c r="F365" s="183">
        <v>40212</v>
      </c>
      <c r="G365" s="184">
        <v>340.95</v>
      </c>
      <c r="H365" s="185">
        <v>7</v>
      </c>
      <c r="I365" s="186">
        <f t="shared" si="5"/>
        <v>2386.65</v>
      </c>
    </row>
    <row r="366" spans="2:9">
      <c r="B366" s="180" t="s">
        <v>681</v>
      </c>
      <c r="C366" s="187" t="s">
        <v>1088</v>
      </c>
      <c r="D366" s="182" t="s">
        <v>679</v>
      </c>
      <c r="E366" s="187" t="s">
        <v>1094</v>
      </c>
      <c r="F366" s="183">
        <v>40212</v>
      </c>
      <c r="G366" s="188">
        <v>340.95</v>
      </c>
      <c r="H366" s="185">
        <v>11</v>
      </c>
      <c r="I366" s="189">
        <f t="shared" si="5"/>
        <v>3750.45</v>
      </c>
    </row>
    <row r="367" spans="2:9">
      <c r="B367" s="180" t="s">
        <v>171</v>
      </c>
      <c r="C367" s="181" t="s">
        <v>1088</v>
      </c>
      <c r="D367" s="182" t="s">
        <v>674</v>
      </c>
      <c r="E367" s="181" t="s">
        <v>1094</v>
      </c>
      <c r="F367" s="183">
        <v>40212</v>
      </c>
      <c r="G367" s="184">
        <v>340.95</v>
      </c>
      <c r="H367" s="185">
        <v>9</v>
      </c>
      <c r="I367" s="186">
        <f t="shared" si="5"/>
        <v>3068.5499999999997</v>
      </c>
    </row>
    <row r="368" spans="2:9">
      <c r="B368" s="180" t="s">
        <v>171</v>
      </c>
      <c r="C368" s="187" t="s">
        <v>1088</v>
      </c>
      <c r="D368" s="182" t="s">
        <v>674</v>
      </c>
      <c r="E368" s="187" t="s">
        <v>1094</v>
      </c>
      <c r="F368" s="183">
        <v>40212</v>
      </c>
      <c r="G368" s="188">
        <v>340.95</v>
      </c>
      <c r="H368" s="185">
        <v>12</v>
      </c>
      <c r="I368" s="189">
        <f t="shared" si="5"/>
        <v>4091.3999999999996</v>
      </c>
    </row>
    <row r="369" spans="2:9">
      <c r="B369" s="180" t="s">
        <v>673</v>
      </c>
      <c r="C369" s="181" t="s">
        <v>1088</v>
      </c>
      <c r="D369" s="182" t="s">
        <v>674</v>
      </c>
      <c r="E369" s="181" t="s">
        <v>1094</v>
      </c>
      <c r="F369" s="183">
        <v>40212</v>
      </c>
      <c r="G369" s="184">
        <v>340.95</v>
      </c>
      <c r="H369" s="185">
        <v>15</v>
      </c>
      <c r="I369" s="186">
        <f t="shared" si="5"/>
        <v>5114.25</v>
      </c>
    </row>
    <row r="370" spans="2:9">
      <c r="B370" s="180" t="s">
        <v>673</v>
      </c>
      <c r="C370" s="187" t="s">
        <v>1088</v>
      </c>
      <c r="D370" s="182" t="s">
        <v>674</v>
      </c>
      <c r="E370" s="187" t="s">
        <v>1094</v>
      </c>
      <c r="F370" s="183">
        <v>40212</v>
      </c>
      <c r="G370" s="188">
        <v>340.95</v>
      </c>
      <c r="H370" s="185">
        <v>17</v>
      </c>
      <c r="I370" s="189">
        <f t="shared" si="5"/>
        <v>5796.15</v>
      </c>
    </row>
    <row r="371" spans="2:9">
      <c r="B371" s="180" t="s">
        <v>678</v>
      </c>
      <c r="C371" s="181" t="s">
        <v>1088</v>
      </c>
      <c r="D371" s="182" t="s">
        <v>679</v>
      </c>
      <c r="E371" s="181" t="s">
        <v>1092</v>
      </c>
      <c r="F371" s="183">
        <v>40215</v>
      </c>
      <c r="G371" s="184">
        <v>340.95</v>
      </c>
      <c r="H371" s="185">
        <v>1</v>
      </c>
      <c r="I371" s="186">
        <f t="shared" si="5"/>
        <v>340.95</v>
      </c>
    </row>
    <row r="372" spans="2:9">
      <c r="B372" s="180" t="s">
        <v>678</v>
      </c>
      <c r="C372" s="187" t="s">
        <v>1088</v>
      </c>
      <c r="D372" s="182" t="s">
        <v>679</v>
      </c>
      <c r="E372" s="187" t="s">
        <v>1092</v>
      </c>
      <c r="F372" s="183">
        <v>40215</v>
      </c>
      <c r="G372" s="188">
        <v>340.95</v>
      </c>
      <c r="H372" s="185">
        <v>3</v>
      </c>
      <c r="I372" s="189">
        <f t="shared" si="5"/>
        <v>1022.8499999999999</v>
      </c>
    </row>
    <row r="373" spans="2:9">
      <c r="B373" s="180" t="s">
        <v>678</v>
      </c>
      <c r="C373" s="181" t="s">
        <v>1088</v>
      </c>
      <c r="D373" s="182" t="s">
        <v>679</v>
      </c>
      <c r="E373" s="181" t="s">
        <v>1094</v>
      </c>
      <c r="F373" s="183">
        <v>40228</v>
      </c>
      <c r="G373" s="184">
        <v>340.95</v>
      </c>
      <c r="H373" s="185">
        <v>18</v>
      </c>
      <c r="I373" s="186">
        <f t="shared" si="5"/>
        <v>6137.0999999999995</v>
      </c>
    </row>
    <row r="374" spans="2:9">
      <c r="B374" s="180" t="s">
        <v>677</v>
      </c>
      <c r="C374" s="187" t="s">
        <v>1088</v>
      </c>
      <c r="D374" s="182" t="s">
        <v>675</v>
      </c>
      <c r="E374" s="187" t="s">
        <v>1092</v>
      </c>
      <c r="F374" s="183">
        <v>40228</v>
      </c>
      <c r="G374" s="188">
        <v>340.95</v>
      </c>
      <c r="H374" s="185">
        <v>2</v>
      </c>
      <c r="I374" s="189">
        <f t="shared" si="5"/>
        <v>681.9</v>
      </c>
    </row>
    <row r="375" spans="2:9">
      <c r="B375" s="180" t="s">
        <v>681</v>
      </c>
      <c r="C375" s="181" t="s">
        <v>1088</v>
      </c>
      <c r="D375" s="182" t="s">
        <v>679</v>
      </c>
      <c r="E375" s="181" t="s">
        <v>1093</v>
      </c>
      <c r="F375" s="183">
        <v>40229</v>
      </c>
      <c r="G375" s="184">
        <v>340.95</v>
      </c>
      <c r="H375" s="185">
        <v>12</v>
      </c>
      <c r="I375" s="186">
        <f t="shared" si="5"/>
        <v>4091.3999999999996</v>
      </c>
    </row>
    <row r="376" spans="2:9">
      <c r="B376" s="180" t="s">
        <v>673</v>
      </c>
      <c r="C376" s="187" t="s">
        <v>1088</v>
      </c>
      <c r="D376" s="182" t="s">
        <v>674</v>
      </c>
      <c r="E376" s="187" t="s">
        <v>1095</v>
      </c>
      <c r="F376" s="183">
        <v>40246</v>
      </c>
      <c r="G376" s="188">
        <v>340.95</v>
      </c>
      <c r="H376" s="185">
        <v>6</v>
      </c>
      <c r="I376" s="189">
        <f t="shared" si="5"/>
        <v>2045.6999999999998</v>
      </c>
    </row>
    <row r="377" spans="2:9">
      <c r="B377" s="180" t="s">
        <v>682</v>
      </c>
      <c r="C377" s="181" t="s">
        <v>1088</v>
      </c>
      <c r="D377" s="182" t="s">
        <v>679</v>
      </c>
      <c r="E377" s="181" t="s">
        <v>1094</v>
      </c>
      <c r="F377" s="183">
        <v>40247</v>
      </c>
      <c r="G377" s="184">
        <v>340.95</v>
      </c>
      <c r="H377" s="185">
        <v>17</v>
      </c>
      <c r="I377" s="186">
        <f t="shared" si="5"/>
        <v>5796.15</v>
      </c>
    </row>
    <row r="378" spans="2:9">
      <c r="B378" s="180" t="s">
        <v>262</v>
      </c>
      <c r="C378" s="187" t="s">
        <v>1088</v>
      </c>
      <c r="D378" s="182" t="s">
        <v>676</v>
      </c>
      <c r="E378" s="187" t="s">
        <v>1093</v>
      </c>
      <c r="F378" s="183">
        <v>40247</v>
      </c>
      <c r="G378" s="188">
        <v>340.95</v>
      </c>
      <c r="H378" s="185">
        <v>2</v>
      </c>
      <c r="I378" s="189">
        <f t="shared" si="5"/>
        <v>681.9</v>
      </c>
    </row>
    <row r="379" spans="2:9">
      <c r="B379" s="180" t="s">
        <v>682</v>
      </c>
      <c r="C379" s="181" t="s">
        <v>1088</v>
      </c>
      <c r="D379" s="182" t="s">
        <v>679</v>
      </c>
      <c r="E379" s="181" t="s">
        <v>1093</v>
      </c>
      <c r="F379" s="183">
        <v>40247</v>
      </c>
      <c r="G379" s="184">
        <v>340.95</v>
      </c>
      <c r="H379" s="185">
        <v>9</v>
      </c>
      <c r="I379" s="186">
        <f t="shared" si="5"/>
        <v>3068.5499999999997</v>
      </c>
    </row>
    <row r="380" spans="2:9">
      <c r="B380" s="180" t="s">
        <v>312</v>
      </c>
      <c r="C380" s="187" t="s">
        <v>1088</v>
      </c>
      <c r="D380" s="182" t="s">
        <v>674</v>
      </c>
      <c r="E380" s="187" t="s">
        <v>1095</v>
      </c>
      <c r="F380" s="183">
        <v>40252</v>
      </c>
      <c r="G380" s="188">
        <v>340.95</v>
      </c>
      <c r="H380" s="185">
        <v>11</v>
      </c>
      <c r="I380" s="189">
        <f t="shared" si="5"/>
        <v>3750.45</v>
      </c>
    </row>
    <row r="381" spans="2:9">
      <c r="B381" s="180" t="s">
        <v>343</v>
      </c>
      <c r="C381" s="181" t="s">
        <v>1088</v>
      </c>
      <c r="D381" s="182" t="s">
        <v>676</v>
      </c>
      <c r="E381" s="181" t="s">
        <v>1095</v>
      </c>
      <c r="F381" s="183">
        <v>40267</v>
      </c>
      <c r="G381" s="184">
        <v>340.95</v>
      </c>
      <c r="H381" s="185">
        <v>9</v>
      </c>
      <c r="I381" s="186">
        <f t="shared" si="5"/>
        <v>3068.5499999999997</v>
      </c>
    </row>
    <row r="382" spans="2:9">
      <c r="B382" s="180" t="s">
        <v>673</v>
      </c>
      <c r="C382" s="187" t="s">
        <v>1088</v>
      </c>
      <c r="D382" s="182" t="s">
        <v>674</v>
      </c>
      <c r="E382" s="187" t="s">
        <v>1095</v>
      </c>
      <c r="F382" s="183">
        <v>40271</v>
      </c>
      <c r="G382" s="188">
        <v>340.95</v>
      </c>
      <c r="H382" s="185">
        <v>5</v>
      </c>
      <c r="I382" s="189">
        <f t="shared" si="5"/>
        <v>1704.75</v>
      </c>
    </row>
    <row r="383" spans="2:9">
      <c r="B383" s="180" t="s">
        <v>312</v>
      </c>
      <c r="C383" s="181" t="s">
        <v>1088</v>
      </c>
      <c r="D383" s="182" t="s">
        <v>674</v>
      </c>
      <c r="E383" s="181" t="s">
        <v>1092</v>
      </c>
      <c r="F383" s="183">
        <v>40273</v>
      </c>
      <c r="G383" s="184">
        <v>340.95</v>
      </c>
      <c r="H383" s="185">
        <v>3</v>
      </c>
      <c r="I383" s="186">
        <f t="shared" si="5"/>
        <v>1022.8499999999999</v>
      </c>
    </row>
    <row r="384" spans="2:9">
      <c r="B384" s="180" t="s">
        <v>343</v>
      </c>
      <c r="C384" s="187" t="s">
        <v>1088</v>
      </c>
      <c r="D384" s="182" t="s">
        <v>676</v>
      </c>
      <c r="E384" s="187" t="s">
        <v>1095</v>
      </c>
      <c r="F384" s="183">
        <v>40278</v>
      </c>
      <c r="G384" s="188">
        <v>340.95</v>
      </c>
      <c r="H384" s="185">
        <v>8</v>
      </c>
      <c r="I384" s="189">
        <f t="shared" si="5"/>
        <v>2727.6</v>
      </c>
    </row>
    <row r="385" spans="2:9">
      <c r="B385" s="180" t="s">
        <v>681</v>
      </c>
      <c r="C385" s="181" t="s">
        <v>1088</v>
      </c>
      <c r="D385" s="182" t="s">
        <v>679</v>
      </c>
      <c r="E385" s="181" t="s">
        <v>1091</v>
      </c>
      <c r="F385" s="183">
        <v>40290</v>
      </c>
      <c r="G385" s="184">
        <v>340.95</v>
      </c>
      <c r="H385" s="185">
        <v>8</v>
      </c>
      <c r="I385" s="186">
        <f t="shared" si="5"/>
        <v>2727.6</v>
      </c>
    </row>
    <row r="386" spans="2:9">
      <c r="B386" s="180" t="s">
        <v>673</v>
      </c>
      <c r="C386" s="187" t="s">
        <v>1088</v>
      </c>
      <c r="D386" s="182" t="s">
        <v>674</v>
      </c>
      <c r="E386" s="187" t="s">
        <v>1091</v>
      </c>
      <c r="F386" s="183">
        <v>40296</v>
      </c>
      <c r="G386" s="188">
        <v>340.95</v>
      </c>
      <c r="H386" s="185">
        <v>8</v>
      </c>
      <c r="I386" s="189">
        <f t="shared" ref="I386:I449" si="6">G386*H386</f>
        <v>2727.6</v>
      </c>
    </row>
    <row r="387" spans="2:9">
      <c r="B387" s="180" t="s">
        <v>312</v>
      </c>
      <c r="C387" s="181" t="s">
        <v>1088</v>
      </c>
      <c r="D387" s="182" t="s">
        <v>674</v>
      </c>
      <c r="E387" s="181" t="s">
        <v>1095</v>
      </c>
      <c r="F387" s="183">
        <v>40309</v>
      </c>
      <c r="G387" s="184">
        <v>340.95</v>
      </c>
      <c r="H387" s="185">
        <v>11</v>
      </c>
      <c r="I387" s="186">
        <f t="shared" si="6"/>
        <v>3750.45</v>
      </c>
    </row>
    <row r="388" spans="2:9">
      <c r="B388" s="180" t="s">
        <v>682</v>
      </c>
      <c r="C388" s="187" t="s">
        <v>1088</v>
      </c>
      <c r="D388" s="182" t="s">
        <v>679</v>
      </c>
      <c r="E388" s="187" t="s">
        <v>1094</v>
      </c>
      <c r="F388" s="183">
        <v>40312</v>
      </c>
      <c r="G388" s="188">
        <v>340.95</v>
      </c>
      <c r="H388" s="185">
        <v>6</v>
      </c>
      <c r="I388" s="189">
        <f t="shared" si="6"/>
        <v>2045.6999999999998</v>
      </c>
    </row>
    <row r="389" spans="2:9">
      <c r="B389" s="180" t="s">
        <v>171</v>
      </c>
      <c r="C389" s="181" t="s">
        <v>1088</v>
      </c>
      <c r="D389" s="182" t="s">
        <v>674</v>
      </c>
      <c r="E389" s="181" t="s">
        <v>1093</v>
      </c>
      <c r="F389" s="183">
        <v>40313</v>
      </c>
      <c r="G389" s="184">
        <v>340.95</v>
      </c>
      <c r="H389" s="185">
        <v>12</v>
      </c>
      <c r="I389" s="186">
        <f t="shared" si="6"/>
        <v>4091.3999999999996</v>
      </c>
    </row>
    <row r="390" spans="2:9">
      <c r="B390" s="180" t="s">
        <v>171</v>
      </c>
      <c r="C390" s="187" t="s">
        <v>1088</v>
      </c>
      <c r="D390" s="182" t="s">
        <v>674</v>
      </c>
      <c r="E390" s="187" t="s">
        <v>1092</v>
      </c>
      <c r="F390" s="183">
        <v>40313</v>
      </c>
      <c r="G390" s="188">
        <v>340.95</v>
      </c>
      <c r="H390" s="185">
        <v>5</v>
      </c>
      <c r="I390" s="189">
        <f t="shared" si="6"/>
        <v>1704.75</v>
      </c>
    </row>
    <row r="391" spans="2:9">
      <c r="B391" s="180" t="s">
        <v>678</v>
      </c>
      <c r="C391" s="181" t="s">
        <v>1088</v>
      </c>
      <c r="D391" s="182" t="s">
        <v>679</v>
      </c>
      <c r="E391" s="181" t="s">
        <v>1094</v>
      </c>
      <c r="F391" s="183">
        <v>40316</v>
      </c>
      <c r="G391" s="184">
        <v>340.95</v>
      </c>
      <c r="H391" s="185">
        <v>18</v>
      </c>
      <c r="I391" s="186">
        <f t="shared" si="6"/>
        <v>6137.0999999999995</v>
      </c>
    </row>
    <row r="392" spans="2:9">
      <c r="B392" s="180" t="s">
        <v>171</v>
      </c>
      <c r="C392" s="187" t="s">
        <v>1088</v>
      </c>
      <c r="D392" s="182" t="s">
        <v>674</v>
      </c>
      <c r="E392" s="187" t="s">
        <v>1094</v>
      </c>
      <c r="F392" s="183">
        <v>40323</v>
      </c>
      <c r="G392" s="188">
        <v>340.95</v>
      </c>
      <c r="H392" s="185">
        <v>14</v>
      </c>
      <c r="I392" s="189">
        <f t="shared" si="6"/>
        <v>4773.3</v>
      </c>
    </row>
    <row r="393" spans="2:9">
      <c r="B393" s="180" t="s">
        <v>678</v>
      </c>
      <c r="C393" s="181" t="s">
        <v>1088</v>
      </c>
      <c r="D393" s="182" t="s">
        <v>679</v>
      </c>
      <c r="E393" s="181" t="s">
        <v>1095</v>
      </c>
      <c r="F393" s="183">
        <v>40323</v>
      </c>
      <c r="G393" s="184">
        <v>340.95</v>
      </c>
      <c r="H393" s="185">
        <v>1</v>
      </c>
      <c r="I393" s="186">
        <f t="shared" si="6"/>
        <v>340.95</v>
      </c>
    </row>
    <row r="394" spans="2:9">
      <c r="B394" s="180" t="s">
        <v>343</v>
      </c>
      <c r="C394" s="187" t="s">
        <v>1088</v>
      </c>
      <c r="D394" s="182" t="s">
        <v>676</v>
      </c>
      <c r="E394" s="187" t="s">
        <v>1092</v>
      </c>
      <c r="F394" s="183">
        <v>40330</v>
      </c>
      <c r="G394" s="188">
        <v>340.95</v>
      </c>
      <c r="H394" s="185">
        <v>2</v>
      </c>
      <c r="I394" s="189">
        <f t="shared" si="6"/>
        <v>681.9</v>
      </c>
    </row>
    <row r="395" spans="2:9">
      <c r="B395" s="180" t="s">
        <v>681</v>
      </c>
      <c r="C395" s="181" t="s">
        <v>1088</v>
      </c>
      <c r="D395" s="182" t="s">
        <v>679</v>
      </c>
      <c r="E395" s="181" t="s">
        <v>1091</v>
      </c>
      <c r="F395" s="183">
        <v>40332</v>
      </c>
      <c r="G395" s="184">
        <v>340.95</v>
      </c>
      <c r="H395" s="185">
        <v>9</v>
      </c>
      <c r="I395" s="186">
        <f t="shared" si="6"/>
        <v>3068.5499999999997</v>
      </c>
    </row>
    <row r="396" spans="2:9">
      <c r="B396" s="180" t="s">
        <v>171</v>
      </c>
      <c r="C396" s="187" t="s">
        <v>1088</v>
      </c>
      <c r="D396" s="182" t="s">
        <v>674</v>
      </c>
      <c r="E396" s="187" t="s">
        <v>1094</v>
      </c>
      <c r="F396" s="183">
        <v>40337</v>
      </c>
      <c r="G396" s="188">
        <v>340.95</v>
      </c>
      <c r="H396" s="185">
        <v>13</v>
      </c>
      <c r="I396" s="189">
        <f t="shared" si="6"/>
        <v>4432.3499999999995</v>
      </c>
    </row>
    <row r="397" spans="2:9">
      <c r="B397" s="180" t="s">
        <v>150</v>
      </c>
      <c r="C397" s="181" t="s">
        <v>1088</v>
      </c>
      <c r="D397" s="182" t="s">
        <v>676</v>
      </c>
      <c r="E397" s="181" t="s">
        <v>1091</v>
      </c>
      <c r="F397" s="183">
        <v>40341</v>
      </c>
      <c r="G397" s="184">
        <v>340.95</v>
      </c>
      <c r="H397" s="185">
        <v>6</v>
      </c>
      <c r="I397" s="186">
        <f t="shared" si="6"/>
        <v>2045.6999999999998</v>
      </c>
    </row>
    <row r="398" spans="2:9">
      <c r="B398" s="180" t="s">
        <v>150</v>
      </c>
      <c r="C398" s="187" t="s">
        <v>1088</v>
      </c>
      <c r="D398" s="182" t="s">
        <v>676</v>
      </c>
      <c r="E398" s="187" t="s">
        <v>1091</v>
      </c>
      <c r="F398" s="183">
        <v>40344</v>
      </c>
      <c r="G398" s="188">
        <v>340.95</v>
      </c>
      <c r="H398" s="185">
        <v>10</v>
      </c>
      <c r="I398" s="189">
        <f t="shared" si="6"/>
        <v>3409.5</v>
      </c>
    </row>
    <row r="399" spans="2:9">
      <c r="B399" s="180" t="s">
        <v>312</v>
      </c>
      <c r="C399" s="181" t="s">
        <v>1088</v>
      </c>
      <c r="D399" s="182" t="s">
        <v>674</v>
      </c>
      <c r="E399" s="181" t="s">
        <v>1095</v>
      </c>
      <c r="F399" s="183">
        <v>40351</v>
      </c>
      <c r="G399" s="184">
        <v>340.95</v>
      </c>
      <c r="H399" s="185">
        <v>8</v>
      </c>
      <c r="I399" s="186">
        <f t="shared" si="6"/>
        <v>2727.6</v>
      </c>
    </row>
    <row r="400" spans="2:9">
      <c r="B400" s="180" t="s">
        <v>682</v>
      </c>
      <c r="C400" s="187" t="s">
        <v>1088</v>
      </c>
      <c r="D400" s="182" t="s">
        <v>679</v>
      </c>
      <c r="E400" s="187" t="s">
        <v>1095</v>
      </c>
      <c r="F400" s="183">
        <v>40354</v>
      </c>
      <c r="G400" s="188">
        <v>340.95</v>
      </c>
      <c r="H400" s="185">
        <v>4</v>
      </c>
      <c r="I400" s="189">
        <f t="shared" si="6"/>
        <v>1363.8</v>
      </c>
    </row>
    <row r="401" spans="2:9">
      <c r="B401" s="180" t="s">
        <v>678</v>
      </c>
      <c r="C401" s="181" t="s">
        <v>1088</v>
      </c>
      <c r="D401" s="182" t="s">
        <v>679</v>
      </c>
      <c r="E401" s="181" t="s">
        <v>1093</v>
      </c>
      <c r="F401" s="183">
        <v>40360</v>
      </c>
      <c r="G401" s="184">
        <v>340.95</v>
      </c>
      <c r="H401" s="185">
        <v>14</v>
      </c>
      <c r="I401" s="186">
        <f t="shared" si="6"/>
        <v>4773.3</v>
      </c>
    </row>
    <row r="402" spans="2:9">
      <c r="B402" s="180" t="s">
        <v>678</v>
      </c>
      <c r="C402" s="187" t="s">
        <v>1088</v>
      </c>
      <c r="D402" s="182" t="s">
        <v>679</v>
      </c>
      <c r="E402" s="187" t="s">
        <v>1092</v>
      </c>
      <c r="F402" s="183">
        <v>40361</v>
      </c>
      <c r="G402" s="188">
        <v>340.95</v>
      </c>
      <c r="H402" s="185">
        <v>13</v>
      </c>
      <c r="I402" s="189">
        <f t="shared" si="6"/>
        <v>4432.3499999999995</v>
      </c>
    </row>
    <row r="403" spans="2:9">
      <c r="B403" s="180" t="s">
        <v>171</v>
      </c>
      <c r="C403" s="181" t="s">
        <v>1088</v>
      </c>
      <c r="D403" s="182" t="s">
        <v>674</v>
      </c>
      <c r="E403" s="181" t="s">
        <v>1094</v>
      </c>
      <c r="F403" s="183">
        <v>40368</v>
      </c>
      <c r="G403" s="184">
        <v>340.95</v>
      </c>
      <c r="H403" s="185">
        <v>9</v>
      </c>
      <c r="I403" s="186">
        <f t="shared" si="6"/>
        <v>3068.5499999999997</v>
      </c>
    </row>
    <row r="404" spans="2:9">
      <c r="B404" s="180" t="s">
        <v>343</v>
      </c>
      <c r="C404" s="187" t="s">
        <v>1088</v>
      </c>
      <c r="D404" s="182" t="s">
        <v>676</v>
      </c>
      <c r="E404" s="187" t="s">
        <v>1091</v>
      </c>
      <c r="F404" s="183">
        <v>40372</v>
      </c>
      <c r="G404" s="188">
        <v>340.95</v>
      </c>
      <c r="H404" s="185">
        <v>6</v>
      </c>
      <c r="I404" s="189">
        <f t="shared" si="6"/>
        <v>2045.6999999999998</v>
      </c>
    </row>
    <row r="405" spans="2:9">
      <c r="B405" s="180" t="s">
        <v>673</v>
      </c>
      <c r="C405" s="181" t="s">
        <v>1088</v>
      </c>
      <c r="D405" s="182" t="s">
        <v>674</v>
      </c>
      <c r="E405" s="181" t="s">
        <v>1095</v>
      </c>
      <c r="F405" s="183">
        <v>40373</v>
      </c>
      <c r="G405" s="184">
        <v>340.95</v>
      </c>
      <c r="H405" s="185">
        <v>2</v>
      </c>
      <c r="I405" s="186">
        <f t="shared" si="6"/>
        <v>681.9</v>
      </c>
    </row>
    <row r="406" spans="2:9">
      <c r="B406" s="180" t="s">
        <v>605</v>
      </c>
      <c r="C406" s="187" t="s">
        <v>1088</v>
      </c>
      <c r="D406" s="182" t="s">
        <v>675</v>
      </c>
      <c r="E406" s="187" t="s">
        <v>1093</v>
      </c>
      <c r="F406" s="183">
        <v>40375</v>
      </c>
      <c r="G406" s="188">
        <v>340.95</v>
      </c>
      <c r="H406" s="185">
        <v>2</v>
      </c>
      <c r="I406" s="189">
        <f t="shared" si="6"/>
        <v>681.9</v>
      </c>
    </row>
    <row r="407" spans="2:9">
      <c r="B407" s="180" t="s">
        <v>678</v>
      </c>
      <c r="C407" s="181" t="s">
        <v>1088</v>
      </c>
      <c r="D407" s="182" t="s">
        <v>679</v>
      </c>
      <c r="E407" s="181" t="s">
        <v>1092</v>
      </c>
      <c r="F407" s="183">
        <v>40376</v>
      </c>
      <c r="G407" s="184">
        <v>340.95</v>
      </c>
      <c r="H407" s="185">
        <v>13</v>
      </c>
      <c r="I407" s="186">
        <f t="shared" si="6"/>
        <v>4432.3499999999995</v>
      </c>
    </row>
    <row r="408" spans="2:9">
      <c r="B408" s="180" t="s">
        <v>673</v>
      </c>
      <c r="C408" s="187" t="s">
        <v>1088</v>
      </c>
      <c r="D408" s="182" t="s">
        <v>674</v>
      </c>
      <c r="E408" s="187" t="s">
        <v>1093</v>
      </c>
      <c r="F408" s="183">
        <v>40379</v>
      </c>
      <c r="G408" s="188">
        <v>340.95</v>
      </c>
      <c r="H408" s="185">
        <v>13</v>
      </c>
      <c r="I408" s="189">
        <f t="shared" si="6"/>
        <v>4432.3499999999995</v>
      </c>
    </row>
    <row r="409" spans="2:9">
      <c r="B409" s="180" t="s">
        <v>605</v>
      </c>
      <c r="C409" s="181" t="s">
        <v>1088</v>
      </c>
      <c r="D409" s="182" t="s">
        <v>675</v>
      </c>
      <c r="E409" s="181" t="s">
        <v>1093</v>
      </c>
      <c r="F409" s="183">
        <v>40380</v>
      </c>
      <c r="G409" s="184">
        <v>340.95</v>
      </c>
      <c r="H409" s="185">
        <v>9</v>
      </c>
      <c r="I409" s="186">
        <f t="shared" si="6"/>
        <v>3068.5499999999997</v>
      </c>
    </row>
    <row r="410" spans="2:9">
      <c r="B410" s="180" t="s">
        <v>677</v>
      </c>
      <c r="C410" s="187" t="s">
        <v>1088</v>
      </c>
      <c r="D410" s="182" t="s">
        <v>675</v>
      </c>
      <c r="E410" s="187" t="s">
        <v>1094</v>
      </c>
      <c r="F410" s="183">
        <v>40382</v>
      </c>
      <c r="G410" s="188">
        <v>340.95</v>
      </c>
      <c r="H410" s="185">
        <v>12</v>
      </c>
      <c r="I410" s="189">
        <f t="shared" si="6"/>
        <v>4091.3999999999996</v>
      </c>
    </row>
    <row r="411" spans="2:9">
      <c r="B411" s="180" t="s">
        <v>673</v>
      </c>
      <c r="C411" s="181" t="s">
        <v>1088</v>
      </c>
      <c r="D411" s="182" t="s">
        <v>674</v>
      </c>
      <c r="E411" s="181" t="s">
        <v>1091</v>
      </c>
      <c r="F411" s="183">
        <v>40389</v>
      </c>
      <c r="G411" s="184">
        <v>340.95</v>
      </c>
      <c r="H411" s="185">
        <v>10</v>
      </c>
      <c r="I411" s="186">
        <f t="shared" si="6"/>
        <v>3409.5</v>
      </c>
    </row>
    <row r="412" spans="2:9">
      <c r="B412" s="180" t="s">
        <v>343</v>
      </c>
      <c r="C412" s="187" t="s">
        <v>1088</v>
      </c>
      <c r="D412" s="182" t="s">
        <v>676</v>
      </c>
      <c r="E412" s="187" t="s">
        <v>1094</v>
      </c>
      <c r="F412" s="183">
        <v>40392</v>
      </c>
      <c r="G412" s="188">
        <v>340.95</v>
      </c>
      <c r="H412" s="185">
        <v>15</v>
      </c>
      <c r="I412" s="189">
        <f t="shared" si="6"/>
        <v>5114.25</v>
      </c>
    </row>
    <row r="413" spans="2:9">
      <c r="B413" s="180" t="s">
        <v>343</v>
      </c>
      <c r="C413" s="181" t="s">
        <v>1088</v>
      </c>
      <c r="D413" s="182" t="s">
        <v>676</v>
      </c>
      <c r="E413" s="181" t="s">
        <v>1093</v>
      </c>
      <c r="F413" s="183">
        <v>40404</v>
      </c>
      <c r="G413" s="184">
        <v>340.95</v>
      </c>
      <c r="H413" s="185">
        <v>15</v>
      </c>
      <c r="I413" s="186">
        <f t="shared" si="6"/>
        <v>5114.25</v>
      </c>
    </row>
    <row r="414" spans="2:9">
      <c r="B414" s="180" t="s">
        <v>312</v>
      </c>
      <c r="C414" s="187" t="s">
        <v>1088</v>
      </c>
      <c r="D414" s="182" t="s">
        <v>674</v>
      </c>
      <c r="E414" s="187" t="s">
        <v>1095</v>
      </c>
      <c r="F414" s="183">
        <v>40422</v>
      </c>
      <c r="G414" s="188">
        <v>340.95</v>
      </c>
      <c r="H414" s="185">
        <v>9</v>
      </c>
      <c r="I414" s="189">
        <f t="shared" si="6"/>
        <v>3068.5499999999997</v>
      </c>
    </row>
    <row r="415" spans="2:9">
      <c r="B415" s="180" t="s">
        <v>312</v>
      </c>
      <c r="C415" s="181" t="s">
        <v>1088</v>
      </c>
      <c r="D415" s="182" t="s">
        <v>674</v>
      </c>
      <c r="E415" s="181" t="s">
        <v>1092</v>
      </c>
      <c r="F415" s="183">
        <v>40424</v>
      </c>
      <c r="G415" s="184">
        <v>340.95</v>
      </c>
      <c r="H415" s="185">
        <v>1</v>
      </c>
      <c r="I415" s="186">
        <f t="shared" si="6"/>
        <v>340.95</v>
      </c>
    </row>
    <row r="416" spans="2:9">
      <c r="B416" s="180" t="s">
        <v>171</v>
      </c>
      <c r="C416" s="187" t="s">
        <v>1088</v>
      </c>
      <c r="D416" s="182" t="s">
        <v>674</v>
      </c>
      <c r="E416" s="187" t="s">
        <v>1091</v>
      </c>
      <c r="F416" s="183">
        <v>40430</v>
      </c>
      <c r="G416" s="188">
        <v>340.95</v>
      </c>
      <c r="H416" s="185">
        <v>3</v>
      </c>
      <c r="I416" s="189">
        <f t="shared" si="6"/>
        <v>1022.8499999999999</v>
      </c>
    </row>
    <row r="417" spans="2:9">
      <c r="B417" s="180" t="s">
        <v>171</v>
      </c>
      <c r="C417" s="181" t="s">
        <v>1088</v>
      </c>
      <c r="D417" s="182" t="s">
        <v>674</v>
      </c>
      <c r="E417" s="181" t="s">
        <v>1091</v>
      </c>
      <c r="F417" s="183">
        <v>40435</v>
      </c>
      <c r="G417" s="184">
        <v>340.95</v>
      </c>
      <c r="H417" s="185">
        <v>8</v>
      </c>
      <c r="I417" s="186">
        <f t="shared" si="6"/>
        <v>2727.6</v>
      </c>
    </row>
    <row r="418" spans="2:9">
      <c r="B418" s="180" t="s">
        <v>605</v>
      </c>
      <c r="C418" s="187" t="s">
        <v>1088</v>
      </c>
      <c r="D418" s="182" t="s">
        <v>675</v>
      </c>
      <c r="E418" s="187" t="s">
        <v>1095</v>
      </c>
      <c r="F418" s="183">
        <v>40439</v>
      </c>
      <c r="G418" s="188">
        <v>340.95</v>
      </c>
      <c r="H418" s="185">
        <v>12</v>
      </c>
      <c r="I418" s="189">
        <f t="shared" si="6"/>
        <v>4091.3999999999996</v>
      </c>
    </row>
    <row r="419" spans="2:9">
      <c r="B419" s="180" t="s">
        <v>262</v>
      </c>
      <c r="C419" s="181" t="s">
        <v>1088</v>
      </c>
      <c r="D419" s="182" t="s">
        <v>676</v>
      </c>
      <c r="E419" s="181" t="s">
        <v>1095</v>
      </c>
      <c r="F419" s="183">
        <v>40449</v>
      </c>
      <c r="G419" s="184">
        <v>340.95</v>
      </c>
      <c r="H419" s="185">
        <v>12</v>
      </c>
      <c r="I419" s="186">
        <f t="shared" si="6"/>
        <v>4091.3999999999996</v>
      </c>
    </row>
    <row r="420" spans="2:9">
      <c r="B420" s="180" t="s">
        <v>312</v>
      </c>
      <c r="C420" s="187" t="s">
        <v>1088</v>
      </c>
      <c r="D420" s="182" t="s">
        <v>674</v>
      </c>
      <c r="E420" s="187" t="s">
        <v>1092</v>
      </c>
      <c r="F420" s="183">
        <v>40456</v>
      </c>
      <c r="G420" s="188">
        <v>340.95</v>
      </c>
      <c r="H420" s="185">
        <v>15</v>
      </c>
      <c r="I420" s="189">
        <f t="shared" si="6"/>
        <v>5114.25</v>
      </c>
    </row>
    <row r="421" spans="2:9">
      <c r="B421" s="180" t="s">
        <v>605</v>
      </c>
      <c r="C421" s="181" t="s">
        <v>1088</v>
      </c>
      <c r="D421" s="182" t="s">
        <v>675</v>
      </c>
      <c r="E421" s="181" t="s">
        <v>1095</v>
      </c>
      <c r="F421" s="183">
        <v>40456</v>
      </c>
      <c r="G421" s="184">
        <v>340.95</v>
      </c>
      <c r="H421" s="185">
        <v>7</v>
      </c>
      <c r="I421" s="186">
        <f t="shared" si="6"/>
        <v>2386.65</v>
      </c>
    </row>
    <row r="422" spans="2:9">
      <c r="B422" s="180" t="s">
        <v>678</v>
      </c>
      <c r="C422" s="187" t="s">
        <v>1088</v>
      </c>
      <c r="D422" s="182" t="s">
        <v>679</v>
      </c>
      <c r="E422" s="187" t="s">
        <v>1095</v>
      </c>
      <c r="F422" s="183">
        <v>40459</v>
      </c>
      <c r="G422" s="188">
        <v>340.95</v>
      </c>
      <c r="H422" s="185">
        <v>12</v>
      </c>
      <c r="I422" s="189">
        <f t="shared" si="6"/>
        <v>4091.3999999999996</v>
      </c>
    </row>
    <row r="423" spans="2:9">
      <c r="B423" s="180" t="s">
        <v>171</v>
      </c>
      <c r="C423" s="181" t="s">
        <v>1088</v>
      </c>
      <c r="D423" s="182" t="s">
        <v>674</v>
      </c>
      <c r="E423" s="181" t="s">
        <v>1091</v>
      </c>
      <c r="F423" s="183">
        <v>40470</v>
      </c>
      <c r="G423" s="184">
        <v>340.95</v>
      </c>
      <c r="H423" s="185">
        <v>6</v>
      </c>
      <c r="I423" s="186">
        <f t="shared" si="6"/>
        <v>2045.6999999999998</v>
      </c>
    </row>
    <row r="424" spans="2:9">
      <c r="B424" s="180" t="s">
        <v>677</v>
      </c>
      <c r="C424" s="187" t="s">
        <v>1088</v>
      </c>
      <c r="D424" s="182" t="s">
        <v>675</v>
      </c>
      <c r="E424" s="187" t="s">
        <v>1093</v>
      </c>
      <c r="F424" s="183">
        <v>40473</v>
      </c>
      <c r="G424" s="188">
        <v>340.95</v>
      </c>
      <c r="H424" s="185">
        <v>5</v>
      </c>
      <c r="I424" s="189">
        <f t="shared" si="6"/>
        <v>1704.75</v>
      </c>
    </row>
    <row r="425" spans="2:9">
      <c r="B425" s="180" t="s">
        <v>171</v>
      </c>
      <c r="C425" s="181" t="s">
        <v>1088</v>
      </c>
      <c r="D425" s="182" t="s">
        <v>674</v>
      </c>
      <c r="E425" s="181" t="s">
        <v>1092</v>
      </c>
      <c r="F425" s="183">
        <v>40476</v>
      </c>
      <c r="G425" s="184">
        <v>340.95</v>
      </c>
      <c r="H425" s="185">
        <v>2</v>
      </c>
      <c r="I425" s="186">
        <f t="shared" si="6"/>
        <v>681.9</v>
      </c>
    </row>
    <row r="426" spans="2:9">
      <c r="B426" s="180" t="s">
        <v>343</v>
      </c>
      <c r="C426" s="187" t="s">
        <v>1088</v>
      </c>
      <c r="D426" s="182" t="s">
        <v>676</v>
      </c>
      <c r="E426" s="187" t="s">
        <v>1095</v>
      </c>
      <c r="F426" s="183">
        <v>40476</v>
      </c>
      <c r="G426" s="188">
        <v>340.95</v>
      </c>
      <c r="H426" s="185">
        <v>5</v>
      </c>
      <c r="I426" s="189">
        <f t="shared" si="6"/>
        <v>1704.75</v>
      </c>
    </row>
    <row r="427" spans="2:9">
      <c r="B427" s="180" t="s">
        <v>312</v>
      </c>
      <c r="C427" s="181" t="s">
        <v>1088</v>
      </c>
      <c r="D427" s="182" t="s">
        <v>674</v>
      </c>
      <c r="E427" s="181" t="s">
        <v>1095</v>
      </c>
      <c r="F427" s="183">
        <v>40478</v>
      </c>
      <c r="G427" s="184">
        <v>340.95</v>
      </c>
      <c r="H427" s="185">
        <v>5</v>
      </c>
      <c r="I427" s="186">
        <f t="shared" si="6"/>
        <v>1704.75</v>
      </c>
    </row>
    <row r="428" spans="2:9">
      <c r="B428" s="180" t="s">
        <v>681</v>
      </c>
      <c r="C428" s="187" t="s">
        <v>1088</v>
      </c>
      <c r="D428" s="182" t="s">
        <v>679</v>
      </c>
      <c r="E428" s="187" t="s">
        <v>1095</v>
      </c>
      <c r="F428" s="183">
        <v>40484</v>
      </c>
      <c r="G428" s="188">
        <v>340.95</v>
      </c>
      <c r="H428" s="185">
        <v>6</v>
      </c>
      <c r="I428" s="189">
        <f t="shared" si="6"/>
        <v>2045.6999999999998</v>
      </c>
    </row>
    <row r="429" spans="2:9">
      <c r="B429" s="180" t="s">
        <v>677</v>
      </c>
      <c r="C429" s="181" t="s">
        <v>1088</v>
      </c>
      <c r="D429" s="182" t="s">
        <v>675</v>
      </c>
      <c r="E429" s="181" t="s">
        <v>1094</v>
      </c>
      <c r="F429" s="183">
        <v>40491</v>
      </c>
      <c r="G429" s="184">
        <v>340.95</v>
      </c>
      <c r="H429" s="185">
        <v>16</v>
      </c>
      <c r="I429" s="186">
        <f t="shared" si="6"/>
        <v>5455.2</v>
      </c>
    </row>
    <row r="430" spans="2:9">
      <c r="B430" s="180" t="s">
        <v>673</v>
      </c>
      <c r="C430" s="187" t="s">
        <v>1088</v>
      </c>
      <c r="D430" s="182" t="s">
        <v>674</v>
      </c>
      <c r="E430" s="187" t="s">
        <v>1095</v>
      </c>
      <c r="F430" s="183">
        <v>40491</v>
      </c>
      <c r="G430" s="188">
        <v>340.95</v>
      </c>
      <c r="H430" s="185">
        <v>4</v>
      </c>
      <c r="I430" s="189">
        <f t="shared" si="6"/>
        <v>1363.8</v>
      </c>
    </row>
    <row r="431" spans="2:9">
      <c r="B431" s="180" t="s">
        <v>262</v>
      </c>
      <c r="C431" s="181" t="s">
        <v>1088</v>
      </c>
      <c r="D431" s="182" t="s">
        <v>676</v>
      </c>
      <c r="E431" s="181" t="s">
        <v>1092</v>
      </c>
      <c r="F431" s="183">
        <v>40498</v>
      </c>
      <c r="G431" s="184">
        <v>340.95</v>
      </c>
      <c r="H431" s="185">
        <v>9</v>
      </c>
      <c r="I431" s="186">
        <f t="shared" si="6"/>
        <v>3068.5499999999997</v>
      </c>
    </row>
    <row r="432" spans="2:9">
      <c r="B432" s="180" t="s">
        <v>678</v>
      </c>
      <c r="C432" s="187" t="s">
        <v>1088</v>
      </c>
      <c r="D432" s="182" t="s">
        <v>679</v>
      </c>
      <c r="E432" s="187" t="s">
        <v>1092</v>
      </c>
      <c r="F432" s="183">
        <v>40498</v>
      </c>
      <c r="G432" s="188">
        <v>340.95</v>
      </c>
      <c r="H432" s="185">
        <v>10</v>
      </c>
      <c r="I432" s="189">
        <f t="shared" si="6"/>
        <v>3409.5</v>
      </c>
    </row>
    <row r="433" spans="2:9">
      <c r="B433" s="180" t="s">
        <v>673</v>
      </c>
      <c r="C433" s="181" t="s">
        <v>1088</v>
      </c>
      <c r="D433" s="182" t="s">
        <v>674</v>
      </c>
      <c r="E433" s="181" t="s">
        <v>1094</v>
      </c>
      <c r="F433" s="183">
        <v>40501</v>
      </c>
      <c r="G433" s="184">
        <v>340.95</v>
      </c>
      <c r="H433" s="185">
        <v>8</v>
      </c>
      <c r="I433" s="186">
        <f t="shared" si="6"/>
        <v>2727.6</v>
      </c>
    </row>
    <row r="434" spans="2:9">
      <c r="B434" s="180" t="s">
        <v>681</v>
      </c>
      <c r="C434" s="187" t="s">
        <v>1088</v>
      </c>
      <c r="D434" s="182" t="s">
        <v>679</v>
      </c>
      <c r="E434" s="187" t="s">
        <v>1095</v>
      </c>
      <c r="F434" s="183">
        <v>40501</v>
      </c>
      <c r="G434" s="188">
        <v>340.95</v>
      </c>
      <c r="H434" s="185">
        <v>15</v>
      </c>
      <c r="I434" s="189">
        <f t="shared" si="6"/>
        <v>5114.25</v>
      </c>
    </row>
    <row r="435" spans="2:9">
      <c r="B435" s="180" t="s">
        <v>262</v>
      </c>
      <c r="C435" s="181" t="s">
        <v>1088</v>
      </c>
      <c r="D435" s="182" t="s">
        <v>676</v>
      </c>
      <c r="E435" s="181" t="s">
        <v>1094</v>
      </c>
      <c r="F435" s="183">
        <v>40507</v>
      </c>
      <c r="G435" s="184">
        <v>340.95</v>
      </c>
      <c r="H435" s="185">
        <v>14</v>
      </c>
      <c r="I435" s="186">
        <f t="shared" si="6"/>
        <v>4773.3</v>
      </c>
    </row>
    <row r="436" spans="2:9">
      <c r="B436" s="180" t="s">
        <v>343</v>
      </c>
      <c r="C436" s="187" t="s">
        <v>1088</v>
      </c>
      <c r="D436" s="182" t="s">
        <v>676</v>
      </c>
      <c r="E436" s="187" t="s">
        <v>1094</v>
      </c>
      <c r="F436" s="183">
        <v>40508</v>
      </c>
      <c r="G436" s="188">
        <v>340.95</v>
      </c>
      <c r="H436" s="185">
        <v>17</v>
      </c>
      <c r="I436" s="189">
        <f t="shared" si="6"/>
        <v>5796.15</v>
      </c>
    </row>
    <row r="437" spans="2:9">
      <c r="B437" s="180" t="s">
        <v>682</v>
      </c>
      <c r="C437" s="181" t="s">
        <v>1088</v>
      </c>
      <c r="D437" s="182" t="s">
        <v>679</v>
      </c>
      <c r="E437" s="181" t="s">
        <v>1092</v>
      </c>
      <c r="F437" s="183">
        <v>40522</v>
      </c>
      <c r="G437" s="184">
        <v>340.95</v>
      </c>
      <c r="H437" s="185">
        <v>1</v>
      </c>
      <c r="I437" s="186">
        <f t="shared" si="6"/>
        <v>340.95</v>
      </c>
    </row>
    <row r="438" spans="2:9">
      <c r="B438" s="180" t="s">
        <v>312</v>
      </c>
      <c r="C438" s="187" t="s">
        <v>1088</v>
      </c>
      <c r="D438" s="182" t="s">
        <v>674</v>
      </c>
      <c r="E438" s="187" t="s">
        <v>1091</v>
      </c>
      <c r="F438" s="183">
        <v>40526</v>
      </c>
      <c r="G438" s="188">
        <v>340.95</v>
      </c>
      <c r="H438" s="185">
        <v>9</v>
      </c>
      <c r="I438" s="189">
        <f t="shared" si="6"/>
        <v>3068.5499999999997</v>
      </c>
    </row>
    <row r="439" spans="2:9">
      <c r="B439" s="180" t="s">
        <v>171</v>
      </c>
      <c r="C439" s="181" t="s">
        <v>1088</v>
      </c>
      <c r="D439" s="182" t="s">
        <v>674</v>
      </c>
      <c r="E439" s="181" t="s">
        <v>1093</v>
      </c>
      <c r="F439" s="183">
        <v>40526</v>
      </c>
      <c r="G439" s="184">
        <v>340.95</v>
      </c>
      <c r="H439" s="185">
        <v>2</v>
      </c>
      <c r="I439" s="186">
        <f t="shared" si="6"/>
        <v>681.9</v>
      </c>
    </row>
    <row r="440" spans="2:9">
      <c r="B440" s="180" t="s">
        <v>673</v>
      </c>
      <c r="C440" s="187" t="s">
        <v>1088</v>
      </c>
      <c r="D440" s="182" t="s">
        <v>674</v>
      </c>
      <c r="E440" s="187" t="s">
        <v>1093</v>
      </c>
      <c r="F440" s="183">
        <v>40536</v>
      </c>
      <c r="G440" s="188">
        <v>340.95</v>
      </c>
      <c r="H440" s="185">
        <v>3</v>
      </c>
      <c r="I440" s="189">
        <f t="shared" si="6"/>
        <v>1022.8499999999999</v>
      </c>
    </row>
    <row r="441" spans="2:9">
      <c r="B441" s="180" t="s">
        <v>681</v>
      </c>
      <c r="C441" s="181" t="s">
        <v>1088</v>
      </c>
      <c r="D441" s="182" t="s">
        <v>679</v>
      </c>
      <c r="E441" s="181" t="s">
        <v>1095</v>
      </c>
      <c r="F441" s="183">
        <v>40541</v>
      </c>
      <c r="G441" s="184">
        <v>340.95</v>
      </c>
      <c r="H441" s="185">
        <v>8</v>
      </c>
      <c r="I441" s="186">
        <f t="shared" si="6"/>
        <v>2727.6</v>
      </c>
    </row>
    <row r="442" spans="2:9">
      <c r="B442" s="180" t="s">
        <v>343</v>
      </c>
      <c r="C442" s="187" t="s">
        <v>1088</v>
      </c>
      <c r="D442" s="182" t="s">
        <v>676</v>
      </c>
      <c r="E442" s="187" t="s">
        <v>1093</v>
      </c>
      <c r="F442" s="183">
        <v>40542</v>
      </c>
      <c r="G442" s="188">
        <v>340.95</v>
      </c>
      <c r="H442" s="185">
        <v>4</v>
      </c>
      <c r="I442" s="189">
        <f t="shared" si="6"/>
        <v>1363.8</v>
      </c>
    </row>
    <row r="443" spans="2:9">
      <c r="B443" s="180" t="s">
        <v>343</v>
      </c>
      <c r="C443" s="181" t="s">
        <v>1088</v>
      </c>
      <c r="D443" s="182" t="s">
        <v>676</v>
      </c>
      <c r="E443" s="181" t="s">
        <v>1093</v>
      </c>
      <c r="F443" s="183">
        <v>40549</v>
      </c>
      <c r="G443" s="184">
        <v>340.95</v>
      </c>
      <c r="H443" s="185">
        <v>7</v>
      </c>
      <c r="I443" s="186">
        <f t="shared" si="6"/>
        <v>2386.65</v>
      </c>
    </row>
    <row r="444" spans="2:9">
      <c r="B444" s="180" t="s">
        <v>605</v>
      </c>
      <c r="C444" s="187" t="s">
        <v>1088</v>
      </c>
      <c r="D444" s="182" t="s">
        <v>675</v>
      </c>
      <c r="E444" s="187" t="s">
        <v>1095</v>
      </c>
      <c r="F444" s="183">
        <v>40556</v>
      </c>
      <c r="G444" s="188">
        <v>340.95</v>
      </c>
      <c r="H444" s="185">
        <v>13</v>
      </c>
      <c r="I444" s="189">
        <f t="shared" si="6"/>
        <v>4432.3499999999995</v>
      </c>
    </row>
    <row r="445" spans="2:9">
      <c r="B445" s="180" t="s">
        <v>673</v>
      </c>
      <c r="C445" s="181" t="s">
        <v>1088</v>
      </c>
      <c r="D445" s="182" t="s">
        <v>674</v>
      </c>
      <c r="E445" s="181" t="s">
        <v>1092</v>
      </c>
      <c r="F445" s="183">
        <v>40557</v>
      </c>
      <c r="G445" s="184">
        <v>340.95</v>
      </c>
      <c r="H445" s="185">
        <v>12</v>
      </c>
      <c r="I445" s="186">
        <f t="shared" si="6"/>
        <v>4091.3999999999996</v>
      </c>
    </row>
    <row r="446" spans="2:9">
      <c r="B446" s="180" t="s">
        <v>312</v>
      </c>
      <c r="C446" s="187" t="s">
        <v>1088</v>
      </c>
      <c r="D446" s="182" t="s">
        <v>674</v>
      </c>
      <c r="E446" s="187" t="s">
        <v>1095</v>
      </c>
      <c r="F446" s="183">
        <v>40557</v>
      </c>
      <c r="G446" s="188">
        <v>340.95</v>
      </c>
      <c r="H446" s="185">
        <v>2</v>
      </c>
      <c r="I446" s="189">
        <f t="shared" si="6"/>
        <v>681.9</v>
      </c>
    </row>
    <row r="447" spans="2:9">
      <c r="B447" s="180" t="s">
        <v>673</v>
      </c>
      <c r="C447" s="181" t="s">
        <v>1088</v>
      </c>
      <c r="D447" s="182" t="s">
        <v>674</v>
      </c>
      <c r="E447" s="181" t="s">
        <v>1095</v>
      </c>
      <c r="F447" s="183">
        <v>40561</v>
      </c>
      <c r="G447" s="184">
        <v>340.95</v>
      </c>
      <c r="H447" s="185">
        <v>8</v>
      </c>
      <c r="I447" s="186">
        <f t="shared" si="6"/>
        <v>2727.6</v>
      </c>
    </row>
    <row r="448" spans="2:9">
      <c r="B448" s="180" t="s">
        <v>677</v>
      </c>
      <c r="C448" s="187" t="s">
        <v>1088</v>
      </c>
      <c r="D448" s="182" t="s">
        <v>675</v>
      </c>
      <c r="E448" s="187" t="s">
        <v>1093</v>
      </c>
      <c r="F448" s="183">
        <v>40568</v>
      </c>
      <c r="G448" s="188">
        <v>340.95</v>
      </c>
      <c r="H448" s="185">
        <v>15</v>
      </c>
      <c r="I448" s="189">
        <f t="shared" si="6"/>
        <v>5114.25</v>
      </c>
    </row>
    <row r="449" spans="2:9">
      <c r="B449" s="180" t="s">
        <v>678</v>
      </c>
      <c r="C449" s="181" t="s">
        <v>1088</v>
      </c>
      <c r="D449" s="182" t="s">
        <v>679</v>
      </c>
      <c r="E449" s="181" t="s">
        <v>1094</v>
      </c>
      <c r="F449" s="183">
        <v>40575</v>
      </c>
      <c r="G449" s="184">
        <v>340.95</v>
      </c>
      <c r="H449" s="185">
        <v>13</v>
      </c>
      <c r="I449" s="186">
        <f t="shared" si="6"/>
        <v>4432.3499999999995</v>
      </c>
    </row>
    <row r="450" spans="2:9">
      <c r="B450" s="180" t="s">
        <v>262</v>
      </c>
      <c r="C450" s="187" t="s">
        <v>1088</v>
      </c>
      <c r="D450" s="182" t="s">
        <v>676</v>
      </c>
      <c r="E450" s="187" t="s">
        <v>1094</v>
      </c>
      <c r="F450" s="183">
        <v>40576</v>
      </c>
      <c r="G450" s="188">
        <v>340.95</v>
      </c>
      <c r="H450" s="185">
        <v>12</v>
      </c>
      <c r="I450" s="189">
        <f t="shared" ref="I450:I513" si="7">G450*H450</f>
        <v>4091.3999999999996</v>
      </c>
    </row>
    <row r="451" spans="2:9">
      <c r="B451" s="180" t="s">
        <v>262</v>
      </c>
      <c r="C451" s="181" t="s">
        <v>1088</v>
      </c>
      <c r="D451" s="182" t="s">
        <v>676</v>
      </c>
      <c r="E451" s="181" t="s">
        <v>1095</v>
      </c>
      <c r="F451" s="183">
        <v>40576</v>
      </c>
      <c r="G451" s="184">
        <v>340.95</v>
      </c>
      <c r="H451" s="185">
        <v>9</v>
      </c>
      <c r="I451" s="186">
        <f t="shared" si="7"/>
        <v>3068.5499999999997</v>
      </c>
    </row>
    <row r="452" spans="2:9">
      <c r="B452" s="180" t="s">
        <v>677</v>
      </c>
      <c r="C452" s="187" t="s">
        <v>1088</v>
      </c>
      <c r="D452" s="182" t="s">
        <v>675</v>
      </c>
      <c r="E452" s="187" t="s">
        <v>1092</v>
      </c>
      <c r="F452" s="183">
        <v>40577</v>
      </c>
      <c r="G452" s="188">
        <v>340.95</v>
      </c>
      <c r="H452" s="185">
        <v>14</v>
      </c>
      <c r="I452" s="189">
        <f t="shared" si="7"/>
        <v>4773.3</v>
      </c>
    </row>
    <row r="453" spans="2:9">
      <c r="B453" s="180" t="s">
        <v>678</v>
      </c>
      <c r="C453" s="181" t="s">
        <v>1088</v>
      </c>
      <c r="D453" s="182" t="s">
        <v>679</v>
      </c>
      <c r="E453" s="181" t="s">
        <v>1094</v>
      </c>
      <c r="F453" s="183">
        <v>40582</v>
      </c>
      <c r="G453" s="184">
        <v>340.95</v>
      </c>
      <c r="H453" s="185">
        <v>11</v>
      </c>
      <c r="I453" s="186">
        <f t="shared" si="7"/>
        <v>3750.45</v>
      </c>
    </row>
    <row r="454" spans="2:9">
      <c r="B454" s="180" t="s">
        <v>681</v>
      </c>
      <c r="C454" s="187" t="s">
        <v>1088</v>
      </c>
      <c r="D454" s="182" t="s">
        <v>679</v>
      </c>
      <c r="E454" s="187" t="s">
        <v>1093</v>
      </c>
      <c r="F454" s="183">
        <v>40582</v>
      </c>
      <c r="G454" s="188">
        <v>340.95</v>
      </c>
      <c r="H454" s="185">
        <v>7</v>
      </c>
      <c r="I454" s="189">
        <f t="shared" si="7"/>
        <v>2386.65</v>
      </c>
    </row>
    <row r="455" spans="2:9">
      <c r="B455" s="180" t="s">
        <v>171</v>
      </c>
      <c r="C455" s="181" t="s">
        <v>1088</v>
      </c>
      <c r="D455" s="182" t="s">
        <v>674</v>
      </c>
      <c r="E455" s="181" t="s">
        <v>1094</v>
      </c>
      <c r="F455" s="183">
        <v>40593</v>
      </c>
      <c r="G455" s="184">
        <v>340.95</v>
      </c>
      <c r="H455" s="185">
        <v>19</v>
      </c>
      <c r="I455" s="186">
        <f t="shared" si="7"/>
        <v>6478.05</v>
      </c>
    </row>
    <row r="456" spans="2:9">
      <c r="B456" s="180" t="s">
        <v>673</v>
      </c>
      <c r="C456" s="187" t="s">
        <v>1088</v>
      </c>
      <c r="D456" s="182" t="s">
        <v>674</v>
      </c>
      <c r="E456" s="187" t="s">
        <v>1091</v>
      </c>
      <c r="F456" s="183">
        <v>40595</v>
      </c>
      <c r="G456" s="188">
        <v>340.95</v>
      </c>
      <c r="H456" s="185">
        <v>11</v>
      </c>
      <c r="I456" s="189">
        <f t="shared" si="7"/>
        <v>3750.45</v>
      </c>
    </row>
    <row r="457" spans="2:9">
      <c r="B457" s="180" t="s">
        <v>680</v>
      </c>
      <c r="C457" s="181" t="s">
        <v>1088</v>
      </c>
      <c r="D457" s="182" t="s">
        <v>679</v>
      </c>
      <c r="E457" s="181" t="s">
        <v>1093</v>
      </c>
      <c r="F457" s="183">
        <v>40596</v>
      </c>
      <c r="G457" s="184">
        <v>340.95</v>
      </c>
      <c r="H457" s="185">
        <v>6</v>
      </c>
      <c r="I457" s="186">
        <f t="shared" si="7"/>
        <v>2045.6999999999998</v>
      </c>
    </row>
    <row r="458" spans="2:9">
      <c r="B458" s="180" t="s">
        <v>150</v>
      </c>
      <c r="C458" s="187" t="s">
        <v>1088</v>
      </c>
      <c r="D458" s="182" t="s">
        <v>676</v>
      </c>
      <c r="E458" s="187" t="s">
        <v>1095</v>
      </c>
      <c r="F458" s="183">
        <v>40596</v>
      </c>
      <c r="G458" s="188">
        <v>340.95</v>
      </c>
      <c r="H458" s="185">
        <v>3</v>
      </c>
      <c r="I458" s="189">
        <f t="shared" si="7"/>
        <v>1022.8499999999999</v>
      </c>
    </row>
    <row r="459" spans="2:9">
      <c r="B459" s="180" t="s">
        <v>150</v>
      </c>
      <c r="C459" s="181" t="s">
        <v>1088</v>
      </c>
      <c r="D459" s="182" t="s">
        <v>676</v>
      </c>
      <c r="E459" s="181" t="s">
        <v>1093</v>
      </c>
      <c r="F459" s="183">
        <v>40610</v>
      </c>
      <c r="G459" s="184">
        <v>340.95</v>
      </c>
      <c r="H459" s="185">
        <v>2</v>
      </c>
      <c r="I459" s="186">
        <f t="shared" si="7"/>
        <v>681.9</v>
      </c>
    </row>
    <row r="460" spans="2:9">
      <c r="B460" s="180" t="s">
        <v>680</v>
      </c>
      <c r="C460" s="187" t="s">
        <v>1088</v>
      </c>
      <c r="D460" s="182" t="s">
        <v>679</v>
      </c>
      <c r="E460" s="187" t="s">
        <v>1091</v>
      </c>
      <c r="F460" s="183">
        <v>40613</v>
      </c>
      <c r="G460" s="188">
        <v>340.95</v>
      </c>
      <c r="H460" s="185">
        <v>13</v>
      </c>
      <c r="I460" s="189">
        <f t="shared" si="7"/>
        <v>4432.3499999999995</v>
      </c>
    </row>
    <row r="461" spans="2:9">
      <c r="B461" s="180" t="s">
        <v>605</v>
      </c>
      <c r="C461" s="181" t="s">
        <v>1088</v>
      </c>
      <c r="D461" s="182" t="s">
        <v>675</v>
      </c>
      <c r="E461" s="181" t="s">
        <v>1095</v>
      </c>
      <c r="F461" s="183">
        <v>40614</v>
      </c>
      <c r="G461" s="184">
        <v>340.95</v>
      </c>
      <c r="H461" s="185">
        <v>4</v>
      </c>
      <c r="I461" s="186">
        <f t="shared" si="7"/>
        <v>1363.8</v>
      </c>
    </row>
    <row r="462" spans="2:9">
      <c r="B462" s="180" t="s">
        <v>682</v>
      </c>
      <c r="C462" s="187" t="s">
        <v>1088</v>
      </c>
      <c r="D462" s="182" t="s">
        <v>679</v>
      </c>
      <c r="E462" s="187" t="s">
        <v>1094</v>
      </c>
      <c r="F462" s="183">
        <v>40626</v>
      </c>
      <c r="G462" s="188">
        <v>340.95</v>
      </c>
      <c r="H462" s="185">
        <v>18</v>
      </c>
      <c r="I462" s="189">
        <f t="shared" si="7"/>
        <v>6137.0999999999995</v>
      </c>
    </row>
    <row r="463" spans="2:9">
      <c r="B463" s="180" t="s">
        <v>673</v>
      </c>
      <c r="C463" s="181" t="s">
        <v>1088</v>
      </c>
      <c r="D463" s="182" t="s">
        <v>674</v>
      </c>
      <c r="E463" s="181" t="s">
        <v>1093</v>
      </c>
      <c r="F463" s="183">
        <v>40627</v>
      </c>
      <c r="G463" s="184">
        <v>340.95</v>
      </c>
      <c r="H463" s="185">
        <v>4</v>
      </c>
      <c r="I463" s="186">
        <f t="shared" si="7"/>
        <v>1363.8</v>
      </c>
    </row>
    <row r="464" spans="2:9">
      <c r="B464" s="180" t="s">
        <v>171</v>
      </c>
      <c r="C464" s="187" t="s">
        <v>1088</v>
      </c>
      <c r="D464" s="182" t="s">
        <v>674</v>
      </c>
      <c r="E464" s="187" t="s">
        <v>1093</v>
      </c>
      <c r="F464" s="183">
        <v>40628</v>
      </c>
      <c r="G464" s="188">
        <v>340.95</v>
      </c>
      <c r="H464" s="185">
        <v>6</v>
      </c>
      <c r="I464" s="189">
        <f t="shared" si="7"/>
        <v>2045.6999999999998</v>
      </c>
    </row>
    <row r="465" spans="2:9">
      <c r="B465" s="180" t="s">
        <v>343</v>
      </c>
      <c r="C465" s="181" t="s">
        <v>1088</v>
      </c>
      <c r="D465" s="182" t="s">
        <v>676</v>
      </c>
      <c r="E465" s="181" t="s">
        <v>1095</v>
      </c>
      <c r="F465" s="183">
        <v>40631</v>
      </c>
      <c r="G465" s="184">
        <v>340.95</v>
      </c>
      <c r="H465" s="185">
        <v>10</v>
      </c>
      <c r="I465" s="186">
        <f t="shared" si="7"/>
        <v>3409.5</v>
      </c>
    </row>
    <row r="466" spans="2:9">
      <c r="B466" s="180" t="s">
        <v>343</v>
      </c>
      <c r="C466" s="187" t="s">
        <v>1088</v>
      </c>
      <c r="D466" s="182" t="s">
        <v>676</v>
      </c>
      <c r="E466" s="187" t="s">
        <v>1093</v>
      </c>
      <c r="F466" s="183">
        <v>40632</v>
      </c>
      <c r="G466" s="188">
        <v>340.95</v>
      </c>
      <c r="H466" s="185">
        <v>4</v>
      </c>
      <c r="I466" s="189">
        <f t="shared" si="7"/>
        <v>1363.8</v>
      </c>
    </row>
    <row r="467" spans="2:9">
      <c r="B467" s="180" t="s">
        <v>677</v>
      </c>
      <c r="C467" s="181" t="s">
        <v>1088</v>
      </c>
      <c r="D467" s="182" t="s">
        <v>675</v>
      </c>
      <c r="E467" s="181" t="s">
        <v>1093</v>
      </c>
      <c r="F467" s="183">
        <v>40638</v>
      </c>
      <c r="G467" s="184">
        <v>340.95</v>
      </c>
      <c r="H467" s="185">
        <v>10</v>
      </c>
      <c r="I467" s="186">
        <f t="shared" si="7"/>
        <v>3409.5</v>
      </c>
    </row>
    <row r="468" spans="2:9">
      <c r="B468" s="180" t="s">
        <v>673</v>
      </c>
      <c r="C468" s="187" t="s">
        <v>1088</v>
      </c>
      <c r="D468" s="182" t="s">
        <v>674</v>
      </c>
      <c r="E468" s="187" t="s">
        <v>1092</v>
      </c>
      <c r="F468" s="183">
        <v>40639</v>
      </c>
      <c r="G468" s="188">
        <v>340.95</v>
      </c>
      <c r="H468" s="185">
        <v>4</v>
      </c>
      <c r="I468" s="189">
        <f t="shared" si="7"/>
        <v>1363.8</v>
      </c>
    </row>
    <row r="469" spans="2:9">
      <c r="B469" s="180" t="s">
        <v>680</v>
      </c>
      <c r="C469" s="181" t="s">
        <v>1088</v>
      </c>
      <c r="D469" s="182" t="s">
        <v>679</v>
      </c>
      <c r="E469" s="181" t="s">
        <v>1092</v>
      </c>
      <c r="F469" s="183">
        <v>40642</v>
      </c>
      <c r="G469" s="184">
        <v>340.95</v>
      </c>
      <c r="H469" s="185">
        <v>4</v>
      </c>
      <c r="I469" s="186">
        <f t="shared" si="7"/>
        <v>1363.8</v>
      </c>
    </row>
    <row r="470" spans="2:9">
      <c r="B470" s="180" t="s">
        <v>262</v>
      </c>
      <c r="C470" s="187" t="s">
        <v>1088</v>
      </c>
      <c r="D470" s="182" t="s">
        <v>676</v>
      </c>
      <c r="E470" s="187" t="s">
        <v>1092</v>
      </c>
      <c r="F470" s="183">
        <v>40648</v>
      </c>
      <c r="G470" s="188">
        <v>340.95</v>
      </c>
      <c r="H470" s="185">
        <v>12</v>
      </c>
      <c r="I470" s="189">
        <f t="shared" si="7"/>
        <v>4091.3999999999996</v>
      </c>
    </row>
    <row r="471" spans="2:9">
      <c r="B471" s="180" t="s">
        <v>150</v>
      </c>
      <c r="C471" s="181" t="s">
        <v>1088</v>
      </c>
      <c r="D471" s="182" t="s">
        <v>676</v>
      </c>
      <c r="E471" s="181" t="s">
        <v>1091</v>
      </c>
      <c r="F471" s="183">
        <v>40665</v>
      </c>
      <c r="G471" s="184">
        <v>340.95</v>
      </c>
      <c r="H471" s="185">
        <v>10</v>
      </c>
      <c r="I471" s="186">
        <f t="shared" si="7"/>
        <v>3409.5</v>
      </c>
    </row>
    <row r="472" spans="2:9">
      <c r="B472" s="180" t="s">
        <v>343</v>
      </c>
      <c r="C472" s="187" t="s">
        <v>1088</v>
      </c>
      <c r="D472" s="182" t="s">
        <v>676</v>
      </c>
      <c r="E472" s="187" t="s">
        <v>1092</v>
      </c>
      <c r="F472" s="183">
        <v>40665</v>
      </c>
      <c r="G472" s="188">
        <v>340.95</v>
      </c>
      <c r="H472" s="185">
        <v>1</v>
      </c>
      <c r="I472" s="189">
        <f t="shared" si="7"/>
        <v>340.95</v>
      </c>
    </row>
    <row r="473" spans="2:9">
      <c r="B473" s="180" t="s">
        <v>343</v>
      </c>
      <c r="C473" s="181" t="s">
        <v>1088</v>
      </c>
      <c r="D473" s="182" t="s">
        <v>676</v>
      </c>
      <c r="E473" s="181" t="s">
        <v>1095</v>
      </c>
      <c r="F473" s="183">
        <v>40666</v>
      </c>
      <c r="G473" s="184">
        <v>340.95</v>
      </c>
      <c r="H473" s="185">
        <v>9</v>
      </c>
      <c r="I473" s="186">
        <f t="shared" si="7"/>
        <v>3068.5499999999997</v>
      </c>
    </row>
    <row r="474" spans="2:9">
      <c r="B474" s="180" t="s">
        <v>673</v>
      </c>
      <c r="C474" s="187" t="s">
        <v>1088</v>
      </c>
      <c r="D474" s="182" t="s">
        <v>674</v>
      </c>
      <c r="E474" s="187" t="s">
        <v>1091</v>
      </c>
      <c r="F474" s="183">
        <v>40670</v>
      </c>
      <c r="G474" s="188">
        <v>340.95</v>
      </c>
      <c r="H474" s="185">
        <v>10</v>
      </c>
      <c r="I474" s="189">
        <f t="shared" si="7"/>
        <v>3409.5</v>
      </c>
    </row>
    <row r="475" spans="2:9">
      <c r="B475" s="180" t="s">
        <v>677</v>
      </c>
      <c r="C475" s="181" t="s">
        <v>1088</v>
      </c>
      <c r="D475" s="182" t="s">
        <v>675</v>
      </c>
      <c r="E475" s="181" t="s">
        <v>1093</v>
      </c>
      <c r="F475" s="183">
        <v>40670</v>
      </c>
      <c r="G475" s="184">
        <v>340.95</v>
      </c>
      <c r="H475" s="185">
        <v>2</v>
      </c>
      <c r="I475" s="186">
        <f t="shared" si="7"/>
        <v>681.9</v>
      </c>
    </row>
    <row r="476" spans="2:9">
      <c r="B476" s="180" t="s">
        <v>678</v>
      </c>
      <c r="C476" s="187" t="s">
        <v>1088</v>
      </c>
      <c r="D476" s="182" t="s">
        <v>679</v>
      </c>
      <c r="E476" s="187" t="s">
        <v>1093</v>
      </c>
      <c r="F476" s="183">
        <v>40673</v>
      </c>
      <c r="G476" s="188">
        <v>340.95</v>
      </c>
      <c r="H476" s="185">
        <v>12</v>
      </c>
      <c r="I476" s="189">
        <f t="shared" si="7"/>
        <v>4091.3999999999996</v>
      </c>
    </row>
    <row r="477" spans="2:9">
      <c r="B477" s="180" t="s">
        <v>262</v>
      </c>
      <c r="C477" s="181" t="s">
        <v>1088</v>
      </c>
      <c r="D477" s="182" t="s">
        <v>676</v>
      </c>
      <c r="E477" s="181" t="s">
        <v>1094</v>
      </c>
      <c r="F477" s="183">
        <v>40677</v>
      </c>
      <c r="G477" s="184">
        <v>340.95</v>
      </c>
      <c r="H477" s="185">
        <v>11</v>
      </c>
      <c r="I477" s="186">
        <f t="shared" si="7"/>
        <v>3750.45</v>
      </c>
    </row>
    <row r="478" spans="2:9">
      <c r="B478" s="180" t="s">
        <v>262</v>
      </c>
      <c r="C478" s="187" t="s">
        <v>1088</v>
      </c>
      <c r="D478" s="182" t="s">
        <v>676</v>
      </c>
      <c r="E478" s="187" t="s">
        <v>1093</v>
      </c>
      <c r="F478" s="183">
        <v>40679</v>
      </c>
      <c r="G478" s="188">
        <v>340.95</v>
      </c>
      <c r="H478" s="185">
        <v>8</v>
      </c>
      <c r="I478" s="189">
        <f t="shared" si="7"/>
        <v>2727.6</v>
      </c>
    </row>
    <row r="479" spans="2:9">
      <c r="B479" s="180" t="s">
        <v>343</v>
      </c>
      <c r="C479" s="181" t="s">
        <v>1088</v>
      </c>
      <c r="D479" s="182" t="s">
        <v>676</v>
      </c>
      <c r="E479" s="181" t="s">
        <v>1092</v>
      </c>
      <c r="F479" s="183">
        <v>40680</v>
      </c>
      <c r="G479" s="184">
        <v>340.95</v>
      </c>
      <c r="H479" s="185">
        <v>8</v>
      </c>
      <c r="I479" s="186">
        <f t="shared" si="7"/>
        <v>2727.6</v>
      </c>
    </row>
    <row r="480" spans="2:9">
      <c r="B480" s="180" t="s">
        <v>673</v>
      </c>
      <c r="C480" s="187" t="s">
        <v>1088</v>
      </c>
      <c r="D480" s="182" t="s">
        <v>674</v>
      </c>
      <c r="E480" s="187" t="s">
        <v>1095</v>
      </c>
      <c r="F480" s="183">
        <v>40686</v>
      </c>
      <c r="G480" s="188">
        <v>340.95</v>
      </c>
      <c r="H480" s="185">
        <v>10</v>
      </c>
      <c r="I480" s="189">
        <f t="shared" si="7"/>
        <v>3409.5</v>
      </c>
    </row>
    <row r="481" spans="2:9">
      <c r="B481" s="180" t="s">
        <v>680</v>
      </c>
      <c r="C481" s="181" t="s">
        <v>1088</v>
      </c>
      <c r="D481" s="182" t="s">
        <v>679</v>
      </c>
      <c r="E481" s="181" t="s">
        <v>1093</v>
      </c>
      <c r="F481" s="183">
        <v>40687</v>
      </c>
      <c r="G481" s="184">
        <v>340.95</v>
      </c>
      <c r="H481" s="185">
        <v>5</v>
      </c>
      <c r="I481" s="186">
        <f t="shared" si="7"/>
        <v>1704.75</v>
      </c>
    </row>
    <row r="482" spans="2:9">
      <c r="B482" s="180" t="s">
        <v>262</v>
      </c>
      <c r="C482" s="187" t="s">
        <v>1088</v>
      </c>
      <c r="D482" s="182" t="s">
        <v>676</v>
      </c>
      <c r="E482" s="187" t="s">
        <v>1095</v>
      </c>
      <c r="F482" s="183">
        <v>40691</v>
      </c>
      <c r="G482" s="188">
        <v>340.95</v>
      </c>
      <c r="H482" s="185">
        <v>9</v>
      </c>
      <c r="I482" s="189">
        <f t="shared" si="7"/>
        <v>3068.5499999999997</v>
      </c>
    </row>
    <row r="483" spans="2:9">
      <c r="B483" s="180" t="s">
        <v>343</v>
      </c>
      <c r="C483" s="181" t="s">
        <v>1088</v>
      </c>
      <c r="D483" s="182" t="s">
        <v>676</v>
      </c>
      <c r="E483" s="181" t="s">
        <v>1091</v>
      </c>
      <c r="F483" s="183">
        <v>40697</v>
      </c>
      <c r="G483" s="184">
        <v>340.95</v>
      </c>
      <c r="H483" s="185">
        <v>2</v>
      </c>
      <c r="I483" s="186">
        <f t="shared" si="7"/>
        <v>681.9</v>
      </c>
    </row>
    <row r="484" spans="2:9">
      <c r="B484" s="180" t="s">
        <v>605</v>
      </c>
      <c r="C484" s="187" t="s">
        <v>1088</v>
      </c>
      <c r="D484" s="182" t="s">
        <v>675</v>
      </c>
      <c r="E484" s="187" t="s">
        <v>1094</v>
      </c>
      <c r="F484" s="183">
        <v>40703</v>
      </c>
      <c r="G484" s="188">
        <v>340.95</v>
      </c>
      <c r="H484" s="185">
        <v>8</v>
      </c>
      <c r="I484" s="189">
        <f t="shared" si="7"/>
        <v>2727.6</v>
      </c>
    </row>
    <row r="485" spans="2:9">
      <c r="B485" s="180" t="s">
        <v>150</v>
      </c>
      <c r="C485" s="181" t="s">
        <v>1088</v>
      </c>
      <c r="D485" s="182" t="s">
        <v>676</v>
      </c>
      <c r="E485" s="181" t="s">
        <v>1093</v>
      </c>
      <c r="F485" s="183">
        <v>40710</v>
      </c>
      <c r="G485" s="184">
        <v>340.95</v>
      </c>
      <c r="H485" s="185">
        <v>1</v>
      </c>
      <c r="I485" s="186">
        <f t="shared" si="7"/>
        <v>340.95</v>
      </c>
    </row>
    <row r="486" spans="2:9">
      <c r="B486" s="180" t="s">
        <v>343</v>
      </c>
      <c r="C486" s="187" t="s">
        <v>1088</v>
      </c>
      <c r="D486" s="182" t="s">
        <v>676</v>
      </c>
      <c r="E486" s="187" t="s">
        <v>1091</v>
      </c>
      <c r="F486" s="183">
        <v>40712</v>
      </c>
      <c r="G486" s="188">
        <v>340.95</v>
      </c>
      <c r="H486" s="185">
        <v>7</v>
      </c>
      <c r="I486" s="189">
        <f t="shared" si="7"/>
        <v>2386.65</v>
      </c>
    </row>
    <row r="487" spans="2:9">
      <c r="B487" s="180" t="s">
        <v>171</v>
      </c>
      <c r="C487" s="181" t="s">
        <v>1088</v>
      </c>
      <c r="D487" s="182" t="s">
        <v>674</v>
      </c>
      <c r="E487" s="181" t="s">
        <v>1092</v>
      </c>
      <c r="F487" s="183">
        <v>40719</v>
      </c>
      <c r="G487" s="184">
        <v>340.95</v>
      </c>
      <c r="H487" s="185">
        <v>5</v>
      </c>
      <c r="I487" s="186">
        <f t="shared" si="7"/>
        <v>1704.75</v>
      </c>
    </row>
    <row r="488" spans="2:9">
      <c r="B488" s="180" t="s">
        <v>673</v>
      </c>
      <c r="C488" s="187" t="s">
        <v>1088</v>
      </c>
      <c r="D488" s="182" t="s">
        <v>674</v>
      </c>
      <c r="E488" s="187" t="s">
        <v>1092</v>
      </c>
      <c r="F488" s="183">
        <v>40721</v>
      </c>
      <c r="G488" s="188">
        <v>340.95</v>
      </c>
      <c r="H488" s="185">
        <v>2</v>
      </c>
      <c r="I488" s="189">
        <f t="shared" si="7"/>
        <v>681.9</v>
      </c>
    </row>
    <row r="489" spans="2:9">
      <c r="B489" s="180" t="s">
        <v>673</v>
      </c>
      <c r="C489" s="181" t="s">
        <v>1088</v>
      </c>
      <c r="D489" s="182" t="s">
        <v>674</v>
      </c>
      <c r="E489" s="181" t="s">
        <v>1092</v>
      </c>
      <c r="F489" s="183">
        <v>40728</v>
      </c>
      <c r="G489" s="184">
        <v>340.95</v>
      </c>
      <c r="H489" s="185">
        <v>7</v>
      </c>
      <c r="I489" s="186">
        <f t="shared" si="7"/>
        <v>2386.65</v>
      </c>
    </row>
    <row r="490" spans="2:9">
      <c r="B490" s="180" t="s">
        <v>677</v>
      </c>
      <c r="C490" s="187" t="s">
        <v>1088</v>
      </c>
      <c r="D490" s="182" t="s">
        <v>675</v>
      </c>
      <c r="E490" s="187" t="s">
        <v>1094</v>
      </c>
      <c r="F490" s="183">
        <v>40730</v>
      </c>
      <c r="G490" s="188">
        <v>340.95</v>
      </c>
      <c r="H490" s="185">
        <v>6</v>
      </c>
      <c r="I490" s="189">
        <f t="shared" si="7"/>
        <v>2045.6999999999998</v>
      </c>
    </row>
    <row r="491" spans="2:9">
      <c r="B491" s="180" t="s">
        <v>150</v>
      </c>
      <c r="C491" s="181" t="s">
        <v>1088</v>
      </c>
      <c r="D491" s="182" t="s">
        <v>676</v>
      </c>
      <c r="E491" s="181" t="s">
        <v>1094</v>
      </c>
      <c r="F491" s="183">
        <v>40731</v>
      </c>
      <c r="G491" s="184">
        <v>340.95</v>
      </c>
      <c r="H491" s="185">
        <v>9</v>
      </c>
      <c r="I491" s="186">
        <f t="shared" si="7"/>
        <v>3068.5499999999997</v>
      </c>
    </row>
    <row r="492" spans="2:9">
      <c r="B492" s="180" t="s">
        <v>150</v>
      </c>
      <c r="C492" s="187" t="s">
        <v>1088</v>
      </c>
      <c r="D492" s="182" t="s">
        <v>676</v>
      </c>
      <c r="E492" s="187" t="s">
        <v>1092</v>
      </c>
      <c r="F492" s="183">
        <v>40731</v>
      </c>
      <c r="G492" s="188">
        <v>340.95</v>
      </c>
      <c r="H492" s="185">
        <v>6</v>
      </c>
      <c r="I492" s="189">
        <f t="shared" si="7"/>
        <v>2045.6999999999998</v>
      </c>
    </row>
    <row r="493" spans="2:9">
      <c r="B493" s="180" t="s">
        <v>343</v>
      </c>
      <c r="C493" s="181" t="s">
        <v>1088</v>
      </c>
      <c r="D493" s="182" t="s">
        <v>676</v>
      </c>
      <c r="E493" s="181" t="s">
        <v>1092</v>
      </c>
      <c r="F493" s="183">
        <v>40738</v>
      </c>
      <c r="G493" s="184">
        <v>340.95</v>
      </c>
      <c r="H493" s="185">
        <v>2</v>
      </c>
      <c r="I493" s="186">
        <f t="shared" si="7"/>
        <v>681.9</v>
      </c>
    </row>
    <row r="494" spans="2:9">
      <c r="B494" s="180" t="s">
        <v>680</v>
      </c>
      <c r="C494" s="187" t="s">
        <v>1088</v>
      </c>
      <c r="D494" s="182" t="s">
        <v>679</v>
      </c>
      <c r="E494" s="187" t="s">
        <v>1095</v>
      </c>
      <c r="F494" s="183">
        <v>40746</v>
      </c>
      <c r="G494" s="188">
        <v>340.95</v>
      </c>
      <c r="H494" s="185">
        <v>6</v>
      </c>
      <c r="I494" s="189">
        <f t="shared" si="7"/>
        <v>2045.6999999999998</v>
      </c>
    </row>
    <row r="495" spans="2:9">
      <c r="B495" s="180" t="s">
        <v>150</v>
      </c>
      <c r="C495" s="181" t="s">
        <v>1088</v>
      </c>
      <c r="D495" s="182" t="s">
        <v>676</v>
      </c>
      <c r="E495" s="181" t="s">
        <v>1091</v>
      </c>
      <c r="F495" s="183">
        <v>40750</v>
      </c>
      <c r="G495" s="184">
        <v>340.95</v>
      </c>
      <c r="H495" s="185">
        <v>9</v>
      </c>
      <c r="I495" s="186">
        <f t="shared" si="7"/>
        <v>3068.5499999999997</v>
      </c>
    </row>
    <row r="496" spans="2:9">
      <c r="B496" s="180" t="s">
        <v>262</v>
      </c>
      <c r="C496" s="187" t="s">
        <v>1088</v>
      </c>
      <c r="D496" s="182" t="s">
        <v>676</v>
      </c>
      <c r="E496" s="187" t="s">
        <v>1092</v>
      </c>
      <c r="F496" s="183">
        <v>40756</v>
      </c>
      <c r="G496" s="188">
        <v>340.95</v>
      </c>
      <c r="H496" s="185">
        <v>8</v>
      </c>
      <c r="I496" s="189">
        <f t="shared" si="7"/>
        <v>2727.6</v>
      </c>
    </row>
    <row r="497" spans="2:9">
      <c r="B497" s="180" t="s">
        <v>680</v>
      </c>
      <c r="C497" s="181" t="s">
        <v>1088</v>
      </c>
      <c r="D497" s="182" t="s">
        <v>679</v>
      </c>
      <c r="E497" s="181" t="s">
        <v>1091</v>
      </c>
      <c r="F497" s="183">
        <v>40759</v>
      </c>
      <c r="G497" s="184">
        <v>340.95</v>
      </c>
      <c r="H497" s="185">
        <v>10</v>
      </c>
      <c r="I497" s="186">
        <f t="shared" si="7"/>
        <v>3409.5</v>
      </c>
    </row>
    <row r="498" spans="2:9">
      <c r="B498" s="180" t="s">
        <v>150</v>
      </c>
      <c r="C498" s="187" t="s">
        <v>1088</v>
      </c>
      <c r="D498" s="182" t="s">
        <v>676</v>
      </c>
      <c r="E498" s="187" t="s">
        <v>1094</v>
      </c>
      <c r="F498" s="183">
        <v>40760</v>
      </c>
      <c r="G498" s="188">
        <v>340.95</v>
      </c>
      <c r="H498" s="185">
        <v>16</v>
      </c>
      <c r="I498" s="189">
        <f t="shared" si="7"/>
        <v>5455.2</v>
      </c>
    </row>
    <row r="499" spans="2:9">
      <c r="B499" s="180" t="s">
        <v>605</v>
      </c>
      <c r="C499" s="181" t="s">
        <v>1088</v>
      </c>
      <c r="D499" s="182" t="s">
        <v>675</v>
      </c>
      <c r="E499" s="181" t="s">
        <v>1091</v>
      </c>
      <c r="F499" s="183">
        <v>40764</v>
      </c>
      <c r="G499" s="184">
        <v>340.95</v>
      </c>
      <c r="H499" s="185">
        <v>11</v>
      </c>
      <c r="I499" s="186">
        <f t="shared" si="7"/>
        <v>3750.45</v>
      </c>
    </row>
    <row r="500" spans="2:9">
      <c r="B500" s="180" t="s">
        <v>673</v>
      </c>
      <c r="C500" s="187" t="s">
        <v>1088</v>
      </c>
      <c r="D500" s="182" t="s">
        <v>674</v>
      </c>
      <c r="E500" s="187" t="s">
        <v>1095</v>
      </c>
      <c r="F500" s="183">
        <v>40765</v>
      </c>
      <c r="G500" s="188">
        <v>340.95</v>
      </c>
      <c r="H500" s="185">
        <v>7</v>
      </c>
      <c r="I500" s="189">
        <f t="shared" si="7"/>
        <v>2386.65</v>
      </c>
    </row>
    <row r="501" spans="2:9">
      <c r="B501" s="180" t="s">
        <v>673</v>
      </c>
      <c r="C501" s="181" t="s">
        <v>1088</v>
      </c>
      <c r="D501" s="182" t="s">
        <v>674</v>
      </c>
      <c r="E501" s="181" t="s">
        <v>1092</v>
      </c>
      <c r="F501" s="183">
        <v>40768</v>
      </c>
      <c r="G501" s="184">
        <v>340.95</v>
      </c>
      <c r="H501" s="185">
        <v>3</v>
      </c>
      <c r="I501" s="186">
        <f t="shared" si="7"/>
        <v>1022.8499999999999</v>
      </c>
    </row>
    <row r="502" spans="2:9">
      <c r="B502" s="180" t="s">
        <v>262</v>
      </c>
      <c r="C502" s="187" t="s">
        <v>1088</v>
      </c>
      <c r="D502" s="182" t="s">
        <v>676</v>
      </c>
      <c r="E502" s="187" t="s">
        <v>1093</v>
      </c>
      <c r="F502" s="183">
        <v>40774</v>
      </c>
      <c r="G502" s="188">
        <v>340.95</v>
      </c>
      <c r="H502" s="185">
        <v>1</v>
      </c>
      <c r="I502" s="189">
        <f t="shared" si="7"/>
        <v>340.95</v>
      </c>
    </row>
    <row r="503" spans="2:9">
      <c r="B503" s="180" t="s">
        <v>681</v>
      </c>
      <c r="C503" s="181" t="s">
        <v>1088</v>
      </c>
      <c r="D503" s="182" t="s">
        <v>679</v>
      </c>
      <c r="E503" s="181" t="s">
        <v>1095</v>
      </c>
      <c r="F503" s="183">
        <v>40782</v>
      </c>
      <c r="G503" s="184">
        <v>340.95</v>
      </c>
      <c r="H503" s="185">
        <v>7</v>
      </c>
      <c r="I503" s="186">
        <f t="shared" si="7"/>
        <v>2386.65</v>
      </c>
    </row>
    <row r="504" spans="2:9">
      <c r="B504" s="180" t="s">
        <v>673</v>
      </c>
      <c r="C504" s="187" t="s">
        <v>1088</v>
      </c>
      <c r="D504" s="182" t="s">
        <v>674</v>
      </c>
      <c r="E504" s="187" t="s">
        <v>1095</v>
      </c>
      <c r="F504" s="183">
        <v>40789</v>
      </c>
      <c r="G504" s="188">
        <v>340.95</v>
      </c>
      <c r="H504" s="185">
        <v>7</v>
      </c>
      <c r="I504" s="189">
        <f t="shared" si="7"/>
        <v>2386.65</v>
      </c>
    </row>
    <row r="505" spans="2:9">
      <c r="B505" s="180" t="s">
        <v>680</v>
      </c>
      <c r="C505" s="181" t="s">
        <v>1088</v>
      </c>
      <c r="D505" s="182" t="s">
        <v>679</v>
      </c>
      <c r="E505" s="181" t="s">
        <v>1091</v>
      </c>
      <c r="F505" s="183">
        <v>40792</v>
      </c>
      <c r="G505" s="184">
        <v>340.95</v>
      </c>
      <c r="H505" s="185">
        <v>9</v>
      </c>
      <c r="I505" s="186">
        <f t="shared" si="7"/>
        <v>3068.5499999999997</v>
      </c>
    </row>
    <row r="506" spans="2:9">
      <c r="B506" s="180" t="s">
        <v>678</v>
      </c>
      <c r="C506" s="187" t="s">
        <v>1088</v>
      </c>
      <c r="D506" s="182" t="s">
        <v>679</v>
      </c>
      <c r="E506" s="187" t="s">
        <v>1092</v>
      </c>
      <c r="F506" s="183">
        <v>40813</v>
      </c>
      <c r="G506" s="188">
        <v>340.95</v>
      </c>
      <c r="H506" s="185">
        <v>3</v>
      </c>
      <c r="I506" s="189">
        <f t="shared" si="7"/>
        <v>1022.8499999999999</v>
      </c>
    </row>
    <row r="507" spans="2:9">
      <c r="B507" s="180" t="s">
        <v>262</v>
      </c>
      <c r="C507" s="181" t="s">
        <v>1088</v>
      </c>
      <c r="D507" s="182" t="s">
        <v>676</v>
      </c>
      <c r="E507" s="181" t="s">
        <v>1091</v>
      </c>
      <c r="F507" s="183">
        <v>40826</v>
      </c>
      <c r="G507" s="184">
        <v>340.95</v>
      </c>
      <c r="H507" s="185">
        <v>4</v>
      </c>
      <c r="I507" s="186">
        <f t="shared" si="7"/>
        <v>1363.8</v>
      </c>
    </row>
    <row r="508" spans="2:9">
      <c r="B508" s="180" t="s">
        <v>678</v>
      </c>
      <c r="C508" s="187" t="s">
        <v>1088</v>
      </c>
      <c r="D508" s="182" t="s">
        <v>679</v>
      </c>
      <c r="E508" s="187" t="s">
        <v>1093</v>
      </c>
      <c r="F508" s="183">
        <v>40831</v>
      </c>
      <c r="G508" s="188">
        <v>340.95</v>
      </c>
      <c r="H508" s="185">
        <v>8</v>
      </c>
      <c r="I508" s="189">
        <f t="shared" si="7"/>
        <v>2727.6</v>
      </c>
    </row>
    <row r="509" spans="2:9">
      <c r="B509" s="180" t="s">
        <v>677</v>
      </c>
      <c r="C509" s="181" t="s">
        <v>1088</v>
      </c>
      <c r="D509" s="182" t="s">
        <v>675</v>
      </c>
      <c r="E509" s="181" t="s">
        <v>1092</v>
      </c>
      <c r="F509" s="183">
        <v>40837</v>
      </c>
      <c r="G509" s="184">
        <v>340.95</v>
      </c>
      <c r="H509" s="185">
        <v>1</v>
      </c>
      <c r="I509" s="186">
        <f t="shared" si="7"/>
        <v>340.95</v>
      </c>
    </row>
    <row r="510" spans="2:9">
      <c r="B510" s="180" t="s">
        <v>677</v>
      </c>
      <c r="C510" s="187" t="s">
        <v>1088</v>
      </c>
      <c r="D510" s="182" t="s">
        <v>675</v>
      </c>
      <c r="E510" s="187" t="s">
        <v>1092</v>
      </c>
      <c r="F510" s="183">
        <v>40848</v>
      </c>
      <c r="G510" s="188">
        <v>340.95</v>
      </c>
      <c r="H510" s="185">
        <v>11</v>
      </c>
      <c r="I510" s="189">
        <f t="shared" si="7"/>
        <v>3750.45</v>
      </c>
    </row>
    <row r="511" spans="2:9">
      <c r="B511" s="180" t="s">
        <v>677</v>
      </c>
      <c r="C511" s="181" t="s">
        <v>1088</v>
      </c>
      <c r="D511" s="182" t="s">
        <v>675</v>
      </c>
      <c r="E511" s="181" t="s">
        <v>1094</v>
      </c>
      <c r="F511" s="183">
        <v>40850</v>
      </c>
      <c r="G511" s="184">
        <v>340.95</v>
      </c>
      <c r="H511" s="185">
        <v>17</v>
      </c>
      <c r="I511" s="186">
        <f t="shared" si="7"/>
        <v>5796.15</v>
      </c>
    </row>
    <row r="512" spans="2:9">
      <c r="B512" s="180" t="s">
        <v>677</v>
      </c>
      <c r="C512" s="187" t="s">
        <v>1088</v>
      </c>
      <c r="D512" s="182" t="s">
        <v>675</v>
      </c>
      <c r="E512" s="187" t="s">
        <v>1093</v>
      </c>
      <c r="F512" s="183">
        <v>40851</v>
      </c>
      <c r="G512" s="188">
        <v>340.95</v>
      </c>
      <c r="H512" s="185">
        <v>6</v>
      </c>
      <c r="I512" s="189">
        <f t="shared" si="7"/>
        <v>2045.6999999999998</v>
      </c>
    </row>
    <row r="513" spans="2:9">
      <c r="B513" s="180" t="s">
        <v>677</v>
      </c>
      <c r="C513" s="181" t="s">
        <v>1088</v>
      </c>
      <c r="D513" s="182" t="s">
        <v>675</v>
      </c>
      <c r="E513" s="181" t="s">
        <v>1093</v>
      </c>
      <c r="F513" s="183">
        <v>40855</v>
      </c>
      <c r="G513" s="184">
        <v>340.95</v>
      </c>
      <c r="H513" s="185">
        <v>10</v>
      </c>
      <c r="I513" s="186">
        <f t="shared" si="7"/>
        <v>3409.5</v>
      </c>
    </row>
    <row r="514" spans="2:9">
      <c r="B514" s="180" t="s">
        <v>605</v>
      </c>
      <c r="C514" s="187" t="s">
        <v>1088</v>
      </c>
      <c r="D514" s="182" t="s">
        <v>675</v>
      </c>
      <c r="E514" s="187" t="s">
        <v>1093</v>
      </c>
      <c r="F514" s="183">
        <v>40859</v>
      </c>
      <c r="G514" s="188">
        <v>340.95</v>
      </c>
      <c r="H514" s="185">
        <v>13</v>
      </c>
      <c r="I514" s="189">
        <f t="shared" ref="I514:I577" si="8">G514*H514</f>
        <v>4432.3499999999995</v>
      </c>
    </row>
    <row r="515" spans="2:9">
      <c r="B515" s="180" t="s">
        <v>343</v>
      </c>
      <c r="C515" s="181" t="s">
        <v>1088</v>
      </c>
      <c r="D515" s="182" t="s">
        <v>676</v>
      </c>
      <c r="E515" s="181" t="s">
        <v>1092</v>
      </c>
      <c r="F515" s="183">
        <v>40866</v>
      </c>
      <c r="G515" s="184">
        <v>340.95</v>
      </c>
      <c r="H515" s="185">
        <v>7</v>
      </c>
      <c r="I515" s="186">
        <f t="shared" si="8"/>
        <v>2386.65</v>
      </c>
    </row>
    <row r="516" spans="2:9">
      <c r="B516" s="180" t="s">
        <v>677</v>
      </c>
      <c r="C516" s="187" t="s">
        <v>1088</v>
      </c>
      <c r="D516" s="182" t="s">
        <v>675</v>
      </c>
      <c r="E516" s="187" t="s">
        <v>1095</v>
      </c>
      <c r="F516" s="183">
        <v>40869</v>
      </c>
      <c r="G516" s="188">
        <v>340.95</v>
      </c>
      <c r="H516" s="185">
        <v>10</v>
      </c>
      <c r="I516" s="189">
        <f t="shared" si="8"/>
        <v>3409.5</v>
      </c>
    </row>
    <row r="517" spans="2:9">
      <c r="B517" s="180" t="s">
        <v>673</v>
      </c>
      <c r="C517" s="181" t="s">
        <v>1088</v>
      </c>
      <c r="D517" s="182" t="s">
        <v>674</v>
      </c>
      <c r="E517" s="181" t="s">
        <v>1091</v>
      </c>
      <c r="F517" s="183">
        <v>40878</v>
      </c>
      <c r="G517" s="184">
        <v>340.95</v>
      </c>
      <c r="H517" s="185">
        <v>9</v>
      </c>
      <c r="I517" s="186">
        <f t="shared" si="8"/>
        <v>3068.5499999999997</v>
      </c>
    </row>
    <row r="518" spans="2:9">
      <c r="B518" s="180" t="s">
        <v>682</v>
      </c>
      <c r="C518" s="187" t="s">
        <v>1088</v>
      </c>
      <c r="D518" s="182" t="s">
        <v>679</v>
      </c>
      <c r="E518" s="187" t="s">
        <v>1094</v>
      </c>
      <c r="F518" s="183">
        <v>40887</v>
      </c>
      <c r="G518" s="188">
        <v>340.95</v>
      </c>
      <c r="H518" s="185">
        <v>11</v>
      </c>
      <c r="I518" s="189">
        <f t="shared" si="8"/>
        <v>3750.45</v>
      </c>
    </row>
    <row r="519" spans="2:9">
      <c r="B519" s="180" t="s">
        <v>682</v>
      </c>
      <c r="C519" s="181" t="s">
        <v>1088</v>
      </c>
      <c r="D519" s="182" t="s">
        <v>679</v>
      </c>
      <c r="E519" s="181" t="s">
        <v>1092</v>
      </c>
      <c r="F519" s="183">
        <v>40887</v>
      </c>
      <c r="G519" s="184">
        <v>340.95</v>
      </c>
      <c r="H519" s="185">
        <v>14</v>
      </c>
      <c r="I519" s="186">
        <f t="shared" si="8"/>
        <v>4773.3</v>
      </c>
    </row>
    <row r="520" spans="2:9">
      <c r="B520" s="180" t="s">
        <v>680</v>
      </c>
      <c r="C520" s="187" t="s">
        <v>1088</v>
      </c>
      <c r="D520" s="182" t="s">
        <v>679</v>
      </c>
      <c r="E520" s="187" t="s">
        <v>1094</v>
      </c>
      <c r="F520" s="183">
        <v>40891</v>
      </c>
      <c r="G520" s="188">
        <v>340.95</v>
      </c>
      <c r="H520" s="185">
        <v>8</v>
      </c>
      <c r="I520" s="189">
        <f t="shared" si="8"/>
        <v>2727.6</v>
      </c>
    </row>
    <row r="521" spans="2:9">
      <c r="B521" s="180" t="s">
        <v>262</v>
      </c>
      <c r="C521" s="181" t="s">
        <v>1088</v>
      </c>
      <c r="D521" s="182" t="s">
        <v>676</v>
      </c>
      <c r="E521" s="181" t="s">
        <v>1094</v>
      </c>
      <c r="F521" s="183">
        <v>40896</v>
      </c>
      <c r="G521" s="184">
        <v>340.95</v>
      </c>
      <c r="H521" s="185">
        <v>12</v>
      </c>
      <c r="I521" s="186">
        <f t="shared" si="8"/>
        <v>4091.3999999999996</v>
      </c>
    </row>
    <row r="522" spans="2:9">
      <c r="B522" s="180" t="s">
        <v>677</v>
      </c>
      <c r="C522" s="187" t="s">
        <v>1088</v>
      </c>
      <c r="D522" s="182" t="s">
        <v>675</v>
      </c>
      <c r="E522" s="187" t="s">
        <v>1094</v>
      </c>
      <c r="F522" s="183">
        <v>40898</v>
      </c>
      <c r="G522" s="188">
        <v>340.95</v>
      </c>
      <c r="H522" s="185">
        <v>18</v>
      </c>
      <c r="I522" s="189">
        <f t="shared" si="8"/>
        <v>6137.0999999999995</v>
      </c>
    </row>
    <row r="523" spans="2:9">
      <c r="B523" s="180" t="s">
        <v>673</v>
      </c>
      <c r="C523" s="181" t="s">
        <v>1088</v>
      </c>
      <c r="D523" s="182" t="s">
        <v>674</v>
      </c>
      <c r="E523" s="181" t="s">
        <v>1092</v>
      </c>
      <c r="F523" s="183">
        <v>40904</v>
      </c>
      <c r="G523" s="184">
        <v>340.95</v>
      </c>
      <c r="H523" s="185">
        <v>14</v>
      </c>
      <c r="I523" s="186">
        <f t="shared" si="8"/>
        <v>4773.3</v>
      </c>
    </row>
    <row r="524" spans="2:9">
      <c r="B524" s="180" t="s">
        <v>678</v>
      </c>
      <c r="C524" s="187" t="s">
        <v>1089</v>
      </c>
      <c r="D524" s="182" t="s">
        <v>679</v>
      </c>
      <c r="E524" s="187" t="s">
        <v>1091</v>
      </c>
      <c r="F524" s="183">
        <v>40185</v>
      </c>
      <c r="G524" s="188">
        <v>799.95</v>
      </c>
      <c r="H524" s="185">
        <v>13</v>
      </c>
      <c r="I524" s="189">
        <f t="shared" si="8"/>
        <v>10399.35</v>
      </c>
    </row>
    <row r="525" spans="2:9">
      <c r="B525" s="180" t="s">
        <v>605</v>
      </c>
      <c r="C525" s="181" t="s">
        <v>1089</v>
      </c>
      <c r="D525" s="182" t="s">
        <v>675</v>
      </c>
      <c r="E525" s="181" t="s">
        <v>1092</v>
      </c>
      <c r="F525" s="183">
        <v>40186</v>
      </c>
      <c r="G525" s="184">
        <v>799.95</v>
      </c>
      <c r="H525" s="185">
        <v>2</v>
      </c>
      <c r="I525" s="186">
        <f t="shared" si="8"/>
        <v>1599.9</v>
      </c>
    </row>
    <row r="526" spans="2:9">
      <c r="B526" s="180" t="s">
        <v>171</v>
      </c>
      <c r="C526" s="187" t="s">
        <v>1089</v>
      </c>
      <c r="D526" s="182" t="s">
        <v>674</v>
      </c>
      <c r="E526" s="187" t="s">
        <v>1094</v>
      </c>
      <c r="F526" s="183">
        <v>40191</v>
      </c>
      <c r="G526" s="188">
        <v>799.95</v>
      </c>
      <c r="H526" s="185">
        <v>6</v>
      </c>
      <c r="I526" s="189">
        <f t="shared" si="8"/>
        <v>4799.7000000000007</v>
      </c>
    </row>
    <row r="527" spans="2:9">
      <c r="B527" s="180" t="s">
        <v>673</v>
      </c>
      <c r="C527" s="181" t="s">
        <v>1089</v>
      </c>
      <c r="D527" s="182" t="s">
        <v>674</v>
      </c>
      <c r="E527" s="181" t="s">
        <v>1091</v>
      </c>
      <c r="F527" s="183">
        <v>40205</v>
      </c>
      <c r="G527" s="184">
        <v>799.95</v>
      </c>
      <c r="H527" s="185">
        <v>10</v>
      </c>
      <c r="I527" s="186">
        <f t="shared" si="8"/>
        <v>7999.5</v>
      </c>
    </row>
    <row r="528" spans="2:9">
      <c r="B528" s="180" t="s">
        <v>673</v>
      </c>
      <c r="C528" s="187" t="s">
        <v>1089</v>
      </c>
      <c r="D528" s="182" t="s">
        <v>674</v>
      </c>
      <c r="E528" s="187" t="s">
        <v>1092</v>
      </c>
      <c r="F528" s="183">
        <v>40205</v>
      </c>
      <c r="G528" s="188">
        <v>799.95</v>
      </c>
      <c r="H528" s="185">
        <v>7</v>
      </c>
      <c r="I528" s="189">
        <f t="shared" si="8"/>
        <v>5599.6500000000005</v>
      </c>
    </row>
    <row r="529" spans="2:9">
      <c r="B529" s="180" t="s">
        <v>262</v>
      </c>
      <c r="C529" s="181" t="s">
        <v>1089</v>
      </c>
      <c r="D529" s="182" t="s">
        <v>676</v>
      </c>
      <c r="E529" s="181" t="s">
        <v>1093</v>
      </c>
      <c r="F529" s="183">
        <v>40207</v>
      </c>
      <c r="G529" s="184">
        <v>799.95</v>
      </c>
      <c r="H529" s="185">
        <v>5</v>
      </c>
      <c r="I529" s="186">
        <f t="shared" si="8"/>
        <v>3999.75</v>
      </c>
    </row>
    <row r="530" spans="2:9">
      <c r="B530" s="180" t="s">
        <v>678</v>
      </c>
      <c r="C530" s="187" t="s">
        <v>1089</v>
      </c>
      <c r="D530" s="182" t="s">
        <v>679</v>
      </c>
      <c r="E530" s="187" t="s">
        <v>1092</v>
      </c>
      <c r="F530" s="183">
        <v>40207</v>
      </c>
      <c r="G530" s="188">
        <v>799.95</v>
      </c>
      <c r="H530" s="185">
        <v>7</v>
      </c>
      <c r="I530" s="189">
        <f t="shared" si="8"/>
        <v>5599.6500000000005</v>
      </c>
    </row>
    <row r="531" spans="2:9">
      <c r="B531" s="180" t="s">
        <v>678</v>
      </c>
      <c r="C531" s="181" t="s">
        <v>1089</v>
      </c>
      <c r="D531" s="182" t="s">
        <v>679</v>
      </c>
      <c r="E531" s="181" t="s">
        <v>1093</v>
      </c>
      <c r="F531" s="183">
        <v>40217</v>
      </c>
      <c r="G531" s="184">
        <v>799.95</v>
      </c>
      <c r="H531" s="185">
        <v>4</v>
      </c>
      <c r="I531" s="186">
        <f t="shared" si="8"/>
        <v>3199.8</v>
      </c>
    </row>
    <row r="532" spans="2:9">
      <c r="B532" s="180" t="s">
        <v>678</v>
      </c>
      <c r="C532" s="187" t="s">
        <v>1089</v>
      </c>
      <c r="D532" s="182" t="s">
        <v>679</v>
      </c>
      <c r="E532" s="187" t="s">
        <v>1093</v>
      </c>
      <c r="F532" s="183">
        <v>40217</v>
      </c>
      <c r="G532" s="188">
        <v>799.95</v>
      </c>
      <c r="H532" s="185">
        <v>11</v>
      </c>
      <c r="I532" s="189">
        <f t="shared" si="8"/>
        <v>8799.4500000000007</v>
      </c>
    </row>
    <row r="533" spans="2:9">
      <c r="B533" s="180" t="s">
        <v>682</v>
      </c>
      <c r="C533" s="181" t="s">
        <v>1089</v>
      </c>
      <c r="D533" s="182" t="s">
        <v>679</v>
      </c>
      <c r="E533" s="181" t="s">
        <v>1093</v>
      </c>
      <c r="F533" s="183">
        <v>40222</v>
      </c>
      <c r="G533" s="184">
        <v>799.95</v>
      </c>
      <c r="H533" s="185">
        <v>1</v>
      </c>
      <c r="I533" s="186">
        <f t="shared" si="8"/>
        <v>799.95</v>
      </c>
    </row>
    <row r="534" spans="2:9">
      <c r="B534" s="180" t="s">
        <v>682</v>
      </c>
      <c r="C534" s="187" t="s">
        <v>1089</v>
      </c>
      <c r="D534" s="182" t="s">
        <v>679</v>
      </c>
      <c r="E534" s="187" t="s">
        <v>1091</v>
      </c>
      <c r="F534" s="183">
        <v>40225</v>
      </c>
      <c r="G534" s="188">
        <v>799.95</v>
      </c>
      <c r="H534" s="185">
        <v>9</v>
      </c>
      <c r="I534" s="189">
        <f t="shared" si="8"/>
        <v>7199.55</v>
      </c>
    </row>
    <row r="535" spans="2:9">
      <c r="B535" s="180" t="s">
        <v>678</v>
      </c>
      <c r="C535" s="181" t="s">
        <v>1089</v>
      </c>
      <c r="D535" s="182" t="s">
        <v>679</v>
      </c>
      <c r="E535" s="181" t="s">
        <v>1094</v>
      </c>
      <c r="F535" s="183">
        <v>40225</v>
      </c>
      <c r="G535" s="184">
        <v>799.95</v>
      </c>
      <c r="H535" s="185">
        <v>14</v>
      </c>
      <c r="I535" s="186">
        <f t="shared" si="8"/>
        <v>11199.300000000001</v>
      </c>
    </row>
    <row r="536" spans="2:9">
      <c r="B536" s="180" t="s">
        <v>312</v>
      </c>
      <c r="C536" s="187" t="s">
        <v>1089</v>
      </c>
      <c r="D536" s="182" t="s">
        <v>674</v>
      </c>
      <c r="E536" s="187" t="s">
        <v>1093</v>
      </c>
      <c r="F536" s="183">
        <v>40225</v>
      </c>
      <c r="G536" s="188">
        <v>799.95</v>
      </c>
      <c r="H536" s="185">
        <v>5</v>
      </c>
      <c r="I536" s="189">
        <f t="shared" si="8"/>
        <v>3999.75</v>
      </c>
    </row>
    <row r="537" spans="2:9">
      <c r="B537" s="180" t="s">
        <v>312</v>
      </c>
      <c r="C537" s="181" t="s">
        <v>1089</v>
      </c>
      <c r="D537" s="182" t="s">
        <v>674</v>
      </c>
      <c r="E537" s="181" t="s">
        <v>1094</v>
      </c>
      <c r="F537" s="183">
        <v>40226</v>
      </c>
      <c r="G537" s="184">
        <v>799.95</v>
      </c>
      <c r="H537" s="185">
        <v>18</v>
      </c>
      <c r="I537" s="186">
        <f t="shared" si="8"/>
        <v>14399.1</v>
      </c>
    </row>
    <row r="538" spans="2:9">
      <c r="B538" s="180" t="s">
        <v>312</v>
      </c>
      <c r="C538" s="187" t="s">
        <v>1089</v>
      </c>
      <c r="D538" s="182" t="s">
        <v>674</v>
      </c>
      <c r="E538" s="187" t="s">
        <v>1093</v>
      </c>
      <c r="F538" s="183">
        <v>40227</v>
      </c>
      <c r="G538" s="188">
        <v>799.95</v>
      </c>
      <c r="H538" s="185">
        <v>14</v>
      </c>
      <c r="I538" s="189">
        <f t="shared" si="8"/>
        <v>11199.300000000001</v>
      </c>
    </row>
    <row r="539" spans="2:9">
      <c r="B539" s="180" t="s">
        <v>678</v>
      </c>
      <c r="C539" s="181" t="s">
        <v>1089</v>
      </c>
      <c r="D539" s="182" t="s">
        <v>679</v>
      </c>
      <c r="E539" s="181" t="s">
        <v>1094</v>
      </c>
      <c r="F539" s="183">
        <v>40229</v>
      </c>
      <c r="G539" s="184">
        <v>799.95</v>
      </c>
      <c r="H539" s="185">
        <v>17</v>
      </c>
      <c r="I539" s="186">
        <f t="shared" si="8"/>
        <v>13599.150000000001</v>
      </c>
    </row>
    <row r="540" spans="2:9">
      <c r="B540" s="180" t="s">
        <v>678</v>
      </c>
      <c r="C540" s="187" t="s">
        <v>1089</v>
      </c>
      <c r="D540" s="182" t="s">
        <v>679</v>
      </c>
      <c r="E540" s="187" t="s">
        <v>1091</v>
      </c>
      <c r="F540" s="183">
        <v>40234</v>
      </c>
      <c r="G540" s="188">
        <v>799.95</v>
      </c>
      <c r="H540" s="185">
        <v>9</v>
      </c>
      <c r="I540" s="189">
        <f t="shared" si="8"/>
        <v>7199.55</v>
      </c>
    </row>
    <row r="541" spans="2:9">
      <c r="B541" s="180" t="s">
        <v>681</v>
      </c>
      <c r="C541" s="181" t="s">
        <v>1089</v>
      </c>
      <c r="D541" s="182" t="s">
        <v>679</v>
      </c>
      <c r="E541" s="181" t="s">
        <v>1091</v>
      </c>
      <c r="F541" s="183">
        <v>40246</v>
      </c>
      <c r="G541" s="184">
        <v>799.95</v>
      </c>
      <c r="H541" s="185">
        <v>8</v>
      </c>
      <c r="I541" s="186">
        <f t="shared" si="8"/>
        <v>6399.6</v>
      </c>
    </row>
    <row r="542" spans="2:9">
      <c r="B542" s="180" t="s">
        <v>678</v>
      </c>
      <c r="C542" s="187" t="s">
        <v>1089</v>
      </c>
      <c r="D542" s="182" t="s">
        <v>679</v>
      </c>
      <c r="E542" s="187" t="s">
        <v>1093</v>
      </c>
      <c r="F542" s="183">
        <v>40247</v>
      </c>
      <c r="G542" s="188">
        <v>799.95</v>
      </c>
      <c r="H542" s="185">
        <v>8</v>
      </c>
      <c r="I542" s="189">
        <f t="shared" si="8"/>
        <v>6399.6</v>
      </c>
    </row>
    <row r="543" spans="2:9">
      <c r="B543" s="180" t="s">
        <v>171</v>
      </c>
      <c r="C543" s="181" t="s">
        <v>1089</v>
      </c>
      <c r="D543" s="182" t="s">
        <v>674</v>
      </c>
      <c r="E543" s="181" t="s">
        <v>1091</v>
      </c>
      <c r="F543" s="183">
        <v>40250</v>
      </c>
      <c r="G543" s="184">
        <v>799.95</v>
      </c>
      <c r="H543" s="185">
        <v>11</v>
      </c>
      <c r="I543" s="186">
        <f t="shared" si="8"/>
        <v>8799.4500000000007</v>
      </c>
    </row>
    <row r="544" spans="2:9">
      <c r="B544" s="180" t="s">
        <v>312</v>
      </c>
      <c r="C544" s="187" t="s">
        <v>1089</v>
      </c>
      <c r="D544" s="182" t="s">
        <v>674</v>
      </c>
      <c r="E544" s="187" t="s">
        <v>1093</v>
      </c>
      <c r="F544" s="183">
        <v>40255</v>
      </c>
      <c r="G544" s="188">
        <v>799.95</v>
      </c>
      <c r="H544" s="185">
        <v>9</v>
      </c>
      <c r="I544" s="189">
        <f t="shared" si="8"/>
        <v>7199.55</v>
      </c>
    </row>
    <row r="545" spans="2:9">
      <c r="B545" s="180" t="s">
        <v>678</v>
      </c>
      <c r="C545" s="181" t="s">
        <v>1089</v>
      </c>
      <c r="D545" s="182" t="s">
        <v>679</v>
      </c>
      <c r="E545" s="181" t="s">
        <v>1092</v>
      </c>
      <c r="F545" s="183">
        <v>40260</v>
      </c>
      <c r="G545" s="184">
        <v>799.95</v>
      </c>
      <c r="H545" s="185">
        <v>8</v>
      </c>
      <c r="I545" s="186">
        <f t="shared" si="8"/>
        <v>6399.6</v>
      </c>
    </row>
    <row r="546" spans="2:9">
      <c r="B546" s="180" t="s">
        <v>673</v>
      </c>
      <c r="C546" s="187" t="s">
        <v>1089</v>
      </c>
      <c r="D546" s="182" t="s">
        <v>674</v>
      </c>
      <c r="E546" s="187" t="s">
        <v>1092</v>
      </c>
      <c r="F546" s="183">
        <v>40267</v>
      </c>
      <c r="G546" s="188">
        <v>799.95</v>
      </c>
      <c r="H546" s="185">
        <v>7</v>
      </c>
      <c r="I546" s="189">
        <f t="shared" si="8"/>
        <v>5599.6500000000005</v>
      </c>
    </row>
    <row r="547" spans="2:9">
      <c r="B547" s="180" t="s">
        <v>681</v>
      </c>
      <c r="C547" s="181" t="s">
        <v>1089</v>
      </c>
      <c r="D547" s="182" t="s">
        <v>679</v>
      </c>
      <c r="E547" s="181" t="s">
        <v>1092</v>
      </c>
      <c r="F547" s="183">
        <v>40280</v>
      </c>
      <c r="G547" s="184">
        <v>799.95</v>
      </c>
      <c r="H547" s="185">
        <v>4</v>
      </c>
      <c r="I547" s="186">
        <f t="shared" si="8"/>
        <v>3199.8</v>
      </c>
    </row>
    <row r="548" spans="2:9">
      <c r="B548" s="180" t="s">
        <v>262</v>
      </c>
      <c r="C548" s="187" t="s">
        <v>1089</v>
      </c>
      <c r="D548" s="182" t="s">
        <v>676</v>
      </c>
      <c r="E548" s="187" t="s">
        <v>1094</v>
      </c>
      <c r="F548" s="183">
        <v>40281</v>
      </c>
      <c r="G548" s="188">
        <v>799.95</v>
      </c>
      <c r="H548" s="185">
        <v>7</v>
      </c>
      <c r="I548" s="189">
        <f t="shared" si="8"/>
        <v>5599.6500000000005</v>
      </c>
    </row>
    <row r="549" spans="2:9">
      <c r="B549" s="180" t="s">
        <v>681</v>
      </c>
      <c r="C549" s="181" t="s">
        <v>1089</v>
      </c>
      <c r="D549" s="182" t="s">
        <v>679</v>
      </c>
      <c r="E549" s="181" t="s">
        <v>1092</v>
      </c>
      <c r="F549" s="183">
        <v>40287</v>
      </c>
      <c r="G549" s="184">
        <v>799.95</v>
      </c>
      <c r="H549" s="185">
        <v>8</v>
      </c>
      <c r="I549" s="186">
        <f t="shared" si="8"/>
        <v>6399.6</v>
      </c>
    </row>
    <row r="550" spans="2:9">
      <c r="B550" s="180" t="s">
        <v>681</v>
      </c>
      <c r="C550" s="187" t="s">
        <v>1089</v>
      </c>
      <c r="D550" s="182" t="s">
        <v>679</v>
      </c>
      <c r="E550" s="187" t="s">
        <v>1094</v>
      </c>
      <c r="F550" s="183">
        <v>40291</v>
      </c>
      <c r="G550" s="188">
        <v>799.95</v>
      </c>
      <c r="H550" s="185">
        <v>16</v>
      </c>
      <c r="I550" s="189">
        <f t="shared" si="8"/>
        <v>12799.2</v>
      </c>
    </row>
    <row r="551" spans="2:9">
      <c r="B551" s="180" t="s">
        <v>678</v>
      </c>
      <c r="C551" s="181" t="s">
        <v>1089</v>
      </c>
      <c r="D551" s="182" t="s">
        <v>679</v>
      </c>
      <c r="E551" s="181" t="s">
        <v>1095</v>
      </c>
      <c r="F551" s="183">
        <v>40294</v>
      </c>
      <c r="G551" s="184">
        <v>799.95</v>
      </c>
      <c r="H551" s="185">
        <v>8</v>
      </c>
      <c r="I551" s="186">
        <f t="shared" si="8"/>
        <v>6399.6</v>
      </c>
    </row>
    <row r="552" spans="2:9">
      <c r="B552" s="180" t="s">
        <v>171</v>
      </c>
      <c r="C552" s="187" t="s">
        <v>1089</v>
      </c>
      <c r="D552" s="182" t="s">
        <v>674</v>
      </c>
      <c r="E552" s="187" t="s">
        <v>1093</v>
      </c>
      <c r="F552" s="183">
        <v>40295</v>
      </c>
      <c r="G552" s="188">
        <v>799.95</v>
      </c>
      <c r="H552" s="185">
        <v>2</v>
      </c>
      <c r="I552" s="189">
        <f t="shared" si="8"/>
        <v>1599.9</v>
      </c>
    </row>
    <row r="553" spans="2:9">
      <c r="B553" s="180" t="s">
        <v>682</v>
      </c>
      <c r="C553" s="181" t="s">
        <v>1089</v>
      </c>
      <c r="D553" s="182" t="s">
        <v>679</v>
      </c>
      <c r="E553" s="181" t="s">
        <v>1095</v>
      </c>
      <c r="F553" s="183">
        <v>40303</v>
      </c>
      <c r="G553" s="184">
        <v>799.95</v>
      </c>
      <c r="H553" s="185">
        <v>6</v>
      </c>
      <c r="I553" s="186">
        <f t="shared" si="8"/>
        <v>4799.7000000000007</v>
      </c>
    </row>
    <row r="554" spans="2:9">
      <c r="B554" s="180" t="s">
        <v>343</v>
      </c>
      <c r="C554" s="187" t="s">
        <v>1089</v>
      </c>
      <c r="D554" s="182" t="s">
        <v>674</v>
      </c>
      <c r="E554" s="187" t="s">
        <v>1093</v>
      </c>
      <c r="F554" s="183">
        <v>40306</v>
      </c>
      <c r="G554" s="188">
        <v>799.95</v>
      </c>
      <c r="H554" s="185">
        <v>6</v>
      </c>
      <c r="I554" s="189">
        <f t="shared" si="8"/>
        <v>4799.7000000000007</v>
      </c>
    </row>
    <row r="555" spans="2:9">
      <c r="B555" s="180" t="s">
        <v>262</v>
      </c>
      <c r="C555" s="181" t="s">
        <v>1089</v>
      </c>
      <c r="D555" s="182" t="s">
        <v>676</v>
      </c>
      <c r="E555" s="181" t="s">
        <v>1091</v>
      </c>
      <c r="F555" s="183">
        <v>40308</v>
      </c>
      <c r="G555" s="184">
        <v>799.95</v>
      </c>
      <c r="H555" s="185">
        <v>9</v>
      </c>
      <c r="I555" s="186">
        <f t="shared" si="8"/>
        <v>7199.55</v>
      </c>
    </row>
    <row r="556" spans="2:9">
      <c r="B556" s="180" t="s">
        <v>677</v>
      </c>
      <c r="C556" s="187" t="s">
        <v>1089</v>
      </c>
      <c r="D556" s="182" t="s">
        <v>675</v>
      </c>
      <c r="E556" s="187" t="s">
        <v>1092</v>
      </c>
      <c r="F556" s="183">
        <v>40309</v>
      </c>
      <c r="G556" s="188">
        <v>799.95</v>
      </c>
      <c r="H556" s="185">
        <v>10</v>
      </c>
      <c r="I556" s="189">
        <f t="shared" si="8"/>
        <v>7999.5</v>
      </c>
    </row>
    <row r="557" spans="2:9">
      <c r="B557" s="180" t="s">
        <v>673</v>
      </c>
      <c r="C557" s="181" t="s">
        <v>1089</v>
      </c>
      <c r="D557" s="182" t="s">
        <v>674</v>
      </c>
      <c r="E557" s="181" t="s">
        <v>1093</v>
      </c>
      <c r="F557" s="183">
        <v>40322</v>
      </c>
      <c r="G557" s="184">
        <v>799.95</v>
      </c>
      <c r="H557" s="185">
        <v>10</v>
      </c>
      <c r="I557" s="186">
        <f t="shared" si="8"/>
        <v>7999.5</v>
      </c>
    </row>
    <row r="558" spans="2:9">
      <c r="B558" s="180" t="s">
        <v>678</v>
      </c>
      <c r="C558" s="187" t="s">
        <v>1089</v>
      </c>
      <c r="D558" s="182" t="s">
        <v>679</v>
      </c>
      <c r="E558" s="187" t="s">
        <v>1091</v>
      </c>
      <c r="F558" s="183">
        <v>40326</v>
      </c>
      <c r="G558" s="188">
        <v>799.95</v>
      </c>
      <c r="H558" s="185">
        <v>5</v>
      </c>
      <c r="I558" s="189">
        <f t="shared" si="8"/>
        <v>3999.75</v>
      </c>
    </row>
    <row r="559" spans="2:9">
      <c r="B559" s="180" t="s">
        <v>171</v>
      </c>
      <c r="C559" s="181" t="s">
        <v>1089</v>
      </c>
      <c r="D559" s="182" t="s">
        <v>674</v>
      </c>
      <c r="E559" s="181" t="s">
        <v>1093</v>
      </c>
      <c r="F559" s="183">
        <v>40338</v>
      </c>
      <c r="G559" s="184">
        <v>799.95</v>
      </c>
      <c r="H559" s="185">
        <v>3</v>
      </c>
      <c r="I559" s="186">
        <f t="shared" si="8"/>
        <v>2399.8500000000004</v>
      </c>
    </row>
    <row r="560" spans="2:9">
      <c r="B560" s="180" t="s">
        <v>681</v>
      </c>
      <c r="C560" s="187" t="s">
        <v>1089</v>
      </c>
      <c r="D560" s="182" t="s">
        <v>679</v>
      </c>
      <c r="E560" s="187" t="s">
        <v>1093</v>
      </c>
      <c r="F560" s="183">
        <v>40340</v>
      </c>
      <c r="G560" s="188">
        <v>799.95</v>
      </c>
      <c r="H560" s="185">
        <v>10</v>
      </c>
      <c r="I560" s="189">
        <f t="shared" si="8"/>
        <v>7999.5</v>
      </c>
    </row>
    <row r="561" spans="2:9">
      <c r="B561" s="180" t="s">
        <v>673</v>
      </c>
      <c r="C561" s="181" t="s">
        <v>1089</v>
      </c>
      <c r="D561" s="182" t="s">
        <v>674</v>
      </c>
      <c r="E561" s="181" t="s">
        <v>1095</v>
      </c>
      <c r="F561" s="183">
        <v>40344</v>
      </c>
      <c r="G561" s="184">
        <v>799.95</v>
      </c>
      <c r="H561" s="185">
        <v>3</v>
      </c>
      <c r="I561" s="186">
        <f t="shared" si="8"/>
        <v>2399.8500000000004</v>
      </c>
    </row>
    <row r="562" spans="2:9">
      <c r="B562" s="180" t="s">
        <v>673</v>
      </c>
      <c r="C562" s="187" t="s">
        <v>1089</v>
      </c>
      <c r="D562" s="182" t="s">
        <v>674</v>
      </c>
      <c r="E562" s="187" t="s">
        <v>1094</v>
      </c>
      <c r="F562" s="183">
        <v>40345</v>
      </c>
      <c r="G562" s="188">
        <v>799.95</v>
      </c>
      <c r="H562" s="185">
        <v>19</v>
      </c>
      <c r="I562" s="189">
        <f t="shared" si="8"/>
        <v>15199.050000000001</v>
      </c>
    </row>
    <row r="563" spans="2:9">
      <c r="B563" s="180" t="s">
        <v>343</v>
      </c>
      <c r="C563" s="181" t="s">
        <v>1089</v>
      </c>
      <c r="D563" s="182" t="s">
        <v>674</v>
      </c>
      <c r="E563" s="181" t="s">
        <v>1092</v>
      </c>
      <c r="F563" s="183">
        <v>40347</v>
      </c>
      <c r="G563" s="184">
        <v>799.95</v>
      </c>
      <c r="H563" s="185">
        <v>11</v>
      </c>
      <c r="I563" s="186">
        <f t="shared" si="8"/>
        <v>8799.4500000000007</v>
      </c>
    </row>
    <row r="564" spans="2:9">
      <c r="B564" s="180" t="s">
        <v>681</v>
      </c>
      <c r="C564" s="187" t="s">
        <v>1089</v>
      </c>
      <c r="D564" s="182" t="s">
        <v>679</v>
      </c>
      <c r="E564" s="187" t="s">
        <v>1095</v>
      </c>
      <c r="F564" s="183">
        <v>40347</v>
      </c>
      <c r="G564" s="188">
        <v>799.95</v>
      </c>
      <c r="H564" s="185">
        <v>6</v>
      </c>
      <c r="I564" s="189">
        <f t="shared" si="8"/>
        <v>4799.7000000000007</v>
      </c>
    </row>
    <row r="565" spans="2:9">
      <c r="B565" s="180" t="s">
        <v>171</v>
      </c>
      <c r="C565" s="181" t="s">
        <v>1089</v>
      </c>
      <c r="D565" s="182" t="s">
        <v>674</v>
      </c>
      <c r="E565" s="181" t="s">
        <v>1094</v>
      </c>
      <c r="F565" s="183">
        <v>40351</v>
      </c>
      <c r="G565" s="184">
        <v>799.95</v>
      </c>
      <c r="H565" s="185">
        <v>19</v>
      </c>
      <c r="I565" s="186">
        <f t="shared" si="8"/>
        <v>15199.050000000001</v>
      </c>
    </row>
    <row r="566" spans="2:9">
      <c r="B566" s="180" t="s">
        <v>171</v>
      </c>
      <c r="C566" s="187" t="s">
        <v>1089</v>
      </c>
      <c r="D566" s="182" t="s">
        <v>674</v>
      </c>
      <c r="E566" s="187" t="s">
        <v>1095</v>
      </c>
      <c r="F566" s="183">
        <v>40351</v>
      </c>
      <c r="G566" s="188">
        <v>799.95</v>
      </c>
      <c r="H566" s="185">
        <v>9</v>
      </c>
      <c r="I566" s="189">
        <f t="shared" si="8"/>
        <v>7199.55</v>
      </c>
    </row>
    <row r="567" spans="2:9">
      <c r="B567" s="180" t="s">
        <v>677</v>
      </c>
      <c r="C567" s="181" t="s">
        <v>1089</v>
      </c>
      <c r="D567" s="182" t="s">
        <v>675</v>
      </c>
      <c r="E567" s="181" t="s">
        <v>1095</v>
      </c>
      <c r="F567" s="183">
        <v>40354</v>
      </c>
      <c r="G567" s="184">
        <v>799.95</v>
      </c>
      <c r="H567" s="185">
        <v>14</v>
      </c>
      <c r="I567" s="186">
        <f t="shared" si="8"/>
        <v>11199.300000000001</v>
      </c>
    </row>
    <row r="568" spans="2:9">
      <c r="B568" s="180" t="s">
        <v>682</v>
      </c>
      <c r="C568" s="187" t="s">
        <v>1089</v>
      </c>
      <c r="D568" s="182" t="s">
        <v>679</v>
      </c>
      <c r="E568" s="187" t="s">
        <v>1095</v>
      </c>
      <c r="F568" s="183">
        <v>40354</v>
      </c>
      <c r="G568" s="188">
        <v>799.95</v>
      </c>
      <c r="H568" s="185">
        <v>15</v>
      </c>
      <c r="I568" s="189">
        <f t="shared" si="8"/>
        <v>11999.25</v>
      </c>
    </row>
    <row r="569" spans="2:9">
      <c r="B569" s="180" t="s">
        <v>262</v>
      </c>
      <c r="C569" s="181" t="s">
        <v>1089</v>
      </c>
      <c r="D569" s="182" t="s">
        <v>676</v>
      </c>
      <c r="E569" s="181" t="s">
        <v>1091</v>
      </c>
      <c r="F569" s="183">
        <v>40360</v>
      </c>
      <c r="G569" s="184">
        <v>799.95</v>
      </c>
      <c r="H569" s="185">
        <v>11</v>
      </c>
      <c r="I569" s="186">
        <f t="shared" si="8"/>
        <v>8799.4500000000007</v>
      </c>
    </row>
    <row r="570" spans="2:9">
      <c r="B570" s="180" t="s">
        <v>262</v>
      </c>
      <c r="C570" s="187" t="s">
        <v>1089</v>
      </c>
      <c r="D570" s="182" t="s">
        <v>676</v>
      </c>
      <c r="E570" s="187" t="s">
        <v>1093</v>
      </c>
      <c r="F570" s="183">
        <v>40361</v>
      </c>
      <c r="G570" s="188">
        <v>799.95</v>
      </c>
      <c r="H570" s="185">
        <v>2</v>
      </c>
      <c r="I570" s="189">
        <f t="shared" si="8"/>
        <v>1599.9</v>
      </c>
    </row>
    <row r="571" spans="2:9">
      <c r="B571" s="180" t="s">
        <v>312</v>
      </c>
      <c r="C571" s="181" t="s">
        <v>1089</v>
      </c>
      <c r="D571" s="182" t="s">
        <v>674</v>
      </c>
      <c r="E571" s="181" t="s">
        <v>1094</v>
      </c>
      <c r="F571" s="183">
        <v>40365</v>
      </c>
      <c r="G571" s="184">
        <v>799.95</v>
      </c>
      <c r="H571" s="185">
        <v>15</v>
      </c>
      <c r="I571" s="186">
        <f t="shared" si="8"/>
        <v>11999.25</v>
      </c>
    </row>
    <row r="572" spans="2:9">
      <c r="B572" s="180" t="s">
        <v>171</v>
      </c>
      <c r="C572" s="187" t="s">
        <v>1089</v>
      </c>
      <c r="D572" s="182" t="s">
        <v>674</v>
      </c>
      <c r="E572" s="187" t="s">
        <v>1094</v>
      </c>
      <c r="F572" s="183">
        <v>40369</v>
      </c>
      <c r="G572" s="188">
        <v>799.95</v>
      </c>
      <c r="H572" s="185">
        <v>14</v>
      </c>
      <c r="I572" s="189">
        <f t="shared" si="8"/>
        <v>11199.300000000001</v>
      </c>
    </row>
    <row r="573" spans="2:9">
      <c r="B573" s="180" t="s">
        <v>677</v>
      </c>
      <c r="C573" s="181" t="s">
        <v>1089</v>
      </c>
      <c r="D573" s="182" t="s">
        <v>675</v>
      </c>
      <c r="E573" s="181" t="s">
        <v>1093</v>
      </c>
      <c r="F573" s="183">
        <v>40369</v>
      </c>
      <c r="G573" s="184">
        <v>799.95</v>
      </c>
      <c r="H573" s="185">
        <v>3</v>
      </c>
      <c r="I573" s="186">
        <f t="shared" si="8"/>
        <v>2399.8500000000004</v>
      </c>
    </row>
    <row r="574" spans="2:9">
      <c r="B574" s="180" t="s">
        <v>171</v>
      </c>
      <c r="C574" s="187" t="s">
        <v>1089</v>
      </c>
      <c r="D574" s="182" t="s">
        <v>674</v>
      </c>
      <c r="E574" s="187" t="s">
        <v>1091</v>
      </c>
      <c r="F574" s="183">
        <v>40376</v>
      </c>
      <c r="G574" s="188">
        <v>799.95</v>
      </c>
      <c r="H574" s="185">
        <v>14</v>
      </c>
      <c r="I574" s="189">
        <f t="shared" si="8"/>
        <v>11199.300000000001</v>
      </c>
    </row>
    <row r="575" spans="2:9">
      <c r="B575" s="180" t="s">
        <v>312</v>
      </c>
      <c r="C575" s="181" t="s">
        <v>1089</v>
      </c>
      <c r="D575" s="182" t="s">
        <v>674</v>
      </c>
      <c r="E575" s="181" t="s">
        <v>1091</v>
      </c>
      <c r="F575" s="183">
        <v>40379</v>
      </c>
      <c r="G575" s="184">
        <v>799.95</v>
      </c>
      <c r="H575" s="185">
        <v>2</v>
      </c>
      <c r="I575" s="186">
        <f t="shared" si="8"/>
        <v>1599.9</v>
      </c>
    </row>
    <row r="576" spans="2:9">
      <c r="B576" s="180" t="s">
        <v>150</v>
      </c>
      <c r="C576" s="187" t="s">
        <v>1089</v>
      </c>
      <c r="D576" s="182" t="s">
        <v>676</v>
      </c>
      <c r="E576" s="187" t="s">
        <v>1093</v>
      </c>
      <c r="F576" s="183">
        <v>40379</v>
      </c>
      <c r="G576" s="188">
        <v>799.95</v>
      </c>
      <c r="H576" s="185">
        <v>15</v>
      </c>
      <c r="I576" s="189">
        <f t="shared" si="8"/>
        <v>11999.25</v>
      </c>
    </row>
    <row r="577" spans="2:9">
      <c r="B577" s="180" t="s">
        <v>681</v>
      </c>
      <c r="C577" s="181" t="s">
        <v>1089</v>
      </c>
      <c r="D577" s="182" t="s">
        <v>679</v>
      </c>
      <c r="E577" s="181" t="s">
        <v>1092</v>
      </c>
      <c r="F577" s="183">
        <v>40383</v>
      </c>
      <c r="G577" s="184">
        <v>799.95</v>
      </c>
      <c r="H577" s="185">
        <v>2</v>
      </c>
      <c r="I577" s="186">
        <f t="shared" si="8"/>
        <v>1599.9</v>
      </c>
    </row>
    <row r="578" spans="2:9">
      <c r="B578" s="180" t="s">
        <v>312</v>
      </c>
      <c r="C578" s="187" t="s">
        <v>1089</v>
      </c>
      <c r="D578" s="182" t="s">
        <v>674</v>
      </c>
      <c r="E578" s="187" t="s">
        <v>1095</v>
      </c>
      <c r="F578" s="183">
        <v>40385</v>
      </c>
      <c r="G578" s="188">
        <v>799.95</v>
      </c>
      <c r="H578" s="185">
        <v>9</v>
      </c>
      <c r="I578" s="189">
        <f t="shared" ref="I578:I641" si="9">G578*H578</f>
        <v>7199.55</v>
      </c>
    </row>
    <row r="579" spans="2:9">
      <c r="B579" s="180" t="s">
        <v>171</v>
      </c>
      <c r="C579" s="181" t="s">
        <v>1089</v>
      </c>
      <c r="D579" s="182" t="s">
        <v>674</v>
      </c>
      <c r="E579" s="181" t="s">
        <v>1091</v>
      </c>
      <c r="F579" s="183">
        <v>40394</v>
      </c>
      <c r="G579" s="184">
        <v>799.95</v>
      </c>
      <c r="H579" s="185">
        <v>8</v>
      </c>
      <c r="I579" s="186">
        <f t="shared" si="9"/>
        <v>6399.6</v>
      </c>
    </row>
    <row r="580" spans="2:9">
      <c r="B580" s="180" t="s">
        <v>678</v>
      </c>
      <c r="C580" s="187" t="s">
        <v>1089</v>
      </c>
      <c r="D580" s="182" t="s">
        <v>679</v>
      </c>
      <c r="E580" s="187" t="s">
        <v>1092</v>
      </c>
      <c r="F580" s="183">
        <v>40394</v>
      </c>
      <c r="G580" s="188">
        <v>799.95</v>
      </c>
      <c r="H580" s="185">
        <v>5</v>
      </c>
      <c r="I580" s="189">
        <f t="shared" si="9"/>
        <v>3999.75</v>
      </c>
    </row>
    <row r="581" spans="2:9">
      <c r="B581" s="180" t="s">
        <v>343</v>
      </c>
      <c r="C581" s="181" t="s">
        <v>1089</v>
      </c>
      <c r="D581" s="182" t="s">
        <v>674</v>
      </c>
      <c r="E581" s="181" t="s">
        <v>1093</v>
      </c>
      <c r="F581" s="183">
        <v>40403</v>
      </c>
      <c r="G581" s="184">
        <v>799.95</v>
      </c>
      <c r="H581" s="185">
        <v>9</v>
      </c>
      <c r="I581" s="186">
        <f t="shared" si="9"/>
        <v>7199.55</v>
      </c>
    </row>
    <row r="582" spans="2:9">
      <c r="B582" s="180" t="s">
        <v>343</v>
      </c>
      <c r="C582" s="187" t="s">
        <v>1089</v>
      </c>
      <c r="D582" s="182" t="s">
        <v>674</v>
      </c>
      <c r="E582" s="187" t="s">
        <v>1091</v>
      </c>
      <c r="F582" s="183">
        <v>40406</v>
      </c>
      <c r="G582" s="188">
        <v>799.95</v>
      </c>
      <c r="H582" s="185">
        <v>1</v>
      </c>
      <c r="I582" s="189">
        <f t="shared" si="9"/>
        <v>799.95</v>
      </c>
    </row>
    <row r="583" spans="2:9">
      <c r="B583" s="180" t="s">
        <v>681</v>
      </c>
      <c r="C583" s="181" t="s">
        <v>1089</v>
      </c>
      <c r="D583" s="182" t="s">
        <v>679</v>
      </c>
      <c r="E583" s="181" t="s">
        <v>1093</v>
      </c>
      <c r="F583" s="183">
        <v>40409</v>
      </c>
      <c r="G583" s="184">
        <v>799.95</v>
      </c>
      <c r="H583" s="185">
        <v>13</v>
      </c>
      <c r="I583" s="186">
        <f t="shared" si="9"/>
        <v>10399.35</v>
      </c>
    </row>
    <row r="584" spans="2:9">
      <c r="B584" s="180" t="s">
        <v>673</v>
      </c>
      <c r="C584" s="187" t="s">
        <v>1089</v>
      </c>
      <c r="D584" s="182" t="s">
        <v>674</v>
      </c>
      <c r="E584" s="187" t="s">
        <v>1091</v>
      </c>
      <c r="F584" s="183">
        <v>40411</v>
      </c>
      <c r="G584" s="188">
        <v>799.95</v>
      </c>
      <c r="H584" s="185">
        <v>4</v>
      </c>
      <c r="I584" s="189">
        <f t="shared" si="9"/>
        <v>3199.8</v>
      </c>
    </row>
    <row r="585" spans="2:9">
      <c r="B585" s="180" t="s">
        <v>673</v>
      </c>
      <c r="C585" s="181" t="s">
        <v>1089</v>
      </c>
      <c r="D585" s="182" t="s">
        <v>674</v>
      </c>
      <c r="E585" s="181" t="s">
        <v>1095</v>
      </c>
      <c r="F585" s="183">
        <v>40427</v>
      </c>
      <c r="G585" s="184">
        <v>799.95</v>
      </c>
      <c r="H585" s="185">
        <v>4</v>
      </c>
      <c r="I585" s="186">
        <f t="shared" si="9"/>
        <v>3199.8</v>
      </c>
    </row>
    <row r="586" spans="2:9">
      <c r="B586" s="180" t="s">
        <v>682</v>
      </c>
      <c r="C586" s="187" t="s">
        <v>1089</v>
      </c>
      <c r="D586" s="182" t="s">
        <v>679</v>
      </c>
      <c r="E586" s="187" t="s">
        <v>1091</v>
      </c>
      <c r="F586" s="183">
        <v>40428</v>
      </c>
      <c r="G586" s="188">
        <v>799.95</v>
      </c>
      <c r="H586" s="185">
        <v>14</v>
      </c>
      <c r="I586" s="189">
        <f t="shared" si="9"/>
        <v>11199.300000000001</v>
      </c>
    </row>
    <row r="587" spans="2:9">
      <c r="B587" s="180" t="s">
        <v>150</v>
      </c>
      <c r="C587" s="181" t="s">
        <v>1089</v>
      </c>
      <c r="D587" s="182" t="s">
        <v>676</v>
      </c>
      <c r="E587" s="181" t="s">
        <v>1092</v>
      </c>
      <c r="F587" s="183">
        <v>40428</v>
      </c>
      <c r="G587" s="184">
        <v>799.95</v>
      </c>
      <c r="H587" s="185">
        <v>1</v>
      </c>
      <c r="I587" s="186">
        <f t="shared" si="9"/>
        <v>799.95</v>
      </c>
    </row>
    <row r="588" spans="2:9">
      <c r="B588" s="180" t="s">
        <v>605</v>
      </c>
      <c r="C588" s="187" t="s">
        <v>1089</v>
      </c>
      <c r="D588" s="182" t="s">
        <v>675</v>
      </c>
      <c r="E588" s="187" t="s">
        <v>1094</v>
      </c>
      <c r="F588" s="183">
        <v>40432</v>
      </c>
      <c r="G588" s="188">
        <v>799.95</v>
      </c>
      <c r="H588" s="185">
        <v>13</v>
      </c>
      <c r="I588" s="189">
        <f t="shared" si="9"/>
        <v>10399.35</v>
      </c>
    </row>
    <row r="589" spans="2:9">
      <c r="B589" s="180" t="s">
        <v>312</v>
      </c>
      <c r="C589" s="181" t="s">
        <v>1089</v>
      </c>
      <c r="D589" s="182" t="s">
        <v>674</v>
      </c>
      <c r="E589" s="181" t="s">
        <v>1092</v>
      </c>
      <c r="F589" s="183">
        <v>40432</v>
      </c>
      <c r="G589" s="184">
        <v>799.95</v>
      </c>
      <c r="H589" s="185">
        <v>10</v>
      </c>
      <c r="I589" s="186">
        <f t="shared" si="9"/>
        <v>7999.5</v>
      </c>
    </row>
    <row r="590" spans="2:9">
      <c r="B590" s="180" t="s">
        <v>681</v>
      </c>
      <c r="C590" s="187" t="s">
        <v>1089</v>
      </c>
      <c r="D590" s="182" t="s">
        <v>679</v>
      </c>
      <c r="E590" s="187" t="s">
        <v>1092</v>
      </c>
      <c r="F590" s="183">
        <v>40435</v>
      </c>
      <c r="G590" s="188">
        <v>799.95</v>
      </c>
      <c r="H590" s="185">
        <v>8</v>
      </c>
      <c r="I590" s="189">
        <f t="shared" si="9"/>
        <v>6399.6</v>
      </c>
    </row>
    <row r="591" spans="2:9">
      <c r="B591" s="180" t="s">
        <v>678</v>
      </c>
      <c r="C591" s="181" t="s">
        <v>1089</v>
      </c>
      <c r="D591" s="182" t="s">
        <v>679</v>
      </c>
      <c r="E591" s="181" t="s">
        <v>1092</v>
      </c>
      <c r="F591" s="183">
        <v>40435</v>
      </c>
      <c r="G591" s="184">
        <v>799.95</v>
      </c>
      <c r="H591" s="185">
        <v>10</v>
      </c>
      <c r="I591" s="186">
        <f t="shared" si="9"/>
        <v>7999.5</v>
      </c>
    </row>
    <row r="592" spans="2:9">
      <c r="B592" s="180" t="s">
        <v>681</v>
      </c>
      <c r="C592" s="187" t="s">
        <v>1089</v>
      </c>
      <c r="D592" s="182" t="s">
        <v>679</v>
      </c>
      <c r="E592" s="187" t="s">
        <v>1092</v>
      </c>
      <c r="F592" s="183">
        <v>40437</v>
      </c>
      <c r="G592" s="188">
        <v>799.95</v>
      </c>
      <c r="H592" s="185">
        <v>13</v>
      </c>
      <c r="I592" s="189">
        <f t="shared" si="9"/>
        <v>10399.35</v>
      </c>
    </row>
    <row r="593" spans="2:9">
      <c r="B593" s="180" t="s">
        <v>312</v>
      </c>
      <c r="C593" s="181" t="s">
        <v>1089</v>
      </c>
      <c r="D593" s="182" t="s">
        <v>674</v>
      </c>
      <c r="E593" s="181" t="s">
        <v>1092</v>
      </c>
      <c r="F593" s="183">
        <v>40438</v>
      </c>
      <c r="G593" s="184">
        <v>799.95</v>
      </c>
      <c r="H593" s="185">
        <v>11</v>
      </c>
      <c r="I593" s="186">
        <f t="shared" si="9"/>
        <v>8799.4500000000007</v>
      </c>
    </row>
    <row r="594" spans="2:9">
      <c r="B594" s="180" t="s">
        <v>678</v>
      </c>
      <c r="C594" s="187" t="s">
        <v>1089</v>
      </c>
      <c r="D594" s="182" t="s">
        <v>679</v>
      </c>
      <c r="E594" s="187" t="s">
        <v>1091</v>
      </c>
      <c r="F594" s="183">
        <v>40439</v>
      </c>
      <c r="G594" s="188">
        <v>799.95</v>
      </c>
      <c r="H594" s="185">
        <v>10</v>
      </c>
      <c r="I594" s="189">
        <f t="shared" si="9"/>
        <v>7999.5</v>
      </c>
    </row>
    <row r="595" spans="2:9">
      <c r="B595" s="180" t="s">
        <v>678</v>
      </c>
      <c r="C595" s="181" t="s">
        <v>1089</v>
      </c>
      <c r="D595" s="182" t="s">
        <v>679</v>
      </c>
      <c r="E595" s="181" t="s">
        <v>1095</v>
      </c>
      <c r="F595" s="183">
        <v>40442</v>
      </c>
      <c r="G595" s="184">
        <v>799.95</v>
      </c>
      <c r="H595" s="185">
        <v>4</v>
      </c>
      <c r="I595" s="186">
        <f t="shared" si="9"/>
        <v>3199.8</v>
      </c>
    </row>
    <row r="596" spans="2:9">
      <c r="B596" s="180" t="s">
        <v>262</v>
      </c>
      <c r="C596" s="187" t="s">
        <v>1089</v>
      </c>
      <c r="D596" s="182" t="s">
        <v>676</v>
      </c>
      <c r="E596" s="187" t="s">
        <v>1094</v>
      </c>
      <c r="F596" s="183">
        <v>40448</v>
      </c>
      <c r="G596" s="188">
        <v>799.95</v>
      </c>
      <c r="H596" s="185">
        <v>6</v>
      </c>
      <c r="I596" s="189">
        <f t="shared" si="9"/>
        <v>4799.7000000000007</v>
      </c>
    </row>
    <row r="597" spans="2:9">
      <c r="B597" s="180" t="s">
        <v>605</v>
      </c>
      <c r="C597" s="181" t="s">
        <v>1089</v>
      </c>
      <c r="D597" s="182" t="s">
        <v>675</v>
      </c>
      <c r="E597" s="181" t="s">
        <v>1091</v>
      </c>
      <c r="F597" s="183">
        <v>40470</v>
      </c>
      <c r="G597" s="184">
        <v>799.95</v>
      </c>
      <c r="H597" s="185">
        <v>13</v>
      </c>
      <c r="I597" s="186">
        <f t="shared" si="9"/>
        <v>10399.35</v>
      </c>
    </row>
    <row r="598" spans="2:9">
      <c r="B598" s="180" t="s">
        <v>677</v>
      </c>
      <c r="C598" s="187" t="s">
        <v>1089</v>
      </c>
      <c r="D598" s="182" t="s">
        <v>675</v>
      </c>
      <c r="E598" s="187" t="s">
        <v>1093</v>
      </c>
      <c r="F598" s="183">
        <v>40470</v>
      </c>
      <c r="G598" s="188">
        <v>799.95</v>
      </c>
      <c r="H598" s="185">
        <v>5</v>
      </c>
      <c r="I598" s="189">
        <f t="shared" si="9"/>
        <v>3999.75</v>
      </c>
    </row>
    <row r="599" spans="2:9">
      <c r="B599" s="180" t="s">
        <v>678</v>
      </c>
      <c r="C599" s="181" t="s">
        <v>1089</v>
      </c>
      <c r="D599" s="182" t="s">
        <v>679</v>
      </c>
      <c r="E599" s="181" t="s">
        <v>1091</v>
      </c>
      <c r="F599" s="183">
        <v>40473</v>
      </c>
      <c r="G599" s="184">
        <v>799.95</v>
      </c>
      <c r="H599" s="185">
        <v>2</v>
      </c>
      <c r="I599" s="186">
        <f t="shared" si="9"/>
        <v>1599.9</v>
      </c>
    </row>
    <row r="600" spans="2:9">
      <c r="B600" s="180" t="s">
        <v>678</v>
      </c>
      <c r="C600" s="187" t="s">
        <v>1089</v>
      </c>
      <c r="D600" s="182" t="s">
        <v>679</v>
      </c>
      <c r="E600" s="187" t="s">
        <v>1091</v>
      </c>
      <c r="F600" s="183">
        <v>40478</v>
      </c>
      <c r="G600" s="188">
        <v>799.95</v>
      </c>
      <c r="H600" s="185">
        <v>9</v>
      </c>
      <c r="I600" s="189">
        <f t="shared" si="9"/>
        <v>7199.55</v>
      </c>
    </row>
    <row r="601" spans="2:9">
      <c r="B601" s="180" t="s">
        <v>171</v>
      </c>
      <c r="C601" s="181" t="s">
        <v>1089</v>
      </c>
      <c r="D601" s="182" t="s">
        <v>674</v>
      </c>
      <c r="E601" s="181" t="s">
        <v>1091</v>
      </c>
      <c r="F601" s="183">
        <v>40479</v>
      </c>
      <c r="G601" s="184">
        <v>799.95</v>
      </c>
      <c r="H601" s="185">
        <v>4</v>
      </c>
      <c r="I601" s="186">
        <f t="shared" si="9"/>
        <v>3199.8</v>
      </c>
    </row>
    <row r="602" spans="2:9">
      <c r="B602" s="180" t="s">
        <v>682</v>
      </c>
      <c r="C602" s="187" t="s">
        <v>1089</v>
      </c>
      <c r="D602" s="182" t="s">
        <v>679</v>
      </c>
      <c r="E602" s="187" t="s">
        <v>1091</v>
      </c>
      <c r="F602" s="183">
        <v>40480</v>
      </c>
      <c r="G602" s="188">
        <v>799.95</v>
      </c>
      <c r="H602" s="185">
        <v>10</v>
      </c>
      <c r="I602" s="189">
        <f t="shared" si="9"/>
        <v>7999.5</v>
      </c>
    </row>
    <row r="603" spans="2:9">
      <c r="B603" s="180" t="s">
        <v>677</v>
      </c>
      <c r="C603" s="181" t="s">
        <v>1089</v>
      </c>
      <c r="D603" s="182" t="s">
        <v>675</v>
      </c>
      <c r="E603" s="181" t="s">
        <v>1095</v>
      </c>
      <c r="F603" s="183">
        <v>40484</v>
      </c>
      <c r="G603" s="184">
        <v>799.95</v>
      </c>
      <c r="H603" s="185">
        <v>7</v>
      </c>
      <c r="I603" s="186">
        <f t="shared" si="9"/>
        <v>5599.6500000000005</v>
      </c>
    </row>
    <row r="604" spans="2:9">
      <c r="B604" s="180" t="s">
        <v>343</v>
      </c>
      <c r="C604" s="187" t="s">
        <v>1089</v>
      </c>
      <c r="D604" s="182" t="s">
        <v>674</v>
      </c>
      <c r="E604" s="187" t="s">
        <v>1092</v>
      </c>
      <c r="F604" s="183">
        <v>40494</v>
      </c>
      <c r="G604" s="188">
        <v>799.95</v>
      </c>
      <c r="H604" s="185">
        <v>3</v>
      </c>
      <c r="I604" s="189">
        <f t="shared" si="9"/>
        <v>2399.8500000000004</v>
      </c>
    </row>
    <row r="605" spans="2:9">
      <c r="B605" s="180" t="s">
        <v>262</v>
      </c>
      <c r="C605" s="181" t="s">
        <v>1089</v>
      </c>
      <c r="D605" s="182" t="s">
        <v>676</v>
      </c>
      <c r="E605" s="181" t="s">
        <v>1093</v>
      </c>
      <c r="F605" s="183">
        <v>40499</v>
      </c>
      <c r="G605" s="184">
        <v>799.95</v>
      </c>
      <c r="H605" s="185">
        <v>5</v>
      </c>
      <c r="I605" s="186">
        <f t="shared" si="9"/>
        <v>3999.75</v>
      </c>
    </row>
    <row r="606" spans="2:9">
      <c r="B606" s="180" t="s">
        <v>312</v>
      </c>
      <c r="C606" s="187" t="s">
        <v>1089</v>
      </c>
      <c r="D606" s="182" t="s">
        <v>674</v>
      </c>
      <c r="E606" s="187" t="s">
        <v>1094</v>
      </c>
      <c r="F606" s="183">
        <v>40504</v>
      </c>
      <c r="G606" s="188">
        <v>799.95</v>
      </c>
      <c r="H606" s="185">
        <v>14</v>
      </c>
      <c r="I606" s="189">
        <f t="shared" si="9"/>
        <v>11199.300000000001</v>
      </c>
    </row>
    <row r="607" spans="2:9">
      <c r="B607" s="180" t="s">
        <v>150</v>
      </c>
      <c r="C607" s="181" t="s">
        <v>1089</v>
      </c>
      <c r="D607" s="182" t="s">
        <v>676</v>
      </c>
      <c r="E607" s="181" t="s">
        <v>1095</v>
      </c>
      <c r="F607" s="183">
        <v>40504</v>
      </c>
      <c r="G607" s="184">
        <v>799.95</v>
      </c>
      <c r="H607" s="185">
        <v>2</v>
      </c>
      <c r="I607" s="186">
        <f t="shared" si="9"/>
        <v>1599.9</v>
      </c>
    </row>
    <row r="608" spans="2:9">
      <c r="B608" s="180" t="s">
        <v>673</v>
      </c>
      <c r="C608" s="187" t="s">
        <v>1089</v>
      </c>
      <c r="D608" s="182" t="s">
        <v>674</v>
      </c>
      <c r="E608" s="187" t="s">
        <v>1093</v>
      </c>
      <c r="F608" s="183">
        <v>40505</v>
      </c>
      <c r="G608" s="188">
        <v>799.95</v>
      </c>
      <c r="H608" s="185">
        <v>14</v>
      </c>
      <c r="I608" s="189">
        <f t="shared" si="9"/>
        <v>11199.300000000001</v>
      </c>
    </row>
    <row r="609" spans="2:9">
      <c r="B609" s="180" t="s">
        <v>680</v>
      </c>
      <c r="C609" s="181" t="s">
        <v>1089</v>
      </c>
      <c r="D609" s="182" t="s">
        <v>679</v>
      </c>
      <c r="E609" s="181" t="s">
        <v>1094</v>
      </c>
      <c r="F609" s="183">
        <v>40513</v>
      </c>
      <c r="G609" s="184">
        <v>799.95</v>
      </c>
      <c r="H609" s="185">
        <v>12</v>
      </c>
      <c r="I609" s="186">
        <f t="shared" si="9"/>
        <v>9599.4000000000015</v>
      </c>
    </row>
    <row r="610" spans="2:9">
      <c r="B610" s="180" t="s">
        <v>673</v>
      </c>
      <c r="C610" s="187" t="s">
        <v>1089</v>
      </c>
      <c r="D610" s="182" t="s">
        <v>674</v>
      </c>
      <c r="E610" s="187" t="s">
        <v>1091</v>
      </c>
      <c r="F610" s="183">
        <v>40523</v>
      </c>
      <c r="G610" s="188">
        <v>799.95</v>
      </c>
      <c r="H610" s="185">
        <v>7</v>
      </c>
      <c r="I610" s="189">
        <f t="shared" si="9"/>
        <v>5599.6500000000005</v>
      </c>
    </row>
    <row r="611" spans="2:9">
      <c r="B611" s="180" t="s">
        <v>677</v>
      </c>
      <c r="C611" s="181" t="s">
        <v>1089</v>
      </c>
      <c r="D611" s="182" t="s">
        <v>675</v>
      </c>
      <c r="E611" s="181" t="s">
        <v>1094</v>
      </c>
      <c r="F611" s="183">
        <v>40525</v>
      </c>
      <c r="G611" s="184">
        <v>799.95</v>
      </c>
      <c r="H611" s="185">
        <v>13</v>
      </c>
      <c r="I611" s="186">
        <f t="shared" si="9"/>
        <v>10399.35</v>
      </c>
    </row>
    <row r="612" spans="2:9">
      <c r="B612" s="180" t="s">
        <v>150</v>
      </c>
      <c r="C612" s="187" t="s">
        <v>1089</v>
      </c>
      <c r="D612" s="182" t="s">
        <v>676</v>
      </c>
      <c r="E612" s="187" t="s">
        <v>1095</v>
      </c>
      <c r="F612" s="183">
        <v>40528</v>
      </c>
      <c r="G612" s="188">
        <v>799.95</v>
      </c>
      <c r="H612" s="185">
        <v>14</v>
      </c>
      <c r="I612" s="189">
        <f t="shared" si="9"/>
        <v>11199.300000000001</v>
      </c>
    </row>
    <row r="613" spans="2:9">
      <c r="B613" s="180" t="s">
        <v>262</v>
      </c>
      <c r="C613" s="181" t="s">
        <v>1089</v>
      </c>
      <c r="D613" s="182" t="s">
        <v>676</v>
      </c>
      <c r="E613" s="181" t="s">
        <v>1094</v>
      </c>
      <c r="F613" s="183">
        <v>40530</v>
      </c>
      <c r="G613" s="184">
        <v>799.95</v>
      </c>
      <c r="H613" s="185">
        <v>11</v>
      </c>
      <c r="I613" s="186">
        <f t="shared" si="9"/>
        <v>8799.4500000000007</v>
      </c>
    </row>
    <row r="614" spans="2:9">
      <c r="B614" s="180" t="s">
        <v>171</v>
      </c>
      <c r="C614" s="187" t="s">
        <v>1089</v>
      </c>
      <c r="D614" s="182" t="s">
        <v>674</v>
      </c>
      <c r="E614" s="187" t="s">
        <v>1092</v>
      </c>
      <c r="F614" s="183">
        <v>40532</v>
      </c>
      <c r="G614" s="188">
        <v>799.95</v>
      </c>
      <c r="H614" s="185">
        <v>6</v>
      </c>
      <c r="I614" s="189">
        <f t="shared" si="9"/>
        <v>4799.7000000000007</v>
      </c>
    </row>
    <row r="615" spans="2:9">
      <c r="B615" s="180" t="s">
        <v>680</v>
      </c>
      <c r="C615" s="181" t="s">
        <v>1089</v>
      </c>
      <c r="D615" s="182" t="s">
        <v>679</v>
      </c>
      <c r="E615" s="181" t="s">
        <v>1094</v>
      </c>
      <c r="F615" s="183">
        <v>40534</v>
      </c>
      <c r="G615" s="184">
        <v>799.95</v>
      </c>
      <c r="H615" s="185">
        <v>20</v>
      </c>
      <c r="I615" s="186">
        <f t="shared" si="9"/>
        <v>15999</v>
      </c>
    </row>
    <row r="616" spans="2:9">
      <c r="B616" s="180" t="s">
        <v>678</v>
      </c>
      <c r="C616" s="187" t="s">
        <v>1089</v>
      </c>
      <c r="D616" s="182" t="s">
        <v>679</v>
      </c>
      <c r="E616" s="187" t="s">
        <v>1094</v>
      </c>
      <c r="F616" s="183">
        <v>40548</v>
      </c>
      <c r="G616" s="188">
        <v>799.95</v>
      </c>
      <c r="H616" s="185">
        <v>18</v>
      </c>
      <c r="I616" s="189">
        <f t="shared" si="9"/>
        <v>14399.1</v>
      </c>
    </row>
    <row r="617" spans="2:9">
      <c r="B617" s="180" t="s">
        <v>677</v>
      </c>
      <c r="C617" s="181" t="s">
        <v>1089</v>
      </c>
      <c r="D617" s="182" t="s">
        <v>675</v>
      </c>
      <c r="E617" s="181" t="s">
        <v>1091</v>
      </c>
      <c r="F617" s="183">
        <v>40550</v>
      </c>
      <c r="G617" s="184">
        <v>799.95</v>
      </c>
      <c r="H617" s="185">
        <v>7</v>
      </c>
      <c r="I617" s="186">
        <f t="shared" si="9"/>
        <v>5599.6500000000005</v>
      </c>
    </row>
    <row r="618" spans="2:9">
      <c r="B618" s="180" t="s">
        <v>262</v>
      </c>
      <c r="C618" s="187" t="s">
        <v>1089</v>
      </c>
      <c r="D618" s="182" t="s">
        <v>676</v>
      </c>
      <c r="E618" s="187" t="s">
        <v>1091</v>
      </c>
      <c r="F618" s="183">
        <v>40550</v>
      </c>
      <c r="G618" s="188">
        <v>799.95</v>
      </c>
      <c r="H618" s="185">
        <v>8</v>
      </c>
      <c r="I618" s="189">
        <f t="shared" si="9"/>
        <v>6399.6</v>
      </c>
    </row>
    <row r="619" spans="2:9">
      <c r="B619" s="180" t="s">
        <v>343</v>
      </c>
      <c r="C619" s="181" t="s">
        <v>1089</v>
      </c>
      <c r="D619" s="182" t="s">
        <v>674</v>
      </c>
      <c r="E619" s="181" t="s">
        <v>1095</v>
      </c>
      <c r="F619" s="183">
        <v>40550</v>
      </c>
      <c r="G619" s="184">
        <v>799.95</v>
      </c>
      <c r="H619" s="185">
        <v>15</v>
      </c>
      <c r="I619" s="186">
        <f t="shared" si="9"/>
        <v>11999.25</v>
      </c>
    </row>
    <row r="620" spans="2:9">
      <c r="B620" s="180" t="s">
        <v>681</v>
      </c>
      <c r="C620" s="187" t="s">
        <v>1089</v>
      </c>
      <c r="D620" s="182" t="s">
        <v>679</v>
      </c>
      <c r="E620" s="187" t="s">
        <v>1095</v>
      </c>
      <c r="F620" s="183">
        <v>40551</v>
      </c>
      <c r="G620" s="188">
        <v>799.95</v>
      </c>
      <c r="H620" s="185">
        <v>7</v>
      </c>
      <c r="I620" s="189">
        <f t="shared" si="9"/>
        <v>5599.6500000000005</v>
      </c>
    </row>
    <row r="621" spans="2:9">
      <c r="B621" s="180" t="s">
        <v>262</v>
      </c>
      <c r="C621" s="181" t="s">
        <v>1089</v>
      </c>
      <c r="D621" s="182" t="s">
        <v>676</v>
      </c>
      <c r="E621" s="181" t="s">
        <v>1094</v>
      </c>
      <c r="F621" s="183">
        <v>40556</v>
      </c>
      <c r="G621" s="184">
        <v>799.95</v>
      </c>
      <c r="H621" s="185">
        <v>6</v>
      </c>
      <c r="I621" s="186">
        <f t="shared" si="9"/>
        <v>4799.7000000000007</v>
      </c>
    </row>
    <row r="622" spans="2:9">
      <c r="B622" s="180" t="s">
        <v>673</v>
      </c>
      <c r="C622" s="187" t="s">
        <v>1089</v>
      </c>
      <c r="D622" s="182" t="s">
        <v>674</v>
      </c>
      <c r="E622" s="187" t="s">
        <v>1091</v>
      </c>
      <c r="F622" s="183">
        <v>40561</v>
      </c>
      <c r="G622" s="188">
        <v>799.95</v>
      </c>
      <c r="H622" s="185">
        <v>3</v>
      </c>
      <c r="I622" s="189">
        <f t="shared" si="9"/>
        <v>2399.8500000000004</v>
      </c>
    </row>
    <row r="623" spans="2:9">
      <c r="B623" s="180" t="s">
        <v>150</v>
      </c>
      <c r="C623" s="181" t="s">
        <v>1089</v>
      </c>
      <c r="D623" s="182" t="s">
        <v>676</v>
      </c>
      <c r="E623" s="181" t="s">
        <v>1092</v>
      </c>
      <c r="F623" s="183">
        <v>40562</v>
      </c>
      <c r="G623" s="184">
        <v>799.95</v>
      </c>
      <c r="H623" s="185">
        <v>10</v>
      </c>
      <c r="I623" s="186">
        <f t="shared" si="9"/>
        <v>7999.5</v>
      </c>
    </row>
    <row r="624" spans="2:9">
      <c r="B624" s="180" t="s">
        <v>680</v>
      </c>
      <c r="C624" s="187" t="s">
        <v>1089</v>
      </c>
      <c r="D624" s="182" t="s">
        <v>679</v>
      </c>
      <c r="E624" s="187" t="s">
        <v>1094</v>
      </c>
      <c r="F624" s="183">
        <v>40564</v>
      </c>
      <c r="G624" s="188">
        <v>799.95</v>
      </c>
      <c r="H624" s="185">
        <v>15</v>
      </c>
      <c r="I624" s="189">
        <f t="shared" si="9"/>
        <v>11999.25</v>
      </c>
    </row>
    <row r="625" spans="2:9">
      <c r="B625" s="180" t="s">
        <v>343</v>
      </c>
      <c r="C625" s="181" t="s">
        <v>1089</v>
      </c>
      <c r="D625" s="182" t="s">
        <v>674</v>
      </c>
      <c r="E625" s="181" t="s">
        <v>1091</v>
      </c>
      <c r="F625" s="183">
        <v>40568</v>
      </c>
      <c r="G625" s="184">
        <v>799.95</v>
      </c>
      <c r="H625" s="185">
        <v>2</v>
      </c>
      <c r="I625" s="186">
        <f t="shared" si="9"/>
        <v>1599.9</v>
      </c>
    </row>
    <row r="626" spans="2:9">
      <c r="B626" s="180" t="s">
        <v>682</v>
      </c>
      <c r="C626" s="187" t="s">
        <v>1089</v>
      </c>
      <c r="D626" s="182" t="s">
        <v>679</v>
      </c>
      <c r="E626" s="187" t="s">
        <v>1092</v>
      </c>
      <c r="F626" s="183">
        <v>40568</v>
      </c>
      <c r="G626" s="188">
        <v>799.95</v>
      </c>
      <c r="H626" s="185">
        <v>11</v>
      </c>
      <c r="I626" s="189">
        <f t="shared" si="9"/>
        <v>8799.4500000000007</v>
      </c>
    </row>
    <row r="627" spans="2:9">
      <c r="B627" s="180" t="s">
        <v>678</v>
      </c>
      <c r="C627" s="181" t="s">
        <v>1089</v>
      </c>
      <c r="D627" s="182" t="s">
        <v>679</v>
      </c>
      <c r="E627" s="181" t="s">
        <v>1095</v>
      </c>
      <c r="F627" s="183">
        <v>40571</v>
      </c>
      <c r="G627" s="184">
        <v>799.95</v>
      </c>
      <c r="H627" s="185">
        <v>15</v>
      </c>
      <c r="I627" s="186">
        <f t="shared" si="9"/>
        <v>11999.25</v>
      </c>
    </row>
    <row r="628" spans="2:9">
      <c r="B628" s="180" t="s">
        <v>343</v>
      </c>
      <c r="C628" s="187" t="s">
        <v>1089</v>
      </c>
      <c r="D628" s="182" t="s">
        <v>674</v>
      </c>
      <c r="E628" s="187" t="s">
        <v>1093</v>
      </c>
      <c r="F628" s="183">
        <v>40578</v>
      </c>
      <c r="G628" s="188">
        <v>799.95</v>
      </c>
      <c r="H628" s="185">
        <v>6</v>
      </c>
      <c r="I628" s="189">
        <f t="shared" si="9"/>
        <v>4799.7000000000007</v>
      </c>
    </row>
    <row r="629" spans="2:9">
      <c r="B629" s="180" t="s">
        <v>680</v>
      </c>
      <c r="C629" s="181" t="s">
        <v>1089</v>
      </c>
      <c r="D629" s="182" t="s">
        <v>679</v>
      </c>
      <c r="E629" s="181" t="s">
        <v>1093</v>
      </c>
      <c r="F629" s="183">
        <v>40582</v>
      </c>
      <c r="G629" s="184">
        <v>799.95</v>
      </c>
      <c r="H629" s="185">
        <v>11</v>
      </c>
      <c r="I629" s="186">
        <f t="shared" si="9"/>
        <v>8799.4500000000007</v>
      </c>
    </row>
    <row r="630" spans="2:9">
      <c r="B630" s="180" t="s">
        <v>605</v>
      </c>
      <c r="C630" s="187" t="s">
        <v>1089</v>
      </c>
      <c r="D630" s="182" t="s">
        <v>675</v>
      </c>
      <c r="E630" s="187" t="s">
        <v>1092</v>
      </c>
      <c r="F630" s="183">
        <v>40591</v>
      </c>
      <c r="G630" s="188">
        <v>799.95</v>
      </c>
      <c r="H630" s="185">
        <v>4</v>
      </c>
      <c r="I630" s="189">
        <f t="shared" si="9"/>
        <v>3199.8</v>
      </c>
    </row>
    <row r="631" spans="2:9">
      <c r="B631" s="180" t="s">
        <v>681</v>
      </c>
      <c r="C631" s="181" t="s">
        <v>1089</v>
      </c>
      <c r="D631" s="182" t="s">
        <v>679</v>
      </c>
      <c r="E631" s="181" t="s">
        <v>1095</v>
      </c>
      <c r="F631" s="183">
        <v>40593</v>
      </c>
      <c r="G631" s="184">
        <v>799.95</v>
      </c>
      <c r="H631" s="185">
        <v>13</v>
      </c>
      <c r="I631" s="186">
        <f t="shared" si="9"/>
        <v>10399.35</v>
      </c>
    </row>
    <row r="632" spans="2:9">
      <c r="B632" s="180" t="s">
        <v>682</v>
      </c>
      <c r="C632" s="187" t="s">
        <v>1089</v>
      </c>
      <c r="D632" s="182" t="s">
        <v>679</v>
      </c>
      <c r="E632" s="187" t="s">
        <v>1095</v>
      </c>
      <c r="F632" s="183">
        <v>40603</v>
      </c>
      <c r="G632" s="188">
        <v>799.95</v>
      </c>
      <c r="H632" s="185">
        <v>13</v>
      </c>
      <c r="I632" s="189">
        <f t="shared" si="9"/>
        <v>10399.35</v>
      </c>
    </row>
    <row r="633" spans="2:9">
      <c r="B633" s="180" t="s">
        <v>681</v>
      </c>
      <c r="C633" s="181" t="s">
        <v>1089</v>
      </c>
      <c r="D633" s="182" t="s">
        <v>679</v>
      </c>
      <c r="E633" s="181" t="s">
        <v>1094</v>
      </c>
      <c r="F633" s="183">
        <v>40613</v>
      </c>
      <c r="G633" s="184">
        <v>799.95</v>
      </c>
      <c r="H633" s="185">
        <v>9</v>
      </c>
      <c r="I633" s="186">
        <f t="shared" si="9"/>
        <v>7199.55</v>
      </c>
    </row>
    <row r="634" spans="2:9">
      <c r="B634" s="180" t="s">
        <v>343</v>
      </c>
      <c r="C634" s="187" t="s">
        <v>1089</v>
      </c>
      <c r="D634" s="182" t="s">
        <v>674</v>
      </c>
      <c r="E634" s="187" t="s">
        <v>1094</v>
      </c>
      <c r="F634" s="183">
        <v>40614</v>
      </c>
      <c r="G634" s="188">
        <v>799.95</v>
      </c>
      <c r="H634" s="185">
        <v>8</v>
      </c>
      <c r="I634" s="189">
        <f t="shared" si="9"/>
        <v>6399.6</v>
      </c>
    </row>
    <row r="635" spans="2:9">
      <c r="B635" s="180" t="s">
        <v>682</v>
      </c>
      <c r="C635" s="181" t="s">
        <v>1089</v>
      </c>
      <c r="D635" s="182" t="s">
        <v>679</v>
      </c>
      <c r="E635" s="181" t="s">
        <v>1095</v>
      </c>
      <c r="F635" s="183">
        <v>40624</v>
      </c>
      <c r="G635" s="184">
        <v>799.95</v>
      </c>
      <c r="H635" s="185">
        <v>10</v>
      </c>
      <c r="I635" s="186">
        <f t="shared" si="9"/>
        <v>7999.5</v>
      </c>
    </row>
    <row r="636" spans="2:9">
      <c r="B636" s="180" t="s">
        <v>605</v>
      </c>
      <c r="C636" s="187" t="s">
        <v>1089</v>
      </c>
      <c r="D636" s="182" t="s">
        <v>675</v>
      </c>
      <c r="E636" s="187" t="s">
        <v>1094</v>
      </c>
      <c r="F636" s="183">
        <v>40628</v>
      </c>
      <c r="G636" s="188">
        <v>799.95</v>
      </c>
      <c r="H636" s="185">
        <v>7</v>
      </c>
      <c r="I636" s="189">
        <f t="shared" si="9"/>
        <v>5599.6500000000005</v>
      </c>
    </row>
    <row r="637" spans="2:9">
      <c r="B637" s="180" t="s">
        <v>678</v>
      </c>
      <c r="C637" s="181" t="s">
        <v>1089</v>
      </c>
      <c r="D637" s="182" t="s">
        <v>679</v>
      </c>
      <c r="E637" s="181" t="s">
        <v>1094</v>
      </c>
      <c r="F637" s="183">
        <v>40632</v>
      </c>
      <c r="G637" s="184">
        <v>799.95</v>
      </c>
      <c r="H637" s="185">
        <v>12</v>
      </c>
      <c r="I637" s="186">
        <f t="shared" si="9"/>
        <v>9599.4000000000015</v>
      </c>
    </row>
    <row r="638" spans="2:9">
      <c r="B638" s="180" t="s">
        <v>678</v>
      </c>
      <c r="C638" s="187" t="s">
        <v>1089</v>
      </c>
      <c r="D638" s="182" t="s">
        <v>679</v>
      </c>
      <c r="E638" s="187" t="s">
        <v>1095</v>
      </c>
      <c r="F638" s="183">
        <v>40646</v>
      </c>
      <c r="G638" s="188">
        <v>799.95</v>
      </c>
      <c r="H638" s="185">
        <v>9</v>
      </c>
      <c r="I638" s="189">
        <f t="shared" si="9"/>
        <v>7199.55</v>
      </c>
    </row>
    <row r="639" spans="2:9">
      <c r="B639" s="180" t="s">
        <v>681</v>
      </c>
      <c r="C639" s="181" t="s">
        <v>1089</v>
      </c>
      <c r="D639" s="182" t="s">
        <v>679</v>
      </c>
      <c r="E639" s="181" t="s">
        <v>1092</v>
      </c>
      <c r="F639" s="183">
        <v>40648</v>
      </c>
      <c r="G639" s="184">
        <v>799.95</v>
      </c>
      <c r="H639" s="185">
        <v>13</v>
      </c>
      <c r="I639" s="186">
        <f t="shared" si="9"/>
        <v>10399.35</v>
      </c>
    </row>
    <row r="640" spans="2:9">
      <c r="B640" s="180" t="s">
        <v>171</v>
      </c>
      <c r="C640" s="187" t="s">
        <v>1089</v>
      </c>
      <c r="D640" s="182" t="s">
        <v>674</v>
      </c>
      <c r="E640" s="187" t="s">
        <v>1095</v>
      </c>
      <c r="F640" s="183">
        <v>40653</v>
      </c>
      <c r="G640" s="188">
        <v>799.95</v>
      </c>
      <c r="H640" s="185">
        <v>5</v>
      </c>
      <c r="I640" s="189">
        <f t="shared" si="9"/>
        <v>3999.75</v>
      </c>
    </row>
    <row r="641" spans="2:9">
      <c r="B641" s="180" t="s">
        <v>150</v>
      </c>
      <c r="C641" s="181" t="s">
        <v>1089</v>
      </c>
      <c r="D641" s="182" t="s">
        <v>676</v>
      </c>
      <c r="E641" s="181" t="s">
        <v>1092</v>
      </c>
      <c r="F641" s="183">
        <v>40655</v>
      </c>
      <c r="G641" s="184">
        <v>799.95</v>
      </c>
      <c r="H641" s="185">
        <v>14</v>
      </c>
      <c r="I641" s="186">
        <f t="shared" si="9"/>
        <v>11199.300000000001</v>
      </c>
    </row>
    <row r="642" spans="2:9">
      <c r="B642" s="180" t="s">
        <v>673</v>
      </c>
      <c r="C642" s="187" t="s">
        <v>1089</v>
      </c>
      <c r="D642" s="182" t="s">
        <v>674</v>
      </c>
      <c r="E642" s="187" t="s">
        <v>1093</v>
      </c>
      <c r="F642" s="183">
        <v>40658</v>
      </c>
      <c r="G642" s="188">
        <v>799.95</v>
      </c>
      <c r="H642" s="185">
        <v>10</v>
      </c>
      <c r="I642" s="189">
        <f t="shared" ref="I642:I705" si="10">G642*H642</f>
        <v>7999.5</v>
      </c>
    </row>
    <row r="643" spans="2:9">
      <c r="B643" s="180" t="s">
        <v>605</v>
      </c>
      <c r="C643" s="181" t="s">
        <v>1089</v>
      </c>
      <c r="D643" s="182" t="s">
        <v>675</v>
      </c>
      <c r="E643" s="181" t="s">
        <v>1091</v>
      </c>
      <c r="F643" s="183">
        <v>40659</v>
      </c>
      <c r="G643" s="184">
        <v>799.95</v>
      </c>
      <c r="H643" s="185">
        <v>8</v>
      </c>
      <c r="I643" s="186">
        <f t="shared" si="10"/>
        <v>6399.6</v>
      </c>
    </row>
    <row r="644" spans="2:9">
      <c r="B644" s="180" t="s">
        <v>262</v>
      </c>
      <c r="C644" s="187" t="s">
        <v>1089</v>
      </c>
      <c r="D644" s="182" t="s">
        <v>676</v>
      </c>
      <c r="E644" s="187" t="s">
        <v>1094</v>
      </c>
      <c r="F644" s="183">
        <v>40660</v>
      </c>
      <c r="G644" s="188">
        <v>799.95</v>
      </c>
      <c r="H644" s="185">
        <v>11</v>
      </c>
      <c r="I644" s="189">
        <f t="shared" si="10"/>
        <v>8799.4500000000007</v>
      </c>
    </row>
    <row r="645" spans="2:9">
      <c r="B645" s="180" t="s">
        <v>605</v>
      </c>
      <c r="C645" s="181" t="s">
        <v>1089</v>
      </c>
      <c r="D645" s="182" t="s">
        <v>675</v>
      </c>
      <c r="E645" s="181" t="s">
        <v>1095</v>
      </c>
      <c r="F645" s="183">
        <v>40661</v>
      </c>
      <c r="G645" s="184">
        <v>799.95</v>
      </c>
      <c r="H645" s="185">
        <v>9</v>
      </c>
      <c r="I645" s="186">
        <f t="shared" si="10"/>
        <v>7199.55</v>
      </c>
    </row>
    <row r="646" spans="2:9">
      <c r="B646" s="180" t="s">
        <v>150</v>
      </c>
      <c r="C646" s="187" t="s">
        <v>1089</v>
      </c>
      <c r="D646" s="182" t="s">
        <v>676</v>
      </c>
      <c r="E646" s="187" t="s">
        <v>1094</v>
      </c>
      <c r="F646" s="183">
        <v>40663</v>
      </c>
      <c r="G646" s="188">
        <v>799.95</v>
      </c>
      <c r="H646" s="185">
        <v>20</v>
      </c>
      <c r="I646" s="189">
        <f t="shared" si="10"/>
        <v>15999</v>
      </c>
    </row>
    <row r="647" spans="2:9">
      <c r="B647" s="180" t="s">
        <v>680</v>
      </c>
      <c r="C647" s="181" t="s">
        <v>1089</v>
      </c>
      <c r="D647" s="182" t="s">
        <v>679</v>
      </c>
      <c r="E647" s="181" t="s">
        <v>1094</v>
      </c>
      <c r="F647" s="183">
        <v>40677</v>
      </c>
      <c r="G647" s="184">
        <v>799.95</v>
      </c>
      <c r="H647" s="185">
        <v>14</v>
      </c>
      <c r="I647" s="186">
        <f t="shared" si="10"/>
        <v>11199.300000000001</v>
      </c>
    </row>
    <row r="648" spans="2:9">
      <c r="B648" s="180" t="s">
        <v>680</v>
      </c>
      <c r="C648" s="187" t="s">
        <v>1089</v>
      </c>
      <c r="D648" s="182" t="s">
        <v>679</v>
      </c>
      <c r="E648" s="187" t="s">
        <v>1093</v>
      </c>
      <c r="F648" s="183">
        <v>40680</v>
      </c>
      <c r="G648" s="188">
        <v>799.95</v>
      </c>
      <c r="H648" s="185">
        <v>13</v>
      </c>
      <c r="I648" s="189">
        <f t="shared" si="10"/>
        <v>10399.35</v>
      </c>
    </row>
    <row r="649" spans="2:9">
      <c r="B649" s="180" t="s">
        <v>678</v>
      </c>
      <c r="C649" s="181" t="s">
        <v>1089</v>
      </c>
      <c r="D649" s="182" t="s">
        <v>679</v>
      </c>
      <c r="E649" s="181" t="s">
        <v>1094</v>
      </c>
      <c r="F649" s="183">
        <v>40684</v>
      </c>
      <c r="G649" s="184">
        <v>799.95</v>
      </c>
      <c r="H649" s="185">
        <v>7</v>
      </c>
      <c r="I649" s="186">
        <f t="shared" si="10"/>
        <v>5599.6500000000005</v>
      </c>
    </row>
    <row r="650" spans="2:9">
      <c r="B650" s="180" t="s">
        <v>605</v>
      </c>
      <c r="C650" s="187" t="s">
        <v>1089</v>
      </c>
      <c r="D650" s="182" t="s">
        <v>675</v>
      </c>
      <c r="E650" s="187" t="s">
        <v>1094</v>
      </c>
      <c r="F650" s="183">
        <v>40687</v>
      </c>
      <c r="G650" s="188">
        <v>799.95</v>
      </c>
      <c r="H650" s="185">
        <v>20</v>
      </c>
      <c r="I650" s="189">
        <f t="shared" si="10"/>
        <v>15999</v>
      </c>
    </row>
    <row r="651" spans="2:9">
      <c r="B651" s="180" t="s">
        <v>343</v>
      </c>
      <c r="C651" s="181" t="s">
        <v>1089</v>
      </c>
      <c r="D651" s="182" t="s">
        <v>674</v>
      </c>
      <c r="E651" s="181" t="s">
        <v>1092</v>
      </c>
      <c r="F651" s="183">
        <v>40687</v>
      </c>
      <c r="G651" s="184">
        <v>799.95</v>
      </c>
      <c r="H651" s="185">
        <v>4</v>
      </c>
      <c r="I651" s="186">
        <f t="shared" si="10"/>
        <v>3199.8</v>
      </c>
    </row>
    <row r="652" spans="2:9">
      <c r="B652" s="180" t="s">
        <v>680</v>
      </c>
      <c r="C652" s="187" t="s">
        <v>1089</v>
      </c>
      <c r="D652" s="182" t="s">
        <v>679</v>
      </c>
      <c r="E652" s="187" t="s">
        <v>1092</v>
      </c>
      <c r="F652" s="183">
        <v>40687</v>
      </c>
      <c r="G652" s="188">
        <v>799.95</v>
      </c>
      <c r="H652" s="185">
        <v>2</v>
      </c>
      <c r="I652" s="189">
        <f t="shared" si="10"/>
        <v>1599.9</v>
      </c>
    </row>
    <row r="653" spans="2:9">
      <c r="B653" s="180" t="s">
        <v>343</v>
      </c>
      <c r="C653" s="181" t="s">
        <v>1089</v>
      </c>
      <c r="D653" s="182" t="s">
        <v>674</v>
      </c>
      <c r="E653" s="181" t="s">
        <v>1094</v>
      </c>
      <c r="F653" s="183">
        <v>40691</v>
      </c>
      <c r="G653" s="184">
        <v>799.95</v>
      </c>
      <c r="H653" s="185">
        <v>8</v>
      </c>
      <c r="I653" s="186">
        <f t="shared" si="10"/>
        <v>6399.6</v>
      </c>
    </row>
    <row r="654" spans="2:9">
      <c r="B654" s="180" t="s">
        <v>262</v>
      </c>
      <c r="C654" s="187" t="s">
        <v>1089</v>
      </c>
      <c r="D654" s="182" t="s">
        <v>676</v>
      </c>
      <c r="E654" s="187" t="s">
        <v>1095</v>
      </c>
      <c r="F654" s="183">
        <v>40691</v>
      </c>
      <c r="G654" s="188">
        <v>799.95</v>
      </c>
      <c r="H654" s="185">
        <v>12</v>
      </c>
      <c r="I654" s="189">
        <f t="shared" si="10"/>
        <v>9599.4000000000015</v>
      </c>
    </row>
    <row r="655" spans="2:9">
      <c r="B655" s="180" t="s">
        <v>680</v>
      </c>
      <c r="C655" s="181" t="s">
        <v>1089</v>
      </c>
      <c r="D655" s="182" t="s">
        <v>679</v>
      </c>
      <c r="E655" s="181" t="s">
        <v>1093</v>
      </c>
      <c r="F655" s="183">
        <v>40694</v>
      </c>
      <c r="G655" s="184">
        <v>799.95</v>
      </c>
      <c r="H655" s="185">
        <v>10</v>
      </c>
      <c r="I655" s="186">
        <f t="shared" si="10"/>
        <v>7999.5</v>
      </c>
    </row>
    <row r="656" spans="2:9">
      <c r="B656" s="180" t="s">
        <v>171</v>
      </c>
      <c r="C656" s="187" t="s">
        <v>1089</v>
      </c>
      <c r="D656" s="182" t="s">
        <v>674</v>
      </c>
      <c r="E656" s="187" t="s">
        <v>1092</v>
      </c>
      <c r="F656" s="183">
        <v>40701</v>
      </c>
      <c r="G656" s="188">
        <v>799.95</v>
      </c>
      <c r="H656" s="185">
        <v>3</v>
      </c>
      <c r="I656" s="189">
        <f t="shared" si="10"/>
        <v>2399.8500000000004</v>
      </c>
    </row>
    <row r="657" spans="2:9">
      <c r="B657" s="180" t="s">
        <v>681</v>
      </c>
      <c r="C657" s="181" t="s">
        <v>1089</v>
      </c>
      <c r="D657" s="182" t="s">
        <v>679</v>
      </c>
      <c r="E657" s="181" t="s">
        <v>1094</v>
      </c>
      <c r="F657" s="183">
        <v>40704</v>
      </c>
      <c r="G657" s="184">
        <v>799.95</v>
      </c>
      <c r="H657" s="185">
        <v>11</v>
      </c>
      <c r="I657" s="186">
        <f t="shared" si="10"/>
        <v>8799.4500000000007</v>
      </c>
    </row>
    <row r="658" spans="2:9">
      <c r="B658" s="180" t="s">
        <v>681</v>
      </c>
      <c r="C658" s="187" t="s">
        <v>1089</v>
      </c>
      <c r="D658" s="182" t="s">
        <v>679</v>
      </c>
      <c r="E658" s="187" t="s">
        <v>1091</v>
      </c>
      <c r="F658" s="183">
        <v>40708</v>
      </c>
      <c r="G658" s="188">
        <v>799.95</v>
      </c>
      <c r="H658" s="185">
        <v>1</v>
      </c>
      <c r="I658" s="189">
        <f t="shared" si="10"/>
        <v>799.95</v>
      </c>
    </row>
    <row r="659" spans="2:9">
      <c r="B659" s="180" t="s">
        <v>673</v>
      </c>
      <c r="C659" s="181" t="s">
        <v>1089</v>
      </c>
      <c r="D659" s="182" t="s">
        <v>674</v>
      </c>
      <c r="E659" s="181" t="s">
        <v>1091</v>
      </c>
      <c r="F659" s="183">
        <v>40710</v>
      </c>
      <c r="G659" s="184">
        <v>799.95</v>
      </c>
      <c r="H659" s="185">
        <v>1</v>
      </c>
      <c r="I659" s="186">
        <f t="shared" si="10"/>
        <v>799.95</v>
      </c>
    </row>
    <row r="660" spans="2:9">
      <c r="B660" s="180" t="s">
        <v>171</v>
      </c>
      <c r="C660" s="187" t="s">
        <v>1089</v>
      </c>
      <c r="D660" s="182" t="s">
        <v>674</v>
      </c>
      <c r="E660" s="187" t="s">
        <v>1091</v>
      </c>
      <c r="F660" s="183">
        <v>40712</v>
      </c>
      <c r="G660" s="188">
        <v>799.95</v>
      </c>
      <c r="H660" s="185">
        <v>12</v>
      </c>
      <c r="I660" s="189">
        <f t="shared" si="10"/>
        <v>9599.4000000000015</v>
      </c>
    </row>
    <row r="661" spans="2:9">
      <c r="B661" s="180" t="s">
        <v>343</v>
      </c>
      <c r="C661" s="181" t="s">
        <v>1089</v>
      </c>
      <c r="D661" s="182" t="s">
        <v>674</v>
      </c>
      <c r="E661" s="181" t="s">
        <v>1094</v>
      </c>
      <c r="F661" s="183">
        <v>40715</v>
      </c>
      <c r="G661" s="184">
        <v>799.95</v>
      </c>
      <c r="H661" s="185">
        <v>19</v>
      </c>
      <c r="I661" s="186">
        <f t="shared" si="10"/>
        <v>15199.050000000001</v>
      </c>
    </row>
    <row r="662" spans="2:9">
      <c r="B662" s="180" t="s">
        <v>262</v>
      </c>
      <c r="C662" s="187" t="s">
        <v>1089</v>
      </c>
      <c r="D662" s="182" t="s">
        <v>676</v>
      </c>
      <c r="E662" s="187" t="s">
        <v>1094</v>
      </c>
      <c r="F662" s="183">
        <v>40716</v>
      </c>
      <c r="G662" s="188">
        <v>799.95</v>
      </c>
      <c r="H662" s="185">
        <v>16</v>
      </c>
      <c r="I662" s="189">
        <f t="shared" si="10"/>
        <v>12799.2</v>
      </c>
    </row>
    <row r="663" spans="2:9">
      <c r="B663" s="180" t="s">
        <v>673</v>
      </c>
      <c r="C663" s="181" t="s">
        <v>1089</v>
      </c>
      <c r="D663" s="182" t="s">
        <v>674</v>
      </c>
      <c r="E663" s="181" t="s">
        <v>1094</v>
      </c>
      <c r="F663" s="183">
        <v>40716</v>
      </c>
      <c r="G663" s="184">
        <v>799.95</v>
      </c>
      <c r="H663" s="185">
        <v>17</v>
      </c>
      <c r="I663" s="186">
        <f t="shared" si="10"/>
        <v>13599.150000000001</v>
      </c>
    </row>
    <row r="664" spans="2:9">
      <c r="B664" s="180" t="s">
        <v>678</v>
      </c>
      <c r="C664" s="187" t="s">
        <v>1089</v>
      </c>
      <c r="D664" s="182" t="s">
        <v>679</v>
      </c>
      <c r="E664" s="187" t="s">
        <v>1095</v>
      </c>
      <c r="F664" s="183">
        <v>40716</v>
      </c>
      <c r="G664" s="188">
        <v>799.95</v>
      </c>
      <c r="H664" s="185">
        <v>8</v>
      </c>
      <c r="I664" s="189">
        <f t="shared" si="10"/>
        <v>6399.6</v>
      </c>
    </row>
    <row r="665" spans="2:9">
      <c r="B665" s="180" t="s">
        <v>680</v>
      </c>
      <c r="C665" s="181" t="s">
        <v>1089</v>
      </c>
      <c r="D665" s="182" t="s">
        <v>679</v>
      </c>
      <c r="E665" s="181" t="s">
        <v>1094</v>
      </c>
      <c r="F665" s="183">
        <v>40723</v>
      </c>
      <c r="G665" s="184">
        <v>799.95</v>
      </c>
      <c r="H665" s="185">
        <v>10</v>
      </c>
      <c r="I665" s="186">
        <f t="shared" si="10"/>
        <v>7999.5</v>
      </c>
    </row>
    <row r="666" spans="2:9">
      <c r="B666" s="180" t="s">
        <v>605</v>
      </c>
      <c r="C666" s="187" t="s">
        <v>1089</v>
      </c>
      <c r="D666" s="182" t="s">
        <v>675</v>
      </c>
      <c r="E666" s="187" t="s">
        <v>1095</v>
      </c>
      <c r="F666" s="183">
        <v>40729</v>
      </c>
      <c r="G666" s="188">
        <v>799.95</v>
      </c>
      <c r="H666" s="185">
        <v>5</v>
      </c>
      <c r="I666" s="189">
        <f t="shared" si="10"/>
        <v>3999.75</v>
      </c>
    </row>
    <row r="667" spans="2:9">
      <c r="B667" s="180" t="s">
        <v>262</v>
      </c>
      <c r="C667" s="181" t="s">
        <v>1089</v>
      </c>
      <c r="D667" s="182" t="s">
        <v>676</v>
      </c>
      <c r="E667" s="181" t="s">
        <v>1092</v>
      </c>
      <c r="F667" s="183">
        <v>40732</v>
      </c>
      <c r="G667" s="184">
        <v>799.95</v>
      </c>
      <c r="H667" s="185">
        <v>7</v>
      </c>
      <c r="I667" s="186">
        <f t="shared" si="10"/>
        <v>5599.6500000000005</v>
      </c>
    </row>
    <row r="668" spans="2:9">
      <c r="B668" s="180" t="s">
        <v>150</v>
      </c>
      <c r="C668" s="187" t="s">
        <v>1089</v>
      </c>
      <c r="D668" s="182" t="s">
        <v>676</v>
      </c>
      <c r="E668" s="187" t="s">
        <v>1092</v>
      </c>
      <c r="F668" s="183">
        <v>40749</v>
      </c>
      <c r="G668" s="188">
        <v>799.95</v>
      </c>
      <c r="H668" s="185">
        <v>10</v>
      </c>
      <c r="I668" s="189">
        <f t="shared" si="10"/>
        <v>7999.5</v>
      </c>
    </row>
    <row r="669" spans="2:9">
      <c r="B669" s="180" t="s">
        <v>673</v>
      </c>
      <c r="C669" s="181" t="s">
        <v>1089</v>
      </c>
      <c r="D669" s="182" t="s">
        <v>674</v>
      </c>
      <c r="E669" s="181" t="s">
        <v>1092</v>
      </c>
      <c r="F669" s="183">
        <v>40754</v>
      </c>
      <c r="G669" s="184">
        <v>799.95</v>
      </c>
      <c r="H669" s="185">
        <v>7</v>
      </c>
      <c r="I669" s="186">
        <f t="shared" si="10"/>
        <v>5599.6500000000005</v>
      </c>
    </row>
    <row r="670" spans="2:9">
      <c r="B670" s="180" t="s">
        <v>681</v>
      </c>
      <c r="C670" s="187" t="s">
        <v>1089</v>
      </c>
      <c r="D670" s="182" t="s">
        <v>679</v>
      </c>
      <c r="E670" s="187" t="s">
        <v>1095</v>
      </c>
      <c r="F670" s="183">
        <v>40754</v>
      </c>
      <c r="G670" s="188">
        <v>799.95</v>
      </c>
      <c r="H670" s="185">
        <v>5</v>
      </c>
      <c r="I670" s="189">
        <f t="shared" si="10"/>
        <v>3999.75</v>
      </c>
    </row>
    <row r="671" spans="2:9">
      <c r="B671" s="180" t="s">
        <v>673</v>
      </c>
      <c r="C671" s="181" t="s">
        <v>1089</v>
      </c>
      <c r="D671" s="182" t="s">
        <v>674</v>
      </c>
      <c r="E671" s="181" t="s">
        <v>1092</v>
      </c>
      <c r="F671" s="183">
        <v>40764</v>
      </c>
      <c r="G671" s="184">
        <v>799.95</v>
      </c>
      <c r="H671" s="185">
        <v>12</v>
      </c>
      <c r="I671" s="186">
        <f t="shared" si="10"/>
        <v>9599.4000000000015</v>
      </c>
    </row>
    <row r="672" spans="2:9">
      <c r="B672" s="180" t="s">
        <v>673</v>
      </c>
      <c r="C672" s="187" t="s">
        <v>1089</v>
      </c>
      <c r="D672" s="182" t="s">
        <v>674</v>
      </c>
      <c r="E672" s="187" t="s">
        <v>1094</v>
      </c>
      <c r="F672" s="183">
        <v>40767</v>
      </c>
      <c r="G672" s="188">
        <v>799.95</v>
      </c>
      <c r="H672" s="185">
        <v>16</v>
      </c>
      <c r="I672" s="189">
        <f t="shared" si="10"/>
        <v>12799.2</v>
      </c>
    </row>
    <row r="673" spans="2:9">
      <c r="B673" s="180" t="s">
        <v>681</v>
      </c>
      <c r="C673" s="181" t="s">
        <v>1089</v>
      </c>
      <c r="D673" s="182" t="s">
        <v>679</v>
      </c>
      <c r="E673" s="181" t="s">
        <v>1092</v>
      </c>
      <c r="F673" s="183">
        <v>40771</v>
      </c>
      <c r="G673" s="184">
        <v>799.95</v>
      </c>
      <c r="H673" s="185">
        <v>13</v>
      </c>
      <c r="I673" s="186">
        <f t="shared" si="10"/>
        <v>10399.35</v>
      </c>
    </row>
    <row r="674" spans="2:9">
      <c r="B674" s="180" t="s">
        <v>680</v>
      </c>
      <c r="C674" s="187" t="s">
        <v>1089</v>
      </c>
      <c r="D674" s="182" t="s">
        <v>679</v>
      </c>
      <c r="E674" s="187" t="s">
        <v>1093</v>
      </c>
      <c r="F674" s="183">
        <v>40778</v>
      </c>
      <c r="G674" s="188">
        <v>799.95</v>
      </c>
      <c r="H674" s="185">
        <v>10</v>
      </c>
      <c r="I674" s="189">
        <f t="shared" si="10"/>
        <v>7999.5</v>
      </c>
    </row>
    <row r="675" spans="2:9">
      <c r="B675" s="180" t="s">
        <v>678</v>
      </c>
      <c r="C675" s="181" t="s">
        <v>1089</v>
      </c>
      <c r="D675" s="182" t="s">
        <v>679</v>
      </c>
      <c r="E675" s="181" t="s">
        <v>1091</v>
      </c>
      <c r="F675" s="183">
        <v>40788</v>
      </c>
      <c r="G675" s="184">
        <v>799.95</v>
      </c>
      <c r="H675" s="185">
        <v>13</v>
      </c>
      <c r="I675" s="186">
        <f t="shared" si="10"/>
        <v>10399.35</v>
      </c>
    </row>
    <row r="676" spans="2:9">
      <c r="B676" s="180" t="s">
        <v>343</v>
      </c>
      <c r="C676" s="187" t="s">
        <v>1089</v>
      </c>
      <c r="D676" s="182" t="s">
        <v>674</v>
      </c>
      <c r="E676" s="187" t="s">
        <v>1095</v>
      </c>
      <c r="F676" s="183">
        <v>40801</v>
      </c>
      <c r="G676" s="188">
        <v>799.95</v>
      </c>
      <c r="H676" s="185">
        <v>9</v>
      </c>
      <c r="I676" s="189">
        <f t="shared" si="10"/>
        <v>7199.55</v>
      </c>
    </row>
    <row r="677" spans="2:9">
      <c r="B677" s="180" t="s">
        <v>605</v>
      </c>
      <c r="C677" s="181" t="s">
        <v>1089</v>
      </c>
      <c r="D677" s="182" t="s">
        <v>675</v>
      </c>
      <c r="E677" s="181" t="s">
        <v>1094</v>
      </c>
      <c r="F677" s="183">
        <v>40807</v>
      </c>
      <c r="G677" s="184">
        <v>799.95</v>
      </c>
      <c r="H677" s="185">
        <v>19</v>
      </c>
      <c r="I677" s="186">
        <f t="shared" si="10"/>
        <v>15199.050000000001</v>
      </c>
    </row>
    <row r="678" spans="2:9">
      <c r="B678" s="180" t="s">
        <v>682</v>
      </c>
      <c r="C678" s="187" t="s">
        <v>1089</v>
      </c>
      <c r="D678" s="182" t="s">
        <v>679</v>
      </c>
      <c r="E678" s="187" t="s">
        <v>1092</v>
      </c>
      <c r="F678" s="183">
        <v>40813</v>
      </c>
      <c r="G678" s="188">
        <v>799.95</v>
      </c>
      <c r="H678" s="185">
        <v>15</v>
      </c>
      <c r="I678" s="189">
        <f t="shared" si="10"/>
        <v>11999.25</v>
      </c>
    </row>
    <row r="679" spans="2:9">
      <c r="B679" s="180" t="s">
        <v>680</v>
      </c>
      <c r="C679" s="181" t="s">
        <v>1089</v>
      </c>
      <c r="D679" s="182" t="s">
        <v>679</v>
      </c>
      <c r="E679" s="181" t="s">
        <v>1093</v>
      </c>
      <c r="F679" s="183">
        <v>40814</v>
      </c>
      <c r="G679" s="184">
        <v>799.95</v>
      </c>
      <c r="H679" s="185">
        <v>11</v>
      </c>
      <c r="I679" s="186">
        <f t="shared" si="10"/>
        <v>8799.4500000000007</v>
      </c>
    </row>
    <row r="680" spans="2:9">
      <c r="B680" s="180" t="s">
        <v>150</v>
      </c>
      <c r="C680" s="187" t="s">
        <v>1089</v>
      </c>
      <c r="D680" s="182" t="s">
        <v>676</v>
      </c>
      <c r="E680" s="187" t="s">
        <v>1092</v>
      </c>
      <c r="F680" s="183">
        <v>40814</v>
      </c>
      <c r="G680" s="188">
        <v>799.95</v>
      </c>
      <c r="H680" s="185">
        <v>4</v>
      </c>
      <c r="I680" s="189">
        <f t="shared" si="10"/>
        <v>3199.8</v>
      </c>
    </row>
    <row r="681" spans="2:9">
      <c r="B681" s="180" t="s">
        <v>343</v>
      </c>
      <c r="C681" s="181" t="s">
        <v>1089</v>
      </c>
      <c r="D681" s="182" t="s">
        <v>674</v>
      </c>
      <c r="E681" s="181" t="s">
        <v>1091</v>
      </c>
      <c r="F681" s="183">
        <v>40816</v>
      </c>
      <c r="G681" s="184">
        <v>799.95</v>
      </c>
      <c r="H681" s="185">
        <v>9</v>
      </c>
      <c r="I681" s="186">
        <f t="shared" si="10"/>
        <v>7199.55</v>
      </c>
    </row>
    <row r="682" spans="2:9">
      <c r="B682" s="180" t="s">
        <v>681</v>
      </c>
      <c r="C682" s="187" t="s">
        <v>1089</v>
      </c>
      <c r="D682" s="182" t="s">
        <v>679</v>
      </c>
      <c r="E682" s="187" t="s">
        <v>1094</v>
      </c>
      <c r="F682" s="183">
        <v>40819</v>
      </c>
      <c r="G682" s="188">
        <v>799.95</v>
      </c>
      <c r="H682" s="185">
        <v>14</v>
      </c>
      <c r="I682" s="189">
        <f t="shared" si="10"/>
        <v>11199.300000000001</v>
      </c>
    </row>
    <row r="683" spans="2:9">
      <c r="B683" s="180" t="s">
        <v>677</v>
      </c>
      <c r="C683" s="181" t="s">
        <v>1089</v>
      </c>
      <c r="D683" s="182" t="s">
        <v>675</v>
      </c>
      <c r="E683" s="181" t="s">
        <v>1093</v>
      </c>
      <c r="F683" s="183">
        <v>40821</v>
      </c>
      <c r="G683" s="184">
        <v>799.95</v>
      </c>
      <c r="H683" s="185">
        <v>15</v>
      </c>
      <c r="I683" s="186">
        <f t="shared" si="10"/>
        <v>11999.25</v>
      </c>
    </row>
    <row r="684" spans="2:9">
      <c r="B684" s="180" t="s">
        <v>673</v>
      </c>
      <c r="C684" s="187" t="s">
        <v>1089</v>
      </c>
      <c r="D684" s="182" t="s">
        <v>674</v>
      </c>
      <c r="E684" s="187" t="s">
        <v>1093</v>
      </c>
      <c r="F684" s="183">
        <v>40827</v>
      </c>
      <c r="G684" s="188">
        <v>799.95</v>
      </c>
      <c r="H684" s="185">
        <v>3</v>
      </c>
      <c r="I684" s="189">
        <f t="shared" si="10"/>
        <v>2399.8500000000004</v>
      </c>
    </row>
    <row r="685" spans="2:9">
      <c r="B685" s="180" t="s">
        <v>343</v>
      </c>
      <c r="C685" s="181" t="s">
        <v>1089</v>
      </c>
      <c r="D685" s="182" t="s">
        <v>674</v>
      </c>
      <c r="E685" s="181" t="s">
        <v>1094</v>
      </c>
      <c r="F685" s="183">
        <v>40833</v>
      </c>
      <c r="G685" s="184">
        <v>799.95</v>
      </c>
      <c r="H685" s="185">
        <v>11</v>
      </c>
      <c r="I685" s="186">
        <f t="shared" si="10"/>
        <v>8799.4500000000007</v>
      </c>
    </row>
    <row r="686" spans="2:9">
      <c r="B686" s="180" t="s">
        <v>677</v>
      </c>
      <c r="C686" s="187" t="s">
        <v>1089</v>
      </c>
      <c r="D686" s="182" t="s">
        <v>675</v>
      </c>
      <c r="E686" s="187" t="s">
        <v>1092</v>
      </c>
      <c r="F686" s="183">
        <v>40841</v>
      </c>
      <c r="G686" s="188">
        <v>799.95</v>
      </c>
      <c r="H686" s="185">
        <v>13</v>
      </c>
      <c r="I686" s="189">
        <f t="shared" si="10"/>
        <v>10399.35</v>
      </c>
    </row>
    <row r="687" spans="2:9">
      <c r="B687" s="180" t="s">
        <v>673</v>
      </c>
      <c r="C687" s="181" t="s">
        <v>1089</v>
      </c>
      <c r="D687" s="182" t="s">
        <v>674</v>
      </c>
      <c r="E687" s="181" t="s">
        <v>1092</v>
      </c>
      <c r="F687" s="183">
        <v>40841</v>
      </c>
      <c r="G687" s="184">
        <v>799.95</v>
      </c>
      <c r="H687" s="185">
        <v>5</v>
      </c>
      <c r="I687" s="186">
        <f t="shared" si="10"/>
        <v>3999.75</v>
      </c>
    </row>
    <row r="688" spans="2:9">
      <c r="B688" s="180" t="s">
        <v>678</v>
      </c>
      <c r="C688" s="187" t="s">
        <v>1089</v>
      </c>
      <c r="D688" s="182" t="s">
        <v>679</v>
      </c>
      <c r="E688" s="187" t="s">
        <v>1094</v>
      </c>
      <c r="F688" s="183">
        <v>40847</v>
      </c>
      <c r="G688" s="188">
        <v>799.95</v>
      </c>
      <c r="H688" s="185">
        <v>8</v>
      </c>
      <c r="I688" s="189">
        <f t="shared" si="10"/>
        <v>6399.6</v>
      </c>
    </row>
    <row r="689" spans="2:9">
      <c r="B689" s="180" t="s">
        <v>680</v>
      </c>
      <c r="C689" s="181" t="s">
        <v>1089</v>
      </c>
      <c r="D689" s="182" t="s">
        <v>679</v>
      </c>
      <c r="E689" s="181" t="s">
        <v>1091</v>
      </c>
      <c r="F689" s="183">
        <v>40848</v>
      </c>
      <c r="G689" s="184">
        <v>799.95</v>
      </c>
      <c r="H689" s="185">
        <v>7</v>
      </c>
      <c r="I689" s="186">
        <f t="shared" si="10"/>
        <v>5599.6500000000005</v>
      </c>
    </row>
    <row r="690" spans="2:9">
      <c r="B690" s="180" t="s">
        <v>680</v>
      </c>
      <c r="C690" s="187" t="s">
        <v>1089</v>
      </c>
      <c r="D690" s="182" t="s">
        <v>679</v>
      </c>
      <c r="E690" s="187" t="s">
        <v>1091</v>
      </c>
      <c r="F690" s="183">
        <v>40849</v>
      </c>
      <c r="G690" s="188">
        <v>799.95</v>
      </c>
      <c r="H690" s="185">
        <v>13</v>
      </c>
      <c r="I690" s="189">
        <f t="shared" si="10"/>
        <v>10399.35</v>
      </c>
    </row>
    <row r="691" spans="2:9">
      <c r="B691" s="180" t="s">
        <v>673</v>
      </c>
      <c r="C691" s="181" t="s">
        <v>1089</v>
      </c>
      <c r="D691" s="182" t="s">
        <v>674</v>
      </c>
      <c r="E691" s="181" t="s">
        <v>1091</v>
      </c>
      <c r="F691" s="183">
        <v>40850</v>
      </c>
      <c r="G691" s="184">
        <v>799.95</v>
      </c>
      <c r="H691" s="185">
        <v>2</v>
      </c>
      <c r="I691" s="186">
        <f t="shared" si="10"/>
        <v>1599.9</v>
      </c>
    </row>
    <row r="692" spans="2:9">
      <c r="B692" s="180" t="s">
        <v>262</v>
      </c>
      <c r="C692" s="187" t="s">
        <v>1089</v>
      </c>
      <c r="D692" s="182" t="s">
        <v>676</v>
      </c>
      <c r="E692" s="187" t="s">
        <v>1093</v>
      </c>
      <c r="F692" s="183">
        <v>40856</v>
      </c>
      <c r="G692" s="188">
        <v>799.95</v>
      </c>
      <c r="H692" s="185">
        <v>1</v>
      </c>
      <c r="I692" s="189">
        <f t="shared" si="10"/>
        <v>799.95</v>
      </c>
    </row>
    <row r="693" spans="2:9">
      <c r="B693" s="180" t="s">
        <v>605</v>
      </c>
      <c r="C693" s="181" t="s">
        <v>1089</v>
      </c>
      <c r="D693" s="182" t="s">
        <v>675</v>
      </c>
      <c r="E693" s="181" t="s">
        <v>1091</v>
      </c>
      <c r="F693" s="183">
        <v>40857</v>
      </c>
      <c r="G693" s="184">
        <v>799.95</v>
      </c>
      <c r="H693" s="185">
        <v>7</v>
      </c>
      <c r="I693" s="186">
        <f t="shared" si="10"/>
        <v>5599.6500000000005</v>
      </c>
    </row>
    <row r="694" spans="2:9">
      <c r="B694" s="180" t="s">
        <v>680</v>
      </c>
      <c r="C694" s="187" t="s">
        <v>1089</v>
      </c>
      <c r="D694" s="182" t="s">
        <v>679</v>
      </c>
      <c r="E694" s="187" t="s">
        <v>1094</v>
      </c>
      <c r="F694" s="183">
        <v>40863</v>
      </c>
      <c r="G694" s="188">
        <v>799.95</v>
      </c>
      <c r="H694" s="185">
        <v>19</v>
      </c>
      <c r="I694" s="189">
        <f t="shared" si="10"/>
        <v>15199.050000000001</v>
      </c>
    </row>
    <row r="695" spans="2:9">
      <c r="B695" s="180" t="s">
        <v>605</v>
      </c>
      <c r="C695" s="181" t="s">
        <v>1089</v>
      </c>
      <c r="D695" s="182" t="s">
        <v>675</v>
      </c>
      <c r="E695" s="181" t="s">
        <v>1095</v>
      </c>
      <c r="F695" s="183">
        <v>40863</v>
      </c>
      <c r="G695" s="184">
        <v>799.95</v>
      </c>
      <c r="H695" s="185">
        <v>3</v>
      </c>
      <c r="I695" s="186">
        <f t="shared" si="10"/>
        <v>2399.8500000000004</v>
      </c>
    </row>
    <row r="696" spans="2:9">
      <c r="B696" s="180" t="s">
        <v>673</v>
      </c>
      <c r="C696" s="187" t="s">
        <v>1089</v>
      </c>
      <c r="D696" s="182" t="s">
        <v>674</v>
      </c>
      <c r="E696" s="187" t="s">
        <v>1091</v>
      </c>
      <c r="F696" s="183">
        <v>40868</v>
      </c>
      <c r="G696" s="188">
        <v>799.95</v>
      </c>
      <c r="H696" s="185">
        <v>10</v>
      </c>
      <c r="I696" s="189">
        <f t="shared" si="10"/>
        <v>7999.5</v>
      </c>
    </row>
    <row r="697" spans="2:9">
      <c r="B697" s="180" t="s">
        <v>682</v>
      </c>
      <c r="C697" s="181" t="s">
        <v>1089</v>
      </c>
      <c r="D697" s="182" t="s">
        <v>679</v>
      </c>
      <c r="E697" s="181" t="s">
        <v>1092</v>
      </c>
      <c r="F697" s="183">
        <v>40868</v>
      </c>
      <c r="G697" s="184">
        <v>799.95</v>
      </c>
      <c r="H697" s="185">
        <v>1</v>
      </c>
      <c r="I697" s="186">
        <f t="shared" si="10"/>
        <v>799.95</v>
      </c>
    </row>
    <row r="698" spans="2:9">
      <c r="B698" s="180" t="s">
        <v>673</v>
      </c>
      <c r="C698" s="187" t="s">
        <v>1089</v>
      </c>
      <c r="D698" s="182" t="s">
        <v>674</v>
      </c>
      <c r="E698" s="187" t="s">
        <v>1093</v>
      </c>
      <c r="F698" s="183">
        <v>40869</v>
      </c>
      <c r="G698" s="188">
        <v>799.95</v>
      </c>
      <c r="H698" s="185">
        <v>10</v>
      </c>
      <c r="I698" s="189">
        <f t="shared" si="10"/>
        <v>7999.5</v>
      </c>
    </row>
    <row r="699" spans="2:9">
      <c r="B699" s="180" t="s">
        <v>673</v>
      </c>
      <c r="C699" s="181" t="s">
        <v>1089</v>
      </c>
      <c r="D699" s="182" t="s">
        <v>674</v>
      </c>
      <c r="E699" s="181" t="s">
        <v>1093</v>
      </c>
      <c r="F699" s="183">
        <v>40870</v>
      </c>
      <c r="G699" s="184">
        <v>799.95</v>
      </c>
      <c r="H699" s="185">
        <v>6</v>
      </c>
      <c r="I699" s="186">
        <f t="shared" si="10"/>
        <v>4799.7000000000007</v>
      </c>
    </row>
    <row r="700" spans="2:9">
      <c r="B700" s="180" t="s">
        <v>605</v>
      </c>
      <c r="C700" s="187" t="s">
        <v>1089</v>
      </c>
      <c r="D700" s="182" t="s">
        <v>675</v>
      </c>
      <c r="E700" s="187" t="s">
        <v>1094</v>
      </c>
      <c r="F700" s="183">
        <v>40871</v>
      </c>
      <c r="G700" s="188">
        <v>799.95</v>
      </c>
      <c r="H700" s="185">
        <v>18</v>
      </c>
      <c r="I700" s="189">
        <f t="shared" si="10"/>
        <v>14399.1</v>
      </c>
    </row>
    <row r="701" spans="2:9">
      <c r="B701" s="180" t="s">
        <v>678</v>
      </c>
      <c r="C701" s="181" t="s">
        <v>1089</v>
      </c>
      <c r="D701" s="182" t="s">
        <v>679</v>
      </c>
      <c r="E701" s="181" t="s">
        <v>1093</v>
      </c>
      <c r="F701" s="183">
        <v>40876</v>
      </c>
      <c r="G701" s="184">
        <v>799.95</v>
      </c>
      <c r="H701" s="185">
        <v>15</v>
      </c>
      <c r="I701" s="186">
        <f t="shared" si="10"/>
        <v>11999.25</v>
      </c>
    </row>
    <row r="702" spans="2:9">
      <c r="B702" s="180" t="s">
        <v>680</v>
      </c>
      <c r="C702" s="187" t="s">
        <v>1089</v>
      </c>
      <c r="D702" s="182" t="s">
        <v>679</v>
      </c>
      <c r="E702" s="187" t="s">
        <v>1091</v>
      </c>
      <c r="F702" s="183">
        <v>40884</v>
      </c>
      <c r="G702" s="188">
        <v>799.95</v>
      </c>
      <c r="H702" s="185">
        <v>5</v>
      </c>
      <c r="I702" s="189">
        <f t="shared" si="10"/>
        <v>3999.75</v>
      </c>
    </row>
    <row r="703" spans="2:9">
      <c r="B703" s="180" t="s">
        <v>677</v>
      </c>
      <c r="C703" s="181" t="s">
        <v>1089</v>
      </c>
      <c r="D703" s="182" t="s">
        <v>675</v>
      </c>
      <c r="E703" s="181" t="s">
        <v>1091</v>
      </c>
      <c r="F703" s="183">
        <v>40885</v>
      </c>
      <c r="G703" s="184">
        <v>799.95</v>
      </c>
      <c r="H703" s="185">
        <v>14</v>
      </c>
      <c r="I703" s="186">
        <f t="shared" si="10"/>
        <v>11199.300000000001</v>
      </c>
    </row>
    <row r="704" spans="2:9">
      <c r="B704" s="180" t="s">
        <v>673</v>
      </c>
      <c r="C704" s="187" t="s">
        <v>1089</v>
      </c>
      <c r="D704" s="182" t="s">
        <v>674</v>
      </c>
      <c r="E704" s="187" t="s">
        <v>1092</v>
      </c>
      <c r="F704" s="183">
        <v>40896</v>
      </c>
      <c r="G704" s="188">
        <v>799.95</v>
      </c>
      <c r="H704" s="185">
        <v>3</v>
      </c>
      <c r="I704" s="189">
        <f t="shared" si="10"/>
        <v>2399.8500000000004</v>
      </c>
    </row>
    <row r="705" spans="2:9">
      <c r="B705" s="180" t="s">
        <v>673</v>
      </c>
      <c r="C705" s="181" t="s">
        <v>1089</v>
      </c>
      <c r="D705" s="182" t="s">
        <v>674</v>
      </c>
      <c r="E705" s="181" t="s">
        <v>1094</v>
      </c>
      <c r="F705" s="183">
        <v>40897</v>
      </c>
      <c r="G705" s="184">
        <v>799.95</v>
      </c>
      <c r="H705" s="185">
        <v>9</v>
      </c>
      <c r="I705" s="186">
        <f t="shared" si="10"/>
        <v>7199.55</v>
      </c>
    </row>
    <row r="706" spans="2:9">
      <c r="B706" s="180" t="s">
        <v>605</v>
      </c>
      <c r="C706" s="187" t="s">
        <v>1090</v>
      </c>
      <c r="D706" s="182" t="s">
        <v>675</v>
      </c>
      <c r="E706" s="187" t="s">
        <v>1092</v>
      </c>
      <c r="F706" s="183">
        <v>40181</v>
      </c>
      <c r="G706" s="188">
        <v>340.95</v>
      </c>
      <c r="H706" s="185">
        <v>2</v>
      </c>
      <c r="I706" s="189">
        <f t="shared" ref="I706:I769" si="11">G706*H706</f>
        <v>681.9</v>
      </c>
    </row>
    <row r="707" spans="2:9">
      <c r="B707" s="180" t="s">
        <v>605</v>
      </c>
      <c r="C707" s="181" t="s">
        <v>1090</v>
      </c>
      <c r="D707" s="182" t="s">
        <v>675</v>
      </c>
      <c r="E707" s="181" t="s">
        <v>1092</v>
      </c>
      <c r="F707" s="183">
        <v>40186</v>
      </c>
      <c r="G707" s="184">
        <v>340.95</v>
      </c>
      <c r="H707" s="185">
        <v>6</v>
      </c>
      <c r="I707" s="186">
        <f t="shared" si="11"/>
        <v>2045.6999999999998</v>
      </c>
    </row>
    <row r="708" spans="2:9">
      <c r="B708" s="180" t="s">
        <v>605</v>
      </c>
      <c r="C708" s="187" t="s">
        <v>1090</v>
      </c>
      <c r="D708" s="182" t="s">
        <v>675</v>
      </c>
      <c r="E708" s="187" t="s">
        <v>1094</v>
      </c>
      <c r="F708" s="183">
        <v>40189</v>
      </c>
      <c r="G708" s="188">
        <v>340.95</v>
      </c>
      <c r="H708" s="185">
        <v>13</v>
      </c>
      <c r="I708" s="189">
        <f t="shared" si="11"/>
        <v>4432.3499999999995</v>
      </c>
    </row>
    <row r="709" spans="2:9">
      <c r="B709" s="180" t="s">
        <v>673</v>
      </c>
      <c r="C709" s="181" t="s">
        <v>1090</v>
      </c>
      <c r="D709" s="182" t="s">
        <v>674</v>
      </c>
      <c r="E709" s="181" t="s">
        <v>1092</v>
      </c>
      <c r="F709" s="183">
        <v>40189</v>
      </c>
      <c r="G709" s="184">
        <v>340.95</v>
      </c>
      <c r="H709" s="185">
        <v>4</v>
      </c>
      <c r="I709" s="186">
        <f t="shared" si="11"/>
        <v>1363.8</v>
      </c>
    </row>
    <row r="710" spans="2:9">
      <c r="B710" s="180" t="s">
        <v>673</v>
      </c>
      <c r="C710" s="187" t="s">
        <v>1090</v>
      </c>
      <c r="D710" s="182" t="s">
        <v>674</v>
      </c>
      <c r="E710" s="187" t="s">
        <v>1091</v>
      </c>
      <c r="F710" s="183">
        <v>40197</v>
      </c>
      <c r="G710" s="188">
        <v>340.95</v>
      </c>
      <c r="H710" s="185">
        <v>4</v>
      </c>
      <c r="I710" s="189">
        <f t="shared" si="11"/>
        <v>1363.8</v>
      </c>
    </row>
    <row r="711" spans="2:9">
      <c r="B711" s="180" t="s">
        <v>678</v>
      </c>
      <c r="C711" s="181" t="s">
        <v>1090</v>
      </c>
      <c r="D711" s="182" t="s">
        <v>679</v>
      </c>
      <c r="E711" s="181" t="s">
        <v>1092</v>
      </c>
      <c r="F711" s="183">
        <v>40199</v>
      </c>
      <c r="G711" s="184">
        <v>340.95</v>
      </c>
      <c r="H711" s="185">
        <v>8</v>
      </c>
      <c r="I711" s="186">
        <f t="shared" si="11"/>
        <v>2727.6</v>
      </c>
    </row>
    <row r="712" spans="2:9">
      <c r="B712" s="180" t="s">
        <v>262</v>
      </c>
      <c r="C712" s="187" t="s">
        <v>1090</v>
      </c>
      <c r="D712" s="182" t="s">
        <v>676</v>
      </c>
      <c r="E712" s="187" t="s">
        <v>1094</v>
      </c>
      <c r="F712" s="183">
        <v>40203</v>
      </c>
      <c r="G712" s="188">
        <v>340.95</v>
      </c>
      <c r="H712" s="185">
        <v>7</v>
      </c>
      <c r="I712" s="189">
        <f t="shared" si="11"/>
        <v>2386.65</v>
      </c>
    </row>
    <row r="713" spans="2:9">
      <c r="B713" s="180" t="s">
        <v>312</v>
      </c>
      <c r="C713" s="181" t="s">
        <v>1090</v>
      </c>
      <c r="D713" s="182" t="s">
        <v>674</v>
      </c>
      <c r="E713" s="181" t="s">
        <v>1094</v>
      </c>
      <c r="F713" s="183">
        <v>40204</v>
      </c>
      <c r="G713" s="184">
        <v>340.95</v>
      </c>
      <c r="H713" s="185">
        <v>8</v>
      </c>
      <c r="I713" s="186">
        <f t="shared" si="11"/>
        <v>2727.6</v>
      </c>
    </row>
    <row r="714" spans="2:9">
      <c r="B714" s="180" t="s">
        <v>680</v>
      </c>
      <c r="C714" s="187" t="s">
        <v>1090</v>
      </c>
      <c r="D714" s="182" t="s">
        <v>679</v>
      </c>
      <c r="E714" s="187" t="s">
        <v>1091</v>
      </c>
      <c r="F714" s="183">
        <v>40206</v>
      </c>
      <c r="G714" s="188">
        <v>340.95</v>
      </c>
      <c r="H714" s="185">
        <v>4</v>
      </c>
      <c r="I714" s="189">
        <f t="shared" si="11"/>
        <v>1363.8</v>
      </c>
    </row>
    <row r="715" spans="2:9">
      <c r="B715" s="180" t="s">
        <v>682</v>
      </c>
      <c r="C715" s="181" t="s">
        <v>1090</v>
      </c>
      <c r="D715" s="182" t="s">
        <v>679</v>
      </c>
      <c r="E715" s="181" t="s">
        <v>1091</v>
      </c>
      <c r="F715" s="183">
        <v>40218</v>
      </c>
      <c r="G715" s="184">
        <v>340.95</v>
      </c>
      <c r="H715" s="185">
        <v>4</v>
      </c>
      <c r="I715" s="186">
        <f t="shared" si="11"/>
        <v>1363.8</v>
      </c>
    </row>
    <row r="716" spans="2:9">
      <c r="B716" s="180" t="s">
        <v>682</v>
      </c>
      <c r="C716" s="187" t="s">
        <v>1090</v>
      </c>
      <c r="D716" s="182" t="s">
        <v>679</v>
      </c>
      <c r="E716" s="187" t="s">
        <v>1091</v>
      </c>
      <c r="F716" s="183">
        <v>40218</v>
      </c>
      <c r="G716" s="188">
        <v>340.95</v>
      </c>
      <c r="H716" s="185">
        <v>6</v>
      </c>
      <c r="I716" s="189">
        <f t="shared" si="11"/>
        <v>2045.6999999999998</v>
      </c>
    </row>
    <row r="717" spans="2:9">
      <c r="B717" s="180" t="s">
        <v>678</v>
      </c>
      <c r="C717" s="181" t="s">
        <v>1090</v>
      </c>
      <c r="D717" s="182" t="s">
        <v>679</v>
      </c>
      <c r="E717" s="181" t="s">
        <v>1092</v>
      </c>
      <c r="F717" s="183">
        <v>40233</v>
      </c>
      <c r="G717" s="184">
        <v>340.95</v>
      </c>
      <c r="H717" s="185">
        <v>14</v>
      </c>
      <c r="I717" s="186">
        <f t="shared" si="11"/>
        <v>4773.3</v>
      </c>
    </row>
    <row r="718" spans="2:9">
      <c r="B718" s="180" t="s">
        <v>171</v>
      </c>
      <c r="C718" s="187" t="s">
        <v>1090</v>
      </c>
      <c r="D718" s="182" t="s">
        <v>674</v>
      </c>
      <c r="E718" s="187" t="s">
        <v>1094</v>
      </c>
      <c r="F718" s="183">
        <v>40238</v>
      </c>
      <c r="G718" s="188">
        <v>340.95</v>
      </c>
      <c r="H718" s="185">
        <v>20</v>
      </c>
      <c r="I718" s="189">
        <f t="shared" si="11"/>
        <v>6819</v>
      </c>
    </row>
    <row r="719" spans="2:9">
      <c r="B719" s="180" t="s">
        <v>678</v>
      </c>
      <c r="C719" s="181" t="s">
        <v>1090</v>
      </c>
      <c r="D719" s="182" t="s">
        <v>679</v>
      </c>
      <c r="E719" s="181" t="s">
        <v>1095</v>
      </c>
      <c r="F719" s="183">
        <v>40243</v>
      </c>
      <c r="G719" s="184">
        <v>340.95</v>
      </c>
      <c r="H719" s="185">
        <v>1</v>
      </c>
      <c r="I719" s="186">
        <f t="shared" si="11"/>
        <v>340.95</v>
      </c>
    </row>
    <row r="720" spans="2:9">
      <c r="B720" s="180" t="s">
        <v>673</v>
      </c>
      <c r="C720" s="187" t="s">
        <v>1090</v>
      </c>
      <c r="D720" s="182" t="s">
        <v>674</v>
      </c>
      <c r="E720" s="187" t="s">
        <v>1091</v>
      </c>
      <c r="F720" s="183">
        <v>40248</v>
      </c>
      <c r="G720" s="188">
        <v>340.95</v>
      </c>
      <c r="H720" s="185">
        <v>5</v>
      </c>
      <c r="I720" s="189">
        <f t="shared" si="11"/>
        <v>1704.75</v>
      </c>
    </row>
    <row r="721" spans="2:9">
      <c r="B721" s="180" t="s">
        <v>681</v>
      </c>
      <c r="C721" s="181" t="s">
        <v>1090</v>
      </c>
      <c r="D721" s="182" t="s">
        <v>679</v>
      </c>
      <c r="E721" s="181" t="s">
        <v>1093</v>
      </c>
      <c r="F721" s="183">
        <v>40255</v>
      </c>
      <c r="G721" s="184">
        <v>340.95</v>
      </c>
      <c r="H721" s="185">
        <v>1</v>
      </c>
      <c r="I721" s="186">
        <f t="shared" si="11"/>
        <v>340.95</v>
      </c>
    </row>
    <row r="722" spans="2:9">
      <c r="B722" s="180" t="s">
        <v>171</v>
      </c>
      <c r="C722" s="187" t="s">
        <v>1090</v>
      </c>
      <c r="D722" s="182" t="s">
        <v>674</v>
      </c>
      <c r="E722" s="187" t="s">
        <v>1094</v>
      </c>
      <c r="F722" s="183">
        <v>40257</v>
      </c>
      <c r="G722" s="188">
        <v>340.95</v>
      </c>
      <c r="H722" s="185">
        <v>16</v>
      </c>
      <c r="I722" s="189">
        <f t="shared" si="11"/>
        <v>5455.2</v>
      </c>
    </row>
    <row r="723" spans="2:9">
      <c r="B723" s="180" t="s">
        <v>682</v>
      </c>
      <c r="C723" s="181" t="s">
        <v>1090</v>
      </c>
      <c r="D723" s="182" t="s">
        <v>679</v>
      </c>
      <c r="E723" s="181" t="s">
        <v>1095</v>
      </c>
      <c r="F723" s="183">
        <v>40261</v>
      </c>
      <c r="G723" s="184">
        <v>340.95</v>
      </c>
      <c r="H723" s="185">
        <v>6</v>
      </c>
      <c r="I723" s="186">
        <f t="shared" si="11"/>
        <v>2045.6999999999998</v>
      </c>
    </row>
    <row r="724" spans="2:9">
      <c r="B724" s="180" t="s">
        <v>681</v>
      </c>
      <c r="C724" s="187" t="s">
        <v>1090</v>
      </c>
      <c r="D724" s="182" t="s">
        <v>679</v>
      </c>
      <c r="E724" s="187" t="s">
        <v>1094</v>
      </c>
      <c r="F724" s="183">
        <v>40263</v>
      </c>
      <c r="G724" s="188">
        <v>340.95</v>
      </c>
      <c r="H724" s="185">
        <v>20</v>
      </c>
      <c r="I724" s="189">
        <f t="shared" si="11"/>
        <v>6819</v>
      </c>
    </row>
    <row r="725" spans="2:9">
      <c r="B725" s="180" t="s">
        <v>682</v>
      </c>
      <c r="C725" s="181" t="s">
        <v>1090</v>
      </c>
      <c r="D725" s="182" t="s">
        <v>679</v>
      </c>
      <c r="E725" s="181" t="s">
        <v>1091</v>
      </c>
      <c r="F725" s="183">
        <v>40264</v>
      </c>
      <c r="G725" s="184">
        <v>340.95</v>
      </c>
      <c r="H725" s="185">
        <v>15</v>
      </c>
      <c r="I725" s="186">
        <f t="shared" si="11"/>
        <v>5114.25</v>
      </c>
    </row>
    <row r="726" spans="2:9">
      <c r="B726" s="180" t="s">
        <v>262</v>
      </c>
      <c r="C726" s="187" t="s">
        <v>1090</v>
      </c>
      <c r="D726" s="182" t="s">
        <v>676</v>
      </c>
      <c r="E726" s="187" t="s">
        <v>1093</v>
      </c>
      <c r="F726" s="183">
        <v>40270</v>
      </c>
      <c r="G726" s="188">
        <v>340.95</v>
      </c>
      <c r="H726" s="185">
        <v>3</v>
      </c>
      <c r="I726" s="189">
        <f t="shared" si="11"/>
        <v>1022.8499999999999</v>
      </c>
    </row>
    <row r="727" spans="2:9">
      <c r="B727" s="180" t="s">
        <v>312</v>
      </c>
      <c r="C727" s="181" t="s">
        <v>1090</v>
      </c>
      <c r="D727" s="182" t="s">
        <v>674</v>
      </c>
      <c r="E727" s="181" t="s">
        <v>1094</v>
      </c>
      <c r="F727" s="183">
        <v>40274</v>
      </c>
      <c r="G727" s="184">
        <v>340.95</v>
      </c>
      <c r="H727" s="185">
        <v>18</v>
      </c>
      <c r="I727" s="186">
        <f t="shared" si="11"/>
        <v>6137.0999999999995</v>
      </c>
    </row>
    <row r="728" spans="2:9">
      <c r="B728" s="180" t="s">
        <v>681</v>
      </c>
      <c r="C728" s="187" t="s">
        <v>1090</v>
      </c>
      <c r="D728" s="182" t="s">
        <v>679</v>
      </c>
      <c r="E728" s="187" t="s">
        <v>1092</v>
      </c>
      <c r="F728" s="183">
        <v>40274</v>
      </c>
      <c r="G728" s="188">
        <v>340.95</v>
      </c>
      <c r="H728" s="185">
        <v>11</v>
      </c>
      <c r="I728" s="189">
        <f t="shared" si="11"/>
        <v>3750.45</v>
      </c>
    </row>
    <row r="729" spans="2:9">
      <c r="B729" s="180" t="s">
        <v>262</v>
      </c>
      <c r="C729" s="181" t="s">
        <v>1090</v>
      </c>
      <c r="D729" s="182" t="s">
        <v>676</v>
      </c>
      <c r="E729" s="181" t="s">
        <v>1095</v>
      </c>
      <c r="F729" s="183">
        <v>40274</v>
      </c>
      <c r="G729" s="184">
        <v>340.95</v>
      </c>
      <c r="H729" s="185">
        <v>6</v>
      </c>
      <c r="I729" s="186">
        <f t="shared" si="11"/>
        <v>2045.6999999999998</v>
      </c>
    </row>
    <row r="730" spans="2:9">
      <c r="B730" s="180" t="s">
        <v>682</v>
      </c>
      <c r="C730" s="187" t="s">
        <v>1090</v>
      </c>
      <c r="D730" s="182" t="s">
        <v>679</v>
      </c>
      <c r="E730" s="187" t="s">
        <v>1095</v>
      </c>
      <c r="F730" s="183">
        <v>40274</v>
      </c>
      <c r="G730" s="188">
        <v>340.95</v>
      </c>
      <c r="H730" s="185">
        <v>2</v>
      </c>
      <c r="I730" s="189">
        <f t="shared" si="11"/>
        <v>681.9</v>
      </c>
    </row>
    <row r="731" spans="2:9">
      <c r="B731" s="180" t="s">
        <v>262</v>
      </c>
      <c r="C731" s="181" t="s">
        <v>1090</v>
      </c>
      <c r="D731" s="182" t="s">
        <v>676</v>
      </c>
      <c r="E731" s="181" t="s">
        <v>1092</v>
      </c>
      <c r="F731" s="183">
        <v>40278</v>
      </c>
      <c r="G731" s="184">
        <v>340.95</v>
      </c>
      <c r="H731" s="185">
        <v>14</v>
      </c>
      <c r="I731" s="186">
        <f t="shared" si="11"/>
        <v>4773.3</v>
      </c>
    </row>
    <row r="732" spans="2:9">
      <c r="B732" s="180" t="s">
        <v>673</v>
      </c>
      <c r="C732" s="187" t="s">
        <v>1090</v>
      </c>
      <c r="D732" s="182" t="s">
        <v>674</v>
      </c>
      <c r="E732" s="187" t="s">
        <v>1092</v>
      </c>
      <c r="F732" s="183">
        <v>40280</v>
      </c>
      <c r="G732" s="188">
        <v>340.95</v>
      </c>
      <c r="H732" s="185">
        <v>4</v>
      </c>
      <c r="I732" s="189">
        <f t="shared" si="11"/>
        <v>1363.8</v>
      </c>
    </row>
    <row r="733" spans="2:9">
      <c r="B733" s="180" t="s">
        <v>682</v>
      </c>
      <c r="C733" s="181" t="s">
        <v>1090</v>
      </c>
      <c r="D733" s="182" t="s">
        <v>679</v>
      </c>
      <c r="E733" s="181" t="s">
        <v>1091</v>
      </c>
      <c r="F733" s="183">
        <v>40281</v>
      </c>
      <c r="G733" s="184">
        <v>340.95</v>
      </c>
      <c r="H733" s="185">
        <v>6</v>
      </c>
      <c r="I733" s="186">
        <f t="shared" si="11"/>
        <v>2045.6999999999998</v>
      </c>
    </row>
    <row r="734" spans="2:9">
      <c r="B734" s="180" t="s">
        <v>171</v>
      </c>
      <c r="C734" s="187" t="s">
        <v>1090</v>
      </c>
      <c r="D734" s="182" t="s">
        <v>674</v>
      </c>
      <c r="E734" s="187" t="s">
        <v>1092</v>
      </c>
      <c r="F734" s="183">
        <v>40285</v>
      </c>
      <c r="G734" s="188">
        <v>340.95</v>
      </c>
      <c r="H734" s="185">
        <v>5</v>
      </c>
      <c r="I734" s="189">
        <f t="shared" si="11"/>
        <v>1704.75</v>
      </c>
    </row>
    <row r="735" spans="2:9">
      <c r="B735" s="180" t="s">
        <v>682</v>
      </c>
      <c r="C735" s="181" t="s">
        <v>1090</v>
      </c>
      <c r="D735" s="182" t="s">
        <v>679</v>
      </c>
      <c r="E735" s="181" t="s">
        <v>1091</v>
      </c>
      <c r="F735" s="183">
        <v>40288</v>
      </c>
      <c r="G735" s="184">
        <v>340.95</v>
      </c>
      <c r="H735" s="185">
        <v>2</v>
      </c>
      <c r="I735" s="186">
        <f t="shared" si="11"/>
        <v>681.9</v>
      </c>
    </row>
    <row r="736" spans="2:9">
      <c r="B736" s="180" t="s">
        <v>343</v>
      </c>
      <c r="C736" s="187" t="s">
        <v>1090</v>
      </c>
      <c r="D736" s="182" t="s">
        <v>674</v>
      </c>
      <c r="E736" s="187" t="s">
        <v>1093</v>
      </c>
      <c r="F736" s="183">
        <v>40288</v>
      </c>
      <c r="G736" s="188">
        <v>340.95</v>
      </c>
      <c r="H736" s="185">
        <v>1</v>
      </c>
      <c r="I736" s="189">
        <f t="shared" si="11"/>
        <v>340.95</v>
      </c>
    </row>
    <row r="737" spans="2:9">
      <c r="B737" s="180" t="s">
        <v>171</v>
      </c>
      <c r="C737" s="181" t="s">
        <v>1090</v>
      </c>
      <c r="D737" s="182" t="s">
        <v>674</v>
      </c>
      <c r="E737" s="181" t="s">
        <v>1093</v>
      </c>
      <c r="F737" s="183">
        <v>40290</v>
      </c>
      <c r="G737" s="184">
        <v>340.95</v>
      </c>
      <c r="H737" s="185">
        <v>4</v>
      </c>
      <c r="I737" s="186">
        <f t="shared" si="11"/>
        <v>1363.8</v>
      </c>
    </row>
    <row r="738" spans="2:9">
      <c r="B738" s="180" t="s">
        <v>673</v>
      </c>
      <c r="C738" s="187" t="s">
        <v>1090</v>
      </c>
      <c r="D738" s="182" t="s">
        <v>674</v>
      </c>
      <c r="E738" s="187" t="s">
        <v>1095</v>
      </c>
      <c r="F738" s="183">
        <v>40290</v>
      </c>
      <c r="G738" s="188">
        <v>340.95</v>
      </c>
      <c r="H738" s="185">
        <v>7</v>
      </c>
      <c r="I738" s="189">
        <f t="shared" si="11"/>
        <v>2386.65</v>
      </c>
    </row>
    <row r="739" spans="2:9">
      <c r="B739" s="180" t="s">
        <v>678</v>
      </c>
      <c r="C739" s="181" t="s">
        <v>1090</v>
      </c>
      <c r="D739" s="182" t="s">
        <v>679</v>
      </c>
      <c r="E739" s="181" t="s">
        <v>1093</v>
      </c>
      <c r="F739" s="183">
        <v>40295</v>
      </c>
      <c r="G739" s="184">
        <v>340.95</v>
      </c>
      <c r="H739" s="185">
        <v>11</v>
      </c>
      <c r="I739" s="186">
        <f t="shared" si="11"/>
        <v>3750.45</v>
      </c>
    </row>
    <row r="740" spans="2:9">
      <c r="B740" s="180" t="s">
        <v>262</v>
      </c>
      <c r="C740" s="187" t="s">
        <v>1090</v>
      </c>
      <c r="D740" s="182" t="s">
        <v>676</v>
      </c>
      <c r="E740" s="187" t="s">
        <v>1091</v>
      </c>
      <c r="F740" s="183">
        <v>40302</v>
      </c>
      <c r="G740" s="188">
        <v>340.95</v>
      </c>
      <c r="H740" s="185">
        <v>2</v>
      </c>
      <c r="I740" s="189">
        <f t="shared" si="11"/>
        <v>681.9</v>
      </c>
    </row>
    <row r="741" spans="2:9">
      <c r="B741" s="180" t="s">
        <v>605</v>
      </c>
      <c r="C741" s="181" t="s">
        <v>1090</v>
      </c>
      <c r="D741" s="182" t="s">
        <v>675</v>
      </c>
      <c r="E741" s="181" t="s">
        <v>1093</v>
      </c>
      <c r="F741" s="183">
        <v>40306</v>
      </c>
      <c r="G741" s="184">
        <v>340.95</v>
      </c>
      <c r="H741" s="185">
        <v>15</v>
      </c>
      <c r="I741" s="186">
        <f t="shared" si="11"/>
        <v>5114.25</v>
      </c>
    </row>
    <row r="742" spans="2:9">
      <c r="B742" s="180" t="s">
        <v>677</v>
      </c>
      <c r="C742" s="187" t="s">
        <v>1090</v>
      </c>
      <c r="D742" s="182" t="s">
        <v>675</v>
      </c>
      <c r="E742" s="187" t="s">
        <v>1094</v>
      </c>
      <c r="F742" s="183">
        <v>40315</v>
      </c>
      <c r="G742" s="188">
        <v>340.95</v>
      </c>
      <c r="H742" s="185">
        <v>15</v>
      </c>
      <c r="I742" s="189">
        <f t="shared" si="11"/>
        <v>5114.25</v>
      </c>
    </row>
    <row r="743" spans="2:9">
      <c r="B743" s="180" t="s">
        <v>150</v>
      </c>
      <c r="C743" s="181" t="s">
        <v>1090</v>
      </c>
      <c r="D743" s="182" t="s">
        <v>676</v>
      </c>
      <c r="E743" s="181" t="s">
        <v>1095</v>
      </c>
      <c r="F743" s="183">
        <v>40315</v>
      </c>
      <c r="G743" s="184">
        <v>340.95</v>
      </c>
      <c r="H743" s="185">
        <v>15</v>
      </c>
      <c r="I743" s="186">
        <f t="shared" si="11"/>
        <v>5114.25</v>
      </c>
    </row>
    <row r="744" spans="2:9">
      <c r="B744" s="180" t="s">
        <v>681</v>
      </c>
      <c r="C744" s="187" t="s">
        <v>1090</v>
      </c>
      <c r="D744" s="182" t="s">
        <v>679</v>
      </c>
      <c r="E744" s="187" t="s">
        <v>1091</v>
      </c>
      <c r="F744" s="183">
        <v>40318</v>
      </c>
      <c r="G744" s="188">
        <v>340.95</v>
      </c>
      <c r="H744" s="185">
        <v>3</v>
      </c>
      <c r="I744" s="189">
        <f t="shared" si="11"/>
        <v>1022.8499999999999</v>
      </c>
    </row>
    <row r="745" spans="2:9">
      <c r="B745" s="180" t="s">
        <v>681</v>
      </c>
      <c r="C745" s="181" t="s">
        <v>1090</v>
      </c>
      <c r="D745" s="182" t="s">
        <v>679</v>
      </c>
      <c r="E745" s="181" t="s">
        <v>1093</v>
      </c>
      <c r="F745" s="183">
        <v>40322</v>
      </c>
      <c r="G745" s="184">
        <v>340.95</v>
      </c>
      <c r="H745" s="185">
        <v>3</v>
      </c>
      <c r="I745" s="186">
        <f t="shared" si="11"/>
        <v>1022.8499999999999</v>
      </c>
    </row>
    <row r="746" spans="2:9">
      <c r="B746" s="180" t="s">
        <v>171</v>
      </c>
      <c r="C746" s="187" t="s">
        <v>1090</v>
      </c>
      <c r="D746" s="182" t="s">
        <v>674</v>
      </c>
      <c r="E746" s="187" t="s">
        <v>1094</v>
      </c>
      <c r="F746" s="183">
        <v>40339</v>
      </c>
      <c r="G746" s="188">
        <v>340.95</v>
      </c>
      <c r="H746" s="185">
        <v>18</v>
      </c>
      <c r="I746" s="189">
        <f t="shared" si="11"/>
        <v>6137.0999999999995</v>
      </c>
    </row>
    <row r="747" spans="2:9">
      <c r="B747" s="180" t="s">
        <v>343</v>
      </c>
      <c r="C747" s="181" t="s">
        <v>1090</v>
      </c>
      <c r="D747" s="182" t="s">
        <v>674</v>
      </c>
      <c r="E747" s="181" t="s">
        <v>1092</v>
      </c>
      <c r="F747" s="183">
        <v>40345</v>
      </c>
      <c r="G747" s="184">
        <v>340.95</v>
      </c>
      <c r="H747" s="185">
        <v>14</v>
      </c>
      <c r="I747" s="186">
        <f t="shared" si="11"/>
        <v>4773.3</v>
      </c>
    </row>
    <row r="748" spans="2:9">
      <c r="B748" s="180" t="s">
        <v>171</v>
      </c>
      <c r="C748" s="187" t="s">
        <v>1090</v>
      </c>
      <c r="D748" s="182" t="s">
        <v>674</v>
      </c>
      <c r="E748" s="187" t="s">
        <v>1093</v>
      </c>
      <c r="F748" s="183">
        <v>40352</v>
      </c>
      <c r="G748" s="188">
        <v>340.95</v>
      </c>
      <c r="H748" s="185">
        <v>6</v>
      </c>
      <c r="I748" s="189">
        <f t="shared" si="11"/>
        <v>2045.6999999999998</v>
      </c>
    </row>
    <row r="749" spans="2:9">
      <c r="B749" s="180" t="s">
        <v>681</v>
      </c>
      <c r="C749" s="181" t="s">
        <v>1090</v>
      </c>
      <c r="D749" s="182" t="s">
        <v>679</v>
      </c>
      <c r="E749" s="181" t="s">
        <v>1092</v>
      </c>
      <c r="F749" s="183">
        <v>40353</v>
      </c>
      <c r="G749" s="184">
        <v>340.95</v>
      </c>
      <c r="H749" s="185">
        <v>2</v>
      </c>
      <c r="I749" s="186">
        <f t="shared" si="11"/>
        <v>681.9</v>
      </c>
    </row>
    <row r="750" spans="2:9">
      <c r="B750" s="180" t="s">
        <v>312</v>
      </c>
      <c r="C750" s="187" t="s">
        <v>1090</v>
      </c>
      <c r="D750" s="182" t="s">
        <v>674</v>
      </c>
      <c r="E750" s="187" t="s">
        <v>1095</v>
      </c>
      <c r="F750" s="183">
        <v>40353</v>
      </c>
      <c r="G750" s="188">
        <v>340.95</v>
      </c>
      <c r="H750" s="185">
        <v>15</v>
      </c>
      <c r="I750" s="189">
        <f t="shared" si="11"/>
        <v>5114.25</v>
      </c>
    </row>
    <row r="751" spans="2:9">
      <c r="B751" s="180" t="s">
        <v>605</v>
      </c>
      <c r="C751" s="181" t="s">
        <v>1090</v>
      </c>
      <c r="D751" s="182" t="s">
        <v>675</v>
      </c>
      <c r="E751" s="181" t="s">
        <v>1093</v>
      </c>
      <c r="F751" s="183">
        <v>40369</v>
      </c>
      <c r="G751" s="184">
        <v>340.95</v>
      </c>
      <c r="H751" s="185">
        <v>14</v>
      </c>
      <c r="I751" s="186">
        <f t="shared" si="11"/>
        <v>4773.3</v>
      </c>
    </row>
    <row r="752" spans="2:9">
      <c r="B752" s="180" t="s">
        <v>171</v>
      </c>
      <c r="C752" s="187" t="s">
        <v>1090</v>
      </c>
      <c r="D752" s="182" t="s">
        <v>674</v>
      </c>
      <c r="E752" s="187" t="s">
        <v>1092</v>
      </c>
      <c r="F752" s="183">
        <v>40372</v>
      </c>
      <c r="G752" s="188">
        <v>340.95</v>
      </c>
      <c r="H752" s="185">
        <v>13</v>
      </c>
      <c r="I752" s="189">
        <f t="shared" si="11"/>
        <v>4432.3499999999995</v>
      </c>
    </row>
    <row r="753" spans="2:9">
      <c r="B753" s="180" t="s">
        <v>171</v>
      </c>
      <c r="C753" s="181" t="s">
        <v>1090</v>
      </c>
      <c r="D753" s="182" t="s">
        <v>674</v>
      </c>
      <c r="E753" s="181" t="s">
        <v>1095</v>
      </c>
      <c r="F753" s="183">
        <v>40380</v>
      </c>
      <c r="G753" s="184">
        <v>340.95</v>
      </c>
      <c r="H753" s="185">
        <v>7</v>
      </c>
      <c r="I753" s="186">
        <f t="shared" si="11"/>
        <v>2386.65</v>
      </c>
    </row>
    <row r="754" spans="2:9">
      <c r="B754" s="180" t="s">
        <v>682</v>
      </c>
      <c r="C754" s="187" t="s">
        <v>1090</v>
      </c>
      <c r="D754" s="182" t="s">
        <v>679</v>
      </c>
      <c r="E754" s="187" t="s">
        <v>1091</v>
      </c>
      <c r="F754" s="183">
        <v>40381</v>
      </c>
      <c r="G754" s="188">
        <v>340.95</v>
      </c>
      <c r="H754" s="185">
        <v>14</v>
      </c>
      <c r="I754" s="189">
        <f t="shared" si="11"/>
        <v>4773.3</v>
      </c>
    </row>
    <row r="755" spans="2:9">
      <c r="B755" s="180" t="s">
        <v>171</v>
      </c>
      <c r="C755" s="181" t="s">
        <v>1090</v>
      </c>
      <c r="D755" s="182" t="s">
        <v>674</v>
      </c>
      <c r="E755" s="181" t="s">
        <v>1091</v>
      </c>
      <c r="F755" s="183">
        <v>40385</v>
      </c>
      <c r="G755" s="184">
        <v>340.95</v>
      </c>
      <c r="H755" s="185">
        <v>3</v>
      </c>
      <c r="I755" s="186">
        <f t="shared" si="11"/>
        <v>1022.8499999999999</v>
      </c>
    </row>
    <row r="756" spans="2:9">
      <c r="B756" s="180" t="s">
        <v>681</v>
      </c>
      <c r="C756" s="187" t="s">
        <v>1090</v>
      </c>
      <c r="D756" s="182" t="s">
        <v>679</v>
      </c>
      <c r="E756" s="187" t="s">
        <v>1094</v>
      </c>
      <c r="F756" s="183">
        <v>40387</v>
      </c>
      <c r="G756" s="188">
        <v>340.95</v>
      </c>
      <c r="H756" s="185">
        <v>12</v>
      </c>
      <c r="I756" s="189">
        <f t="shared" si="11"/>
        <v>4091.3999999999996</v>
      </c>
    </row>
    <row r="757" spans="2:9">
      <c r="B757" s="180" t="s">
        <v>312</v>
      </c>
      <c r="C757" s="181" t="s">
        <v>1090</v>
      </c>
      <c r="D757" s="182" t="s">
        <v>674</v>
      </c>
      <c r="E757" s="181" t="s">
        <v>1094</v>
      </c>
      <c r="F757" s="183">
        <v>40388</v>
      </c>
      <c r="G757" s="184">
        <v>340.95</v>
      </c>
      <c r="H757" s="185">
        <v>11</v>
      </c>
      <c r="I757" s="186">
        <f t="shared" si="11"/>
        <v>3750.45</v>
      </c>
    </row>
    <row r="758" spans="2:9">
      <c r="B758" s="180" t="s">
        <v>312</v>
      </c>
      <c r="C758" s="187" t="s">
        <v>1090</v>
      </c>
      <c r="D758" s="182" t="s">
        <v>674</v>
      </c>
      <c r="E758" s="187" t="s">
        <v>1094</v>
      </c>
      <c r="F758" s="183">
        <v>40393</v>
      </c>
      <c r="G758" s="188">
        <v>340.95</v>
      </c>
      <c r="H758" s="185">
        <v>7</v>
      </c>
      <c r="I758" s="189">
        <f t="shared" si="11"/>
        <v>2386.65</v>
      </c>
    </row>
    <row r="759" spans="2:9">
      <c r="B759" s="180" t="s">
        <v>605</v>
      </c>
      <c r="C759" s="181" t="s">
        <v>1090</v>
      </c>
      <c r="D759" s="182" t="s">
        <v>675</v>
      </c>
      <c r="E759" s="181" t="s">
        <v>1093</v>
      </c>
      <c r="F759" s="183">
        <v>40393</v>
      </c>
      <c r="G759" s="184">
        <v>340.95</v>
      </c>
      <c r="H759" s="185">
        <v>4</v>
      </c>
      <c r="I759" s="186">
        <f t="shared" si="11"/>
        <v>1363.8</v>
      </c>
    </row>
    <row r="760" spans="2:9">
      <c r="B760" s="180" t="s">
        <v>605</v>
      </c>
      <c r="C760" s="187" t="s">
        <v>1090</v>
      </c>
      <c r="D760" s="182" t="s">
        <v>675</v>
      </c>
      <c r="E760" s="187" t="s">
        <v>1091</v>
      </c>
      <c r="F760" s="183">
        <v>40396</v>
      </c>
      <c r="G760" s="188">
        <v>340.95</v>
      </c>
      <c r="H760" s="185">
        <v>14</v>
      </c>
      <c r="I760" s="189">
        <f t="shared" si="11"/>
        <v>4773.3</v>
      </c>
    </row>
    <row r="761" spans="2:9">
      <c r="B761" s="180" t="s">
        <v>150</v>
      </c>
      <c r="C761" s="181" t="s">
        <v>1090</v>
      </c>
      <c r="D761" s="182" t="s">
        <v>676</v>
      </c>
      <c r="E761" s="181" t="s">
        <v>1095</v>
      </c>
      <c r="F761" s="183">
        <v>40396</v>
      </c>
      <c r="G761" s="184">
        <v>340.95</v>
      </c>
      <c r="H761" s="185">
        <v>2</v>
      </c>
      <c r="I761" s="186">
        <f t="shared" si="11"/>
        <v>681.9</v>
      </c>
    </row>
    <row r="762" spans="2:9">
      <c r="B762" s="180" t="s">
        <v>171</v>
      </c>
      <c r="C762" s="187" t="s">
        <v>1090</v>
      </c>
      <c r="D762" s="182" t="s">
        <v>674</v>
      </c>
      <c r="E762" s="187" t="s">
        <v>1094</v>
      </c>
      <c r="F762" s="183">
        <v>40401</v>
      </c>
      <c r="G762" s="188">
        <v>340.95</v>
      </c>
      <c r="H762" s="185">
        <v>20</v>
      </c>
      <c r="I762" s="189">
        <f t="shared" si="11"/>
        <v>6819</v>
      </c>
    </row>
    <row r="763" spans="2:9">
      <c r="B763" s="180" t="s">
        <v>681</v>
      </c>
      <c r="C763" s="181" t="s">
        <v>1090</v>
      </c>
      <c r="D763" s="182" t="s">
        <v>679</v>
      </c>
      <c r="E763" s="181" t="s">
        <v>1091</v>
      </c>
      <c r="F763" s="183">
        <v>40406</v>
      </c>
      <c r="G763" s="184">
        <v>340.95</v>
      </c>
      <c r="H763" s="185">
        <v>3</v>
      </c>
      <c r="I763" s="186">
        <f t="shared" si="11"/>
        <v>1022.8499999999999</v>
      </c>
    </row>
    <row r="764" spans="2:9">
      <c r="B764" s="180" t="s">
        <v>681</v>
      </c>
      <c r="C764" s="187" t="s">
        <v>1090</v>
      </c>
      <c r="D764" s="182" t="s">
        <v>679</v>
      </c>
      <c r="E764" s="187" t="s">
        <v>1093</v>
      </c>
      <c r="F764" s="183">
        <v>40406</v>
      </c>
      <c r="G764" s="188">
        <v>340.95</v>
      </c>
      <c r="H764" s="185">
        <v>10</v>
      </c>
      <c r="I764" s="189">
        <f t="shared" si="11"/>
        <v>3409.5</v>
      </c>
    </row>
    <row r="765" spans="2:9">
      <c r="B765" s="180" t="s">
        <v>678</v>
      </c>
      <c r="C765" s="181" t="s">
        <v>1090</v>
      </c>
      <c r="D765" s="182" t="s">
        <v>679</v>
      </c>
      <c r="E765" s="181" t="s">
        <v>1094</v>
      </c>
      <c r="F765" s="183">
        <v>40408</v>
      </c>
      <c r="G765" s="184">
        <v>340.95</v>
      </c>
      <c r="H765" s="185">
        <v>6</v>
      </c>
      <c r="I765" s="186">
        <f t="shared" si="11"/>
        <v>2045.6999999999998</v>
      </c>
    </row>
    <row r="766" spans="2:9">
      <c r="B766" s="180" t="s">
        <v>677</v>
      </c>
      <c r="C766" s="187" t="s">
        <v>1090</v>
      </c>
      <c r="D766" s="182" t="s">
        <v>675</v>
      </c>
      <c r="E766" s="187" t="s">
        <v>1093</v>
      </c>
      <c r="F766" s="183">
        <v>40413</v>
      </c>
      <c r="G766" s="188">
        <v>340.95</v>
      </c>
      <c r="H766" s="185">
        <v>8</v>
      </c>
      <c r="I766" s="189">
        <f t="shared" si="11"/>
        <v>2727.6</v>
      </c>
    </row>
    <row r="767" spans="2:9">
      <c r="B767" s="180" t="s">
        <v>605</v>
      </c>
      <c r="C767" s="181" t="s">
        <v>1090</v>
      </c>
      <c r="D767" s="182" t="s">
        <v>675</v>
      </c>
      <c r="E767" s="181" t="s">
        <v>1092</v>
      </c>
      <c r="F767" s="183">
        <v>40413</v>
      </c>
      <c r="G767" s="184">
        <v>340.95</v>
      </c>
      <c r="H767" s="185">
        <v>5</v>
      </c>
      <c r="I767" s="186">
        <f t="shared" si="11"/>
        <v>1704.75</v>
      </c>
    </row>
    <row r="768" spans="2:9">
      <c r="B768" s="180" t="s">
        <v>681</v>
      </c>
      <c r="C768" s="187" t="s">
        <v>1090</v>
      </c>
      <c r="D768" s="182" t="s">
        <v>679</v>
      </c>
      <c r="E768" s="187" t="s">
        <v>1095</v>
      </c>
      <c r="F768" s="183">
        <v>40414</v>
      </c>
      <c r="G768" s="188">
        <v>340.95</v>
      </c>
      <c r="H768" s="185">
        <v>15</v>
      </c>
      <c r="I768" s="189">
        <f t="shared" si="11"/>
        <v>5114.25</v>
      </c>
    </row>
    <row r="769" spans="2:9">
      <c r="B769" s="180" t="s">
        <v>682</v>
      </c>
      <c r="C769" s="181" t="s">
        <v>1090</v>
      </c>
      <c r="D769" s="182" t="s">
        <v>679</v>
      </c>
      <c r="E769" s="181" t="s">
        <v>1094</v>
      </c>
      <c r="F769" s="183">
        <v>40421</v>
      </c>
      <c r="G769" s="184">
        <v>340.95</v>
      </c>
      <c r="H769" s="185">
        <v>11</v>
      </c>
      <c r="I769" s="186">
        <f t="shared" si="11"/>
        <v>3750.45</v>
      </c>
    </row>
    <row r="770" spans="2:9">
      <c r="B770" s="180" t="s">
        <v>312</v>
      </c>
      <c r="C770" s="187" t="s">
        <v>1090</v>
      </c>
      <c r="D770" s="182" t="s">
        <v>674</v>
      </c>
      <c r="E770" s="187" t="s">
        <v>1094</v>
      </c>
      <c r="F770" s="183">
        <v>40427</v>
      </c>
      <c r="G770" s="188">
        <v>340.95</v>
      </c>
      <c r="H770" s="185">
        <v>7</v>
      </c>
      <c r="I770" s="189">
        <f t="shared" ref="I770:I833" si="12">G770*H770</f>
        <v>2386.65</v>
      </c>
    </row>
    <row r="771" spans="2:9">
      <c r="B771" s="180" t="s">
        <v>673</v>
      </c>
      <c r="C771" s="181" t="s">
        <v>1090</v>
      </c>
      <c r="D771" s="182" t="s">
        <v>674</v>
      </c>
      <c r="E771" s="181" t="s">
        <v>1095</v>
      </c>
      <c r="F771" s="183">
        <v>40430</v>
      </c>
      <c r="G771" s="184">
        <v>340.95</v>
      </c>
      <c r="H771" s="185">
        <v>10</v>
      </c>
      <c r="I771" s="186">
        <f t="shared" si="12"/>
        <v>3409.5</v>
      </c>
    </row>
    <row r="772" spans="2:9">
      <c r="B772" s="180" t="s">
        <v>681</v>
      </c>
      <c r="C772" s="187" t="s">
        <v>1090</v>
      </c>
      <c r="D772" s="182" t="s">
        <v>679</v>
      </c>
      <c r="E772" s="187" t="s">
        <v>1091</v>
      </c>
      <c r="F772" s="183">
        <v>40432</v>
      </c>
      <c r="G772" s="188">
        <v>340.95</v>
      </c>
      <c r="H772" s="185">
        <v>5</v>
      </c>
      <c r="I772" s="189">
        <f t="shared" si="12"/>
        <v>1704.75</v>
      </c>
    </row>
    <row r="773" spans="2:9">
      <c r="B773" s="180" t="s">
        <v>682</v>
      </c>
      <c r="C773" s="181" t="s">
        <v>1090</v>
      </c>
      <c r="D773" s="182" t="s">
        <v>679</v>
      </c>
      <c r="E773" s="181" t="s">
        <v>1091</v>
      </c>
      <c r="F773" s="183">
        <v>40432</v>
      </c>
      <c r="G773" s="184">
        <v>340.95</v>
      </c>
      <c r="H773" s="185">
        <v>8</v>
      </c>
      <c r="I773" s="186">
        <f t="shared" si="12"/>
        <v>2727.6</v>
      </c>
    </row>
    <row r="774" spans="2:9">
      <c r="B774" s="180" t="s">
        <v>677</v>
      </c>
      <c r="C774" s="187" t="s">
        <v>1090</v>
      </c>
      <c r="D774" s="182" t="s">
        <v>675</v>
      </c>
      <c r="E774" s="187" t="s">
        <v>1093</v>
      </c>
      <c r="F774" s="183">
        <v>40435</v>
      </c>
      <c r="G774" s="188">
        <v>340.95</v>
      </c>
      <c r="H774" s="185">
        <v>9</v>
      </c>
      <c r="I774" s="189">
        <f t="shared" si="12"/>
        <v>3068.5499999999997</v>
      </c>
    </row>
    <row r="775" spans="2:9">
      <c r="B775" s="180" t="s">
        <v>150</v>
      </c>
      <c r="C775" s="181" t="s">
        <v>1090</v>
      </c>
      <c r="D775" s="182" t="s">
        <v>676</v>
      </c>
      <c r="E775" s="181" t="s">
        <v>1093</v>
      </c>
      <c r="F775" s="183">
        <v>40438</v>
      </c>
      <c r="G775" s="184">
        <v>340.95</v>
      </c>
      <c r="H775" s="185">
        <v>15</v>
      </c>
      <c r="I775" s="186">
        <f t="shared" si="12"/>
        <v>5114.25</v>
      </c>
    </row>
    <row r="776" spans="2:9">
      <c r="B776" s="180" t="s">
        <v>150</v>
      </c>
      <c r="C776" s="187" t="s">
        <v>1090</v>
      </c>
      <c r="D776" s="182" t="s">
        <v>676</v>
      </c>
      <c r="E776" s="187" t="s">
        <v>1091</v>
      </c>
      <c r="F776" s="183">
        <v>40445</v>
      </c>
      <c r="G776" s="188">
        <v>340.95</v>
      </c>
      <c r="H776" s="185">
        <v>1</v>
      </c>
      <c r="I776" s="189">
        <f t="shared" si="12"/>
        <v>340.95</v>
      </c>
    </row>
    <row r="777" spans="2:9">
      <c r="B777" s="180" t="s">
        <v>681</v>
      </c>
      <c r="C777" s="181" t="s">
        <v>1090</v>
      </c>
      <c r="D777" s="182" t="s">
        <v>679</v>
      </c>
      <c r="E777" s="181" t="s">
        <v>1095</v>
      </c>
      <c r="F777" s="183">
        <v>40448</v>
      </c>
      <c r="G777" s="184">
        <v>340.95</v>
      </c>
      <c r="H777" s="185">
        <v>1</v>
      </c>
      <c r="I777" s="186">
        <f t="shared" si="12"/>
        <v>340.95</v>
      </c>
    </row>
    <row r="778" spans="2:9">
      <c r="B778" s="180" t="s">
        <v>312</v>
      </c>
      <c r="C778" s="187" t="s">
        <v>1090</v>
      </c>
      <c r="D778" s="182" t="s">
        <v>674</v>
      </c>
      <c r="E778" s="187" t="s">
        <v>1094</v>
      </c>
      <c r="F778" s="183">
        <v>40451</v>
      </c>
      <c r="G778" s="188">
        <v>340.95</v>
      </c>
      <c r="H778" s="185">
        <v>19</v>
      </c>
      <c r="I778" s="189">
        <f t="shared" si="12"/>
        <v>6478.05</v>
      </c>
    </row>
    <row r="779" spans="2:9">
      <c r="B779" s="180" t="s">
        <v>678</v>
      </c>
      <c r="C779" s="181" t="s">
        <v>1090</v>
      </c>
      <c r="D779" s="182" t="s">
        <v>679</v>
      </c>
      <c r="E779" s="181" t="s">
        <v>1094</v>
      </c>
      <c r="F779" s="183">
        <v>40451</v>
      </c>
      <c r="G779" s="184">
        <v>340.95</v>
      </c>
      <c r="H779" s="185">
        <v>6</v>
      </c>
      <c r="I779" s="186">
        <f t="shared" si="12"/>
        <v>2045.6999999999998</v>
      </c>
    </row>
    <row r="780" spans="2:9">
      <c r="B780" s="180" t="s">
        <v>150</v>
      </c>
      <c r="C780" s="187" t="s">
        <v>1090</v>
      </c>
      <c r="D780" s="182" t="s">
        <v>676</v>
      </c>
      <c r="E780" s="187" t="s">
        <v>1093</v>
      </c>
      <c r="F780" s="183">
        <v>40456</v>
      </c>
      <c r="G780" s="188">
        <v>340.95</v>
      </c>
      <c r="H780" s="185">
        <v>1</v>
      </c>
      <c r="I780" s="189">
        <f t="shared" si="12"/>
        <v>340.95</v>
      </c>
    </row>
    <row r="781" spans="2:9">
      <c r="B781" s="180" t="s">
        <v>312</v>
      </c>
      <c r="C781" s="181" t="s">
        <v>1090</v>
      </c>
      <c r="D781" s="182" t="s">
        <v>674</v>
      </c>
      <c r="E781" s="181" t="s">
        <v>1095</v>
      </c>
      <c r="F781" s="183">
        <v>40456</v>
      </c>
      <c r="G781" s="184">
        <v>340.95</v>
      </c>
      <c r="H781" s="185">
        <v>6</v>
      </c>
      <c r="I781" s="186">
        <f t="shared" si="12"/>
        <v>2045.6999999999998</v>
      </c>
    </row>
    <row r="782" spans="2:9">
      <c r="B782" s="180" t="s">
        <v>680</v>
      </c>
      <c r="C782" s="187" t="s">
        <v>1090</v>
      </c>
      <c r="D782" s="182" t="s">
        <v>679</v>
      </c>
      <c r="E782" s="187" t="s">
        <v>1094</v>
      </c>
      <c r="F782" s="183">
        <v>40463</v>
      </c>
      <c r="G782" s="188">
        <v>340.95</v>
      </c>
      <c r="H782" s="185">
        <v>13</v>
      </c>
      <c r="I782" s="189">
        <f t="shared" si="12"/>
        <v>4432.3499999999995</v>
      </c>
    </row>
    <row r="783" spans="2:9">
      <c r="B783" s="180" t="s">
        <v>343</v>
      </c>
      <c r="C783" s="181" t="s">
        <v>1090</v>
      </c>
      <c r="D783" s="182" t="s">
        <v>674</v>
      </c>
      <c r="E783" s="181" t="s">
        <v>1092</v>
      </c>
      <c r="F783" s="183">
        <v>40464</v>
      </c>
      <c r="G783" s="184">
        <v>340.95</v>
      </c>
      <c r="H783" s="185">
        <v>3</v>
      </c>
      <c r="I783" s="186">
        <f t="shared" si="12"/>
        <v>1022.8499999999999</v>
      </c>
    </row>
    <row r="784" spans="2:9">
      <c r="B784" s="180" t="s">
        <v>171</v>
      </c>
      <c r="C784" s="187" t="s">
        <v>1090</v>
      </c>
      <c r="D784" s="182" t="s">
        <v>674</v>
      </c>
      <c r="E784" s="187" t="s">
        <v>1091</v>
      </c>
      <c r="F784" s="183">
        <v>40470</v>
      </c>
      <c r="G784" s="188">
        <v>340.95</v>
      </c>
      <c r="H784" s="185">
        <v>7</v>
      </c>
      <c r="I784" s="189">
        <f t="shared" si="12"/>
        <v>2386.65</v>
      </c>
    </row>
    <row r="785" spans="2:9">
      <c r="B785" s="180" t="s">
        <v>171</v>
      </c>
      <c r="C785" s="181" t="s">
        <v>1090</v>
      </c>
      <c r="D785" s="182" t="s">
        <v>674</v>
      </c>
      <c r="E785" s="181" t="s">
        <v>1095</v>
      </c>
      <c r="F785" s="183">
        <v>40470</v>
      </c>
      <c r="G785" s="184">
        <v>340.95</v>
      </c>
      <c r="H785" s="185">
        <v>2</v>
      </c>
      <c r="I785" s="186">
        <f t="shared" si="12"/>
        <v>681.9</v>
      </c>
    </row>
    <row r="786" spans="2:9">
      <c r="B786" s="180" t="s">
        <v>677</v>
      </c>
      <c r="C786" s="187" t="s">
        <v>1090</v>
      </c>
      <c r="D786" s="182" t="s">
        <v>675</v>
      </c>
      <c r="E786" s="187" t="s">
        <v>1092</v>
      </c>
      <c r="F786" s="183">
        <v>40473</v>
      </c>
      <c r="G786" s="188">
        <v>340.95</v>
      </c>
      <c r="H786" s="185">
        <v>8</v>
      </c>
      <c r="I786" s="189">
        <f t="shared" si="12"/>
        <v>2727.6</v>
      </c>
    </row>
    <row r="787" spans="2:9">
      <c r="B787" s="180" t="s">
        <v>678</v>
      </c>
      <c r="C787" s="181" t="s">
        <v>1090</v>
      </c>
      <c r="D787" s="182" t="s">
        <v>679</v>
      </c>
      <c r="E787" s="181" t="s">
        <v>1091</v>
      </c>
      <c r="F787" s="183">
        <v>40474</v>
      </c>
      <c r="G787" s="184">
        <v>340.95</v>
      </c>
      <c r="H787" s="185">
        <v>4</v>
      </c>
      <c r="I787" s="186">
        <f t="shared" si="12"/>
        <v>1363.8</v>
      </c>
    </row>
    <row r="788" spans="2:9">
      <c r="B788" s="180" t="s">
        <v>605</v>
      </c>
      <c r="C788" s="187" t="s">
        <v>1090</v>
      </c>
      <c r="D788" s="182" t="s">
        <v>675</v>
      </c>
      <c r="E788" s="187" t="s">
        <v>1095</v>
      </c>
      <c r="F788" s="183">
        <v>40479</v>
      </c>
      <c r="G788" s="188">
        <v>340.95</v>
      </c>
      <c r="H788" s="185">
        <v>15</v>
      </c>
      <c r="I788" s="189">
        <f t="shared" si="12"/>
        <v>5114.25</v>
      </c>
    </row>
    <row r="789" spans="2:9">
      <c r="B789" s="180" t="s">
        <v>681</v>
      </c>
      <c r="C789" s="181" t="s">
        <v>1090</v>
      </c>
      <c r="D789" s="182" t="s">
        <v>679</v>
      </c>
      <c r="E789" s="181" t="s">
        <v>1092</v>
      </c>
      <c r="F789" s="183">
        <v>40481</v>
      </c>
      <c r="G789" s="184">
        <v>340.95</v>
      </c>
      <c r="H789" s="185">
        <v>2</v>
      </c>
      <c r="I789" s="186">
        <f t="shared" si="12"/>
        <v>681.9</v>
      </c>
    </row>
    <row r="790" spans="2:9">
      <c r="B790" s="180" t="s">
        <v>262</v>
      </c>
      <c r="C790" s="187" t="s">
        <v>1090</v>
      </c>
      <c r="D790" s="182" t="s">
        <v>676</v>
      </c>
      <c r="E790" s="187" t="s">
        <v>1092</v>
      </c>
      <c r="F790" s="183">
        <v>40491</v>
      </c>
      <c r="G790" s="188">
        <v>340.95</v>
      </c>
      <c r="H790" s="185">
        <v>2</v>
      </c>
      <c r="I790" s="189">
        <f t="shared" si="12"/>
        <v>681.9</v>
      </c>
    </row>
    <row r="791" spans="2:9">
      <c r="B791" s="180" t="s">
        <v>678</v>
      </c>
      <c r="C791" s="181" t="s">
        <v>1090</v>
      </c>
      <c r="D791" s="182" t="s">
        <v>679</v>
      </c>
      <c r="E791" s="181" t="s">
        <v>1095</v>
      </c>
      <c r="F791" s="183">
        <v>40498</v>
      </c>
      <c r="G791" s="184">
        <v>340.95</v>
      </c>
      <c r="H791" s="185">
        <v>3</v>
      </c>
      <c r="I791" s="186">
        <f t="shared" si="12"/>
        <v>1022.8499999999999</v>
      </c>
    </row>
    <row r="792" spans="2:9">
      <c r="B792" s="180" t="s">
        <v>312</v>
      </c>
      <c r="C792" s="187" t="s">
        <v>1090</v>
      </c>
      <c r="D792" s="182" t="s">
        <v>674</v>
      </c>
      <c r="E792" s="187" t="s">
        <v>1092</v>
      </c>
      <c r="F792" s="183">
        <v>40499</v>
      </c>
      <c r="G792" s="188">
        <v>340.95</v>
      </c>
      <c r="H792" s="185">
        <v>7</v>
      </c>
      <c r="I792" s="189">
        <f t="shared" si="12"/>
        <v>2386.65</v>
      </c>
    </row>
    <row r="793" spans="2:9">
      <c r="B793" s="180" t="s">
        <v>673</v>
      </c>
      <c r="C793" s="181" t="s">
        <v>1090</v>
      </c>
      <c r="D793" s="182" t="s">
        <v>674</v>
      </c>
      <c r="E793" s="181" t="s">
        <v>1095</v>
      </c>
      <c r="F793" s="183">
        <v>40501</v>
      </c>
      <c r="G793" s="184">
        <v>340.95</v>
      </c>
      <c r="H793" s="185">
        <v>8</v>
      </c>
      <c r="I793" s="186">
        <f t="shared" si="12"/>
        <v>2727.6</v>
      </c>
    </row>
    <row r="794" spans="2:9">
      <c r="B794" s="180" t="s">
        <v>682</v>
      </c>
      <c r="C794" s="187" t="s">
        <v>1090</v>
      </c>
      <c r="D794" s="182" t="s">
        <v>679</v>
      </c>
      <c r="E794" s="187" t="s">
        <v>1094</v>
      </c>
      <c r="F794" s="183">
        <v>40502</v>
      </c>
      <c r="G794" s="188">
        <v>340.95</v>
      </c>
      <c r="H794" s="185">
        <v>14</v>
      </c>
      <c r="I794" s="189">
        <f t="shared" si="12"/>
        <v>4773.3</v>
      </c>
    </row>
    <row r="795" spans="2:9">
      <c r="B795" s="180" t="s">
        <v>312</v>
      </c>
      <c r="C795" s="181" t="s">
        <v>1090</v>
      </c>
      <c r="D795" s="182" t="s">
        <v>674</v>
      </c>
      <c r="E795" s="181" t="s">
        <v>1094</v>
      </c>
      <c r="F795" s="183">
        <v>40502</v>
      </c>
      <c r="G795" s="184">
        <v>340.95</v>
      </c>
      <c r="H795" s="185">
        <v>19</v>
      </c>
      <c r="I795" s="186">
        <f t="shared" si="12"/>
        <v>6478.05</v>
      </c>
    </row>
    <row r="796" spans="2:9">
      <c r="B796" s="180" t="s">
        <v>682</v>
      </c>
      <c r="C796" s="187" t="s">
        <v>1090</v>
      </c>
      <c r="D796" s="182" t="s">
        <v>679</v>
      </c>
      <c r="E796" s="187" t="s">
        <v>1095</v>
      </c>
      <c r="F796" s="183">
        <v>40502</v>
      </c>
      <c r="G796" s="188">
        <v>340.95</v>
      </c>
      <c r="H796" s="185">
        <v>15</v>
      </c>
      <c r="I796" s="189">
        <f t="shared" si="12"/>
        <v>5114.25</v>
      </c>
    </row>
    <row r="797" spans="2:9">
      <c r="B797" s="180" t="s">
        <v>673</v>
      </c>
      <c r="C797" s="181" t="s">
        <v>1090</v>
      </c>
      <c r="D797" s="182" t="s">
        <v>674</v>
      </c>
      <c r="E797" s="181" t="s">
        <v>1094</v>
      </c>
      <c r="F797" s="183">
        <v>40504</v>
      </c>
      <c r="G797" s="184">
        <v>340.95</v>
      </c>
      <c r="H797" s="185">
        <v>8</v>
      </c>
      <c r="I797" s="186">
        <f t="shared" si="12"/>
        <v>2727.6</v>
      </c>
    </row>
    <row r="798" spans="2:9">
      <c r="B798" s="180" t="s">
        <v>673</v>
      </c>
      <c r="C798" s="187" t="s">
        <v>1090</v>
      </c>
      <c r="D798" s="182" t="s">
        <v>674</v>
      </c>
      <c r="E798" s="187" t="s">
        <v>1093</v>
      </c>
      <c r="F798" s="183">
        <v>40507</v>
      </c>
      <c r="G798" s="188">
        <v>340.95</v>
      </c>
      <c r="H798" s="185">
        <v>9</v>
      </c>
      <c r="I798" s="189">
        <f t="shared" si="12"/>
        <v>3068.5499999999997</v>
      </c>
    </row>
    <row r="799" spans="2:9">
      <c r="B799" s="180" t="s">
        <v>673</v>
      </c>
      <c r="C799" s="181" t="s">
        <v>1090</v>
      </c>
      <c r="D799" s="182" t="s">
        <v>674</v>
      </c>
      <c r="E799" s="181" t="s">
        <v>1092</v>
      </c>
      <c r="F799" s="183">
        <v>40508</v>
      </c>
      <c r="G799" s="184">
        <v>340.95</v>
      </c>
      <c r="H799" s="185">
        <v>12</v>
      </c>
      <c r="I799" s="186">
        <f t="shared" si="12"/>
        <v>4091.3999999999996</v>
      </c>
    </row>
    <row r="800" spans="2:9">
      <c r="B800" s="180" t="s">
        <v>171</v>
      </c>
      <c r="C800" s="187" t="s">
        <v>1090</v>
      </c>
      <c r="D800" s="182" t="s">
        <v>674</v>
      </c>
      <c r="E800" s="187" t="s">
        <v>1092</v>
      </c>
      <c r="F800" s="183">
        <v>40511</v>
      </c>
      <c r="G800" s="188">
        <v>340.95</v>
      </c>
      <c r="H800" s="185">
        <v>14</v>
      </c>
      <c r="I800" s="189">
        <f t="shared" si="12"/>
        <v>4773.3</v>
      </c>
    </row>
    <row r="801" spans="2:9">
      <c r="B801" s="180" t="s">
        <v>262</v>
      </c>
      <c r="C801" s="181" t="s">
        <v>1090</v>
      </c>
      <c r="D801" s="182" t="s">
        <v>676</v>
      </c>
      <c r="E801" s="181" t="s">
        <v>1094</v>
      </c>
      <c r="F801" s="183">
        <v>40512</v>
      </c>
      <c r="G801" s="184">
        <v>340.95</v>
      </c>
      <c r="H801" s="185">
        <v>13</v>
      </c>
      <c r="I801" s="186">
        <f t="shared" si="12"/>
        <v>4432.3499999999995</v>
      </c>
    </row>
    <row r="802" spans="2:9">
      <c r="B802" s="180" t="s">
        <v>171</v>
      </c>
      <c r="C802" s="187" t="s">
        <v>1090</v>
      </c>
      <c r="D802" s="182" t="s">
        <v>674</v>
      </c>
      <c r="E802" s="187" t="s">
        <v>1092</v>
      </c>
      <c r="F802" s="183">
        <v>40513</v>
      </c>
      <c r="G802" s="188">
        <v>340.95</v>
      </c>
      <c r="H802" s="185">
        <v>15</v>
      </c>
      <c r="I802" s="189">
        <f t="shared" si="12"/>
        <v>5114.25</v>
      </c>
    </row>
    <row r="803" spans="2:9">
      <c r="B803" s="180" t="s">
        <v>312</v>
      </c>
      <c r="C803" s="181" t="s">
        <v>1090</v>
      </c>
      <c r="D803" s="182" t="s">
        <v>674</v>
      </c>
      <c r="E803" s="181" t="s">
        <v>1095</v>
      </c>
      <c r="F803" s="183">
        <v>40514</v>
      </c>
      <c r="G803" s="184">
        <v>340.95</v>
      </c>
      <c r="H803" s="185">
        <v>13</v>
      </c>
      <c r="I803" s="186">
        <f t="shared" si="12"/>
        <v>4432.3499999999995</v>
      </c>
    </row>
    <row r="804" spans="2:9">
      <c r="B804" s="180" t="s">
        <v>682</v>
      </c>
      <c r="C804" s="187" t="s">
        <v>1090</v>
      </c>
      <c r="D804" s="182" t="s">
        <v>679</v>
      </c>
      <c r="E804" s="187" t="s">
        <v>1094</v>
      </c>
      <c r="F804" s="183">
        <v>40526</v>
      </c>
      <c r="G804" s="188">
        <v>340.95</v>
      </c>
      <c r="H804" s="185">
        <v>13</v>
      </c>
      <c r="I804" s="189">
        <f t="shared" si="12"/>
        <v>4432.3499999999995</v>
      </c>
    </row>
    <row r="805" spans="2:9">
      <c r="B805" s="180" t="s">
        <v>312</v>
      </c>
      <c r="C805" s="181" t="s">
        <v>1090</v>
      </c>
      <c r="D805" s="182" t="s">
        <v>674</v>
      </c>
      <c r="E805" s="181" t="s">
        <v>1093</v>
      </c>
      <c r="F805" s="183">
        <v>40529</v>
      </c>
      <c r="G805" s="184">
        <v>340.95</v>
      </c>
      <c r="H805" s="185">
        <v>11</v>
      </c>
      <c r="I805" s="186">
        <f t="shared" si="12"/>
        <v>3750.45</v>
      </c>
    </row>
    <row r="806" spans="2:9">
      <c r="B806" s="180" t="s">
        <v>678</v>
      </c>
      <c r="C806" s="187" t="s">
        <v>1090</v>
      </c>
      <c r="D806" s="182" t="s">
        <v>679</v>
      </c>
      <c r="E806" s="187" t="s">
        <v>1091</v>
      </c>
      <c r="F806" s="183">
        <v>40536</v>
      </c>
      <c r="G806" s="188">
        <v>340.95</v>
      </c>
      <c r="H806" s="185">
        <v>3</v>
      </c>
      <c r="I806" s="189">
        <f t="shared" si="12"/>
        <v>1022.8499999999999</v>
      </c>
    </row>
    <row r="807" spans="2:9">
      <c r="B807" s="180" t="s">
        <v>262</v>
      </c>
      <c r="C807" s="181" t="s">
        <v>1090</v>
      </c>
      <c r="D807" s="182" t="s">
        <v>676</v>
      </c>
      <c r="E807" s="181" t="s">
        <v>1094</v>
      </c>
      <c r="F807" s="183">
        <v>40536</v>
      </c>
      <c r="G807" s="184">
        <v>340.95</v>
      </c>
      <c r="H807" s="185">
        <v>16</v>
      </c>
      <c r="I807" s="186">
        <f t="shared" si="12"/>
        <v>5455.2</v>
      </c>
    </row>
    <row r="808" spans="2:9">
      <c r="B808" s="180" t="s">
        <v>171</v>
      </c>
      <c r="C808" s="187" t="s">
        <v>1090</v>
      </c>
      <c r="D808" s="182" t="s">
        <v>674</v>
      </c>
      <c r="E808" s="187" t="s">
        <v>1093</v>
      </c>
      <c r="F808" s="183">
        <v>40537</v>
      </c>
      <c r="G808" s="188">
        <v>340.95</v>
      </c>
      <c r="H808" s="185">
        <v>8</v>
      </c>
      <c r="I808" s="189">
        <f t="shared" si="12"/>
        <v>2727.6</v>
      </c>
    </row>
    <row r="809" spans="2:9">
      <c r="B809" s="180" t="s">
        <v>605</v>
      </c>
      <c r="C809" s="181" t="s">
        <v>1090</v>
      </c>
      <c r="D809" s="182" t="s">
        <v>675</v>
      </c>
      <c r="E809" s="181" t="s">
        <v>1092</v>
      </c>
      <c r="F809" s="183">
        <v>40537</v>
      </c>
      <c r="G809" s="184">
        <v>340.95</v>
      </c>
      <c r="H809" s="185">
        <v>9</v>
      </c>
      <c r="I809" s="186">
        <f t="shared" si="12"/>
        <v>3068.5499999999997</v>
      </c>
    </row>
    <row r="810" spans="2:9">
      <c r="B810" s="180" t="s">
        <v>677</v>
      </c>
      <c r="C810" s="187" t="s">
        <v>1090</v>
      </c>
      <c r="D810" s="182" t="s">
        <v>675</v>
      </c>
      <c r="E810" s="187" t="s">
        <v>1091</v>
      </c>
      <c r="F810" s="183">
        <v>40539</v>
      </c>
      <c r="G810" s="188">
        <v>340.95</v>
      </c>
      <c r="H810" s="185">
        <v>12</v>
      </c>
      <c r="I810" s="189">
        <f t="shared" si="12"/>
        <v>4091.3999999999996</v>
      </c>
    </row>
    <row r="811" spans="2:9">
      <c r="B811" s="180" t="s">
        <v>682</v>
      </c>
      <c r="C811" s="181" t="s">
        <v>1090</v>
      </c>
      <c r="D811" s="182" t="s">
        <v>679</v>
      </c>
      <c r="E811" s="181" t="s">
        <v>1093</v>
      </c>
      <c r="F811" s="183">
        <v>40539</v>
      </c>
      <c r="G811" s="184">
        <v>340.95</v>
      </c>
      <c r="H811" s="185">
        <v>6</v>
      </c>
      <c r="I811" s="186">
        <f t="shared" si="12"/>
        <v>2045.6999999999998</v>
      </c>
    </row>
    <row r="812" spans="2:9">
      <c r="B812" s="180" t="s">
        <v>605</v>
      </c>
      <c r="C812" s="187" t="s">
        <v>1090</v>
      </c>
      <c r="D812" s="182" t="s">
        <v>675</v>
      </c>
      <c r="E812" s="187" t="s">
        <v>1094</v>
      </c>
      <c r="F812" s="183">
        <v>40542</v>
      </c>
      <c r="G812" s="188">
        <v>340.95</v>
      </c>
      <c r="H812" s="185">
        <v>12</v>
      </c>
      <c r="I812" s="189">
        <f t="shared" si="12"/>
        <v>4091.3999999999996</v>
      </c>
    </row>
    <row r="813" spans="2:9">
      <c r="B813" s="180" t="s">
        <v>171</v>
      </c>
      <c r="C813" s="181" t="s">
        <v>1090</v>
      </c>
      <c r="D813" s="182" t="s">
        <v>674</v>
      </c>
      <c r="E813" s="181" t="s">
        <v>1091</v>
      </c>
      <c r="F813" s="183">
        <v>40547</v>
      </c>
      <c r="G813" s="184">
        <v>340.95</v>
      </c>
      <c r="H813" s="185">
        <v>2</v>
      </c>
      <c r="I813" s="186">
        <f t="shared" si="12"/>
        <v>681.9</v>
      </c>
    </row>
    <row r="814" spans="2:9">
      <c r="B814" s="180" t="s">
        <v>681</v>
      </c>
      <c r="C814" s="187" t="s">
        <v>1090</v>
      </c>
      <c r="D814" s="182" t="s">
        <v>679</v>
      </c>
      <c r="E814" s="187" t="s">
        <v>1091</v>
      </c>
      <c r="F814" s="183">
        <v>40549</v>
      </c>
      <c r="G814" s="188">
        <v>340.95</v>
      </c>
      <c r="H814" s="185">
        <v>11</v>
      </c>
      <c r="I814" s="189">
        <f t="shared" si="12"/>
        <v>3750.45</v>
      </c>
    </row>
    <row r="815" spans="2:9">
      <c r="B815" s="180" t="s">
        <v>312</v>
      </c>
      <c r="C815" s="181" t="s">
        <v>1090</v>
      </c>
      <c r="D815" s="182" t="s">
        <v>674</v>
      </c>
      <c r="E815" s="181" t="s">
        <v>1091</v>
      </c>
      <c r="F815" s="183">
        <v>40549</v>
      </c>
      <c r="G815" s="184">
        <v>340.95</v>
      </c>
      <c r="H815" s="185">
        <v>1</v>
      </c>
      <c r="I815" s="186">
        <f t="shared" si="12"/>
        <v>340.95</v>
      </c>
    </row>
    <row r="816" spans="2:9">
      <c r="B816" s="180" t="s">
        <v>343</v>
      </c>
      <c r="C816" s="187" t="s">
        <v>1090</v>
      </c>
      <c r="D816" s="182" t="s">
        <v>674</v>
      </c>
      <c r="E816" s="187" t="s">
        <v>1095</v>
      </c>
      <c r="F816" s="183">
        <v>40550</v>
      </c>
      <c r="G816" s="188">
        <v>340.95</v>
      </c>
      <c r="H816" s="185">
        <v>11</v>
      </c>
      <c r="I816" s="189">
        <f t="shared" si="12"/>
        <v>3750.45</v>
      </c>
    </row>
    <row r="817" spans="2:9">
      <c r="B817" s="180" t="s">
        <v>682</v>
      </c>
      <c r="C817" s="181" t="s">
        <v>1090</v>
      </c>
      <c r="D817" s="182" t="s">
        <v>679</v>
      </c>
      <c r="E817" s="181" t="s">
        <v>1095</v>
      </c>
      <c r="F817" s="183">
        <v>40554</v>
      </c>
      <c r="G817" s="184">
        <v>340.95</v>
      </c>
      <c r="H817" s="185">
        <v>1</v>
      </c>
      <c r="I817" s="186">
        <f t="shared" si="12"/>
        <v>340.95</v>
      </c>
    </row>
    <row r="818" spans="2:9">
      <c r="B818" s="180" t="s">
        <v>150</v>
      </c>
      <c r="C818" s="187" t="s">
        <v>1090</v>
      </c>
      <c r="D818" s="182" t="s">
        <v>676</v>
      </c>
      <c r="E818" s="187" t="s">
        <v>1095</v>
      </c>
      <c r="F818" s="183">
        <v>40554</v>
      </c>
      <c r="G818" s="188">
        <v>340.95</v>
      </c>
      <c r="H818" s="185">
        <v>15</v>
      </c>
      <c r="I818" s="189">
        <f t="shared" si="12"/>
        <v>5114.25</v>
      </c>
    </row>
    <row r="819" spans="2:9">
      <c r="B819" s="180" t="s">
        <v>605</v>
      </c>
      <c r="C819" s="181" t="s">
        <v>1090</v>
      </c>
      <c r="D819" s="182" t="s">
        <v>675</v>
      </c>
      <c r="E819" s="181" t="s">
        <v>1093</v>
      </c>
      <c r="F819" s="183">
        <v>40558</v>
      </c>
      <c r="G819" s="184">
        <v>340.95</v>
      </c>
      <c r="H819" s="185">
        <v>10</v>
      </c>
      <c r="I819" s="186">
        <f t="shared" si="12"/>
        <v>3409.5</v>
      </c>
    </row>
    <row r="820" spans="2:9">
      <c r="B820" s="180" t="s">
        <v>262</v>
      </c>
      <c r="C820" s="187" t="s">
        <v>1090</v>
      </c>
      <c r="D820" s="182" t="s">
        <v>676</v>
      </c>
      <c r="E820" s="187" t="s">
        <v>1093</v>
      </c>
      <c r="F820" s="183">
        <v>40564</v>
      </c>
      <c r="G820" s="188">
        <v>340.95</v>
      </c>
      <c r="H820" s="185">
        <v>11</v>
      </c>
      <c r="I820" s="189">
        <f t="shared" si="12"/>
        <v>3750.45</v>
      </c>
    </row>
    <row r="821" spans="2:9">
      <c r="B821" s="180" t="s">
        <v>682</v>
      </c>
      <c r="C821" s="181" t="s">
        <v>1090</v>
      </c>
      <c r="D821" s="182" t="s">
        <v>679</v>
      </c>
      <c r="E821" s="181" t="s">
        <v>1094</v>
      </c>
      <c r="F821" s="183">
        <v>40569</v>
      </c>
      <c r="G821" s="184">
        <v>340.95</v>
      </c>
      <c r="H821" s="185">
        <v>17</v>
      </c>
      <c r="I821" s="186">
        <f t="shared" si="12"/>
        <v>5796.15</v>
      </c>
    </row>
    <row r="822" spans="2:9">
      <c r="B822" s="180" t="s">
        <v>673</v>
      </c>
      <c r="C822" s="187" t="s">
        <v>1090</v>
      </c>
      <c r="D822" s="182" t="s">
        <v>674</v>
      </c>
      <c r="E822" s="187" t="s">
        <v>1093</v>
      </c>
      <c r="F822" s="183">
        <v>40569</v>
      </c>
      <c r="G822" s="188">
        <v>340.95</v>
      </c>
      <c r="H822" s="185">
        <v>8</v>
      </c>
      <c r="I822" s="189">
        <f t="shared" si="12"/>
        <v>2727.6</v>
      </c>
    </row>
    <row r="823" spans="2:9">
      <c r="B823" s="180" t="s">
        <v>605</v>
      </c>
      <c r="C823" s="181" t="s">
        <v>1090</v>
      </c>
      <c r="D823" s="182" t="s">
        <v>675</v>
      </c>
      <c r="E823" s="181" t="s">
        <v>1091</v>
      </c>
      <c r="F823" s="183">
        <v>40572</v>
      </c>
      <c r="G823" s="184">
        <v>340.95</v>
      </c>
      <c r="H823" s="185">
        <v>15</v>
      </c>
      <c r="I823" s="186">
        <f t="shared" si="12"/>
        <v>5114.25</v>
      </c>
    </row>
    <row r="824" spans="2:9">
      <c r="B824" s="180" t="s">
        <v>678</v>
      </c>
      <c r="C824" s="187" t="s">
        <v>1090</v>
      </c>
      <c r="D824" s="182" t="s">
        <v>679</v>
      </c>
      <c r="E824" s="187" t="s">
        <v>1093</v>
      </c>
      <c r="F824" s="183">
        <v>40589</v>
      </c>
      <c r="G824" s="188">
        <v>340.95</v>
      </c>
      <c r="H824" s="185">
        <v>2</v>
      </c>
      <c r="I824" s="189">
        <f t="shared" si="12"/>
        <v>681.9</v>
      </c>
    </row>
    <row r="825" spans="2:9">
      <c r="B825" s="180" t="s">
        <v>262</v>
      </c>
      <c r="C825" s="181" t="s">
        <v>1090</v>
      </c>
      <c r="D825" s="182" t="s">
        <v>676</v>
      </c>
      <c r="E825" s="181" t="s">
        <v>1095</v>
      </c>
      <c r="F825" s="183">
        <v>40589</v>
      </c>
      <c r="G825" s="184">
        <v>340.95</v>
      </c>
      <c r="H825" s="185">
        <v>15</v>
      </c>
      <c r="I825" s="186">
        <f t="shared" si="12"/>
        <v>5114.25</v>
      </c>
    </row>
    <row r="826" spans="2:9">
      <c r="B826" s="180" t="s">
        <v>678</v>
      </c>
      <c r="C826" s="187" t="s">
        <v>1090</v>
      </c>
      <c r="D826" s="182" t="s">
        <v>679</v>
      </c>
      <c r="E826" s="187" t="s">
        <v>1091</v>
      </c>
      <c r="F826" s="183">
        <v>40590</v>
      </c>
      <c r="G826" s="188">
        <v>340.95</v>
      </c>
      <c r="H826" s="185">
        <v>7</v>
      </c>
      <c r="I826" s="189">
        <f t="shared" si="12"/>
        <v>2386.65</v>
      </c>
    </row>
    <row r="827" spans="2:9">
      <c r="B827" s="180" t="s">
        <v>262</v>
      </c>
      <c r="C827" s="181" t="s">
        <v>1090</v>
      </c>
      <c r="D827" s="182" t="s">
        <v>676</v>
      </c>
      <c r="E827" s="181" t="s">
        <v>1091</v>
      </c>
      <c r="F827" s="183">
        <v>40593</v>
      </c>
      <c r="G827" s="184">
        <v>340.95</v>
      </c>
      <c r="H827" s="185">
        <v>6</v>
      </c>
      <c r="I827" s="186">
        <f t="shared" si="12"/>
        <v>2045.6999999999998</v>
      </c>
    </row>
    <row r="828" spans="2:9">
      <c r="B828" s="180" t="s">
        <v>171</v>
      </c>
      <c r="C828" s="187" t="s">
        <v>1090</v>
      </c>
      <c r="D828" s="182" t="s">
        <v>674</v>
      </c>
      <c r="E828" s="187" t="s">
        <v>1092</v>
      </c>
      <c r="F828" s="183">
        <v>40600</v>
      </c>
      <c r="G828" s="188">
        <v>340.95</v>
      </c>
      <c r="H828" s="185">
        <v>11</v>
      </c>
      <c r="I828" s="189">
        <f t="shared" si="12"/>
        <v>3750.45</v>
      </c>
    </row>
    <row r="829" spans="2:9">
      <c r="B829" s="180" t="s">
        <v>673</v>
      </c>
      <c r="C829" s="181" t="s">
        <v>1090</v>
      </c>
      <c r="D829" s="182" t="s">
        <v>674</v>
      </c>
      <c r="E829" s="181" t="s">
        <v>1092</v>
      </c>
      <c r="F829" s="183">
        <v>40600</v>
      </c>
      <c r="G829" s="184">
        <v>340.95</v>
      </c>
      <c r="H829" s="185">
        <v>11</v>
      </c>
      <c r="I829" s="186">
        <f t="shared" si="12"/>
        <v>3750.45</v>
      </c>
    </row>
    <row r="830" spans="2:9">
      <c r="B830" s="180" t="s">
        <v>681</v>
      </c>
      <c r="C830" s="187" t="s">
        <v>1090</v>
      </c>
      <c r="D830" s="182" t="s">
        <v>679</v>
      </c>
      <c r="E830" s="187" t="s">
        <v>1095</v>
      </c>
      <c r="F830" s="183">
        <v>40602</v>
      </c>
      <c r="G830" s="188">
        <v>340.95</v>
      </c>
      <c r="H830" s="185">
        <v>12</v>
      </c>
      <c r="I830" s="189">
        <f t="shared" si="12"/>
        <v>4091.3999999999996</v>
      </c>
    </row>
    <row r="831" spans="2:9">
      <c r="B831" s="180" t="s">
        <v>680</v>
      </c>
      <c r="C831" s="181" t="s">
        <v>1090</v>
      </c>
      <c r="D831" s="182" t="s">
        <v>679</v>
      </c>
      <c r="E831" s="181" t="s">
        <v>1092</v>
      </c>
      <c r="F831" s="183">
        <v>40610</v>
      </c>
      <c r="G831" s="184">
        <v>340.95</v>
      </c>
      <c r="H831" s="185">
        <v>12</v>
      </c>
      <c r="I831" s="186">
        <f t="shared" si="12"/>
        <v>4091.3999999999996</v>
      </c>
    </row>
    <row r="832" spans="2:9">
      <c r="B832" s="180" t="s">
        <v>171</v>
      </c>
      <c r="C832" s="187" t="s">
        <v>1090</v>
      </c>
      <c r="D832" s="182" t="s">
        <v>674</v>
      </c>
      <c r="E832" s="187" t="s">
        <v>1093</v>
      </c>
      <c r="F832" s="183">
        <v>40613</v>
      </c>
      <c r="G832" s="188">
        <v>340.95</v>
      </c>
      <c r="H832" s="185">
        <v>11</v>
      </c>
      <c r="I832" s="189">
        <f t="shared" si="12"/>
        <v>3750.45</v>
      </c>
    </row>
    <row r="833" spans="2:9">
      <c r="B833" s="180" t="s">
        <v>681</v>
      </c>
      <c r="C833" s="181" t="s">
        <v>1090</v>
      </c>
      <c r="D833" s="182" t="s">
        <v>679</v>
      </c>
      <c r="E833" s="181" t="s">
        <v>1092</v>
      </c>
      <c r="F833" s="183">
        <v>40617</v>
      </c>
      <c r="G833" s="184">
        <v>340.95</v>
      </c>
      <c r="H833" s="185">
        <v>4</v>
      </c>
      <c r="I833" s="186">
        <f t="shared" si="12"/>
        <v>1363.8</v>
      </c>
    </row>
    <row r="834" spans="2:9">
      <c r="B834" s="180" t="s">
        <v>150</v>
      </c>
      <c r="C834" s="187" t="s">
        <v>1090</v>
      </c>
      <c r="D834" s="182" t="s">
        <v>676</v>
      </c>
      <c r="E834" s="187" t="s">
        <v>1095</v>
      </c>
      <c r="F834" s="183">
        <v>40617</v>
      </c>
      <c r="G834" s="188">
        <v>340.95</v>
      </c>
      <c r="H834" s="185">
        <v>8</v>
      </c>
      <c r="I834" s="189">
        <f t="shared" ref="I834:I897" si="13">G834*H834</f>
        <v>2727.6</v>
      </c>
    </row>
    <row r="835" spans="2:9">
      <c r="B835" s="180" t="s">
        <v>262</v>
      </c>
      <c r="C835" s="181" t="s">
        <v>1090</v>
      </c>
      <c r="D835" s="182" t="s">
        <v>676</v>
      </c>
      <c r="E835" s="181" t="s">
        <v>1093</v>
      </c>
      <c r="F835" s="183">
        <v>40626</v>
      </c>
      <c r="G835" s="184">
        <v>340.95</v>
      </c>
      <c r="H835" s="185">
        <v>4</v>
      </c>
      <c r="I835" s="186">
        <f t="shared" si="13"/>
        <v>1363.8</v>
      </c>
    </row>
    <row r="836" spans="2:9">
      <c r="B836" s="180" t="s">
        <v>343</v>
      </c>
      <c r="C836" s="187" t="s">
        <v>1090</v>
      </c>
      <c r="D836" s="182" t="s">
        <v>674</v>
      </c>
      <c r="E836" s="187" t="s">
        <v>1095</v>
      </c>
      <c r="F836" s="183">
        <v>40631</v>
      </c>
      <c r="G836" s="188">
        <v>340.95</v>
      </c>
      <c r="H836" s="185">
        <v>13</v>
      </c>
      <c r="I836" s="189">
        <f t="shared" si="13"/>
        <v>4432.3499999999995</v>
      </c>
    </row>
    <row r="837" spans="2:9">
      <c r="B837" s="180" t="s">
        <v>150</v>
      </c>
      <c r="C837" s="181" t="s">
        <v>1090</v>
      </c>
      <c r="D837" s="182" t="s">
        <v>676</v>
      </c>
      <c r="E837" s="181" t="s">
        <v>1091</v>
      </c>
      <c r="F837" s="183">
        <v>40633</v>
      </c>
      <c r="G837" s="184">
        <v>340.95</v>
      </c>
      <c r="H837" s="185">
        <v>6</v>
      </c>
      <c r="I837" s="186">
        <f t="shared" si="13"/>
        <v>2045.6999999999998</v>
      </c>
    </row>
    <row r="838" spans="2:9">
      <c r="B838" s="180" t="s">
        <v>673</v>
      </c>
      <c r="C838" s="187" t="s">
        <v>1090</v>
      </c>
      <c r="D838" s="182" t="s">
        <v>674</v>
      </c>
      <c r="E838" s="187" t="s">
        <v>1091</v>
      </c>
      <c r="F838" s="183">
        <v>40638</v>
      </c>
      <c r="G838" s="188">
        <v>340.95</v>
      </c>
      <c r="H838" s="185">
        <v>4</v>
      </c>
      <c r="I838" s="189">
        <f t="shared" si="13"/>
        <v>1363.8</v>
      </c>
    </row>
    <row r="839" spans="2:9">
      <c r="B839" s="180" t="s">
        <v>681</v>
      </c>
      <c r="C839" s="181" t="s">
        <v>1090</v>
      </c>
      <c r="D839" s="182" t="s">
        <v>679</v>
      </c>
      <c r="E839" s="181" t="s">
        <v>1093</v>
      </c>
      <c r="F839" s="183">
        <v>40638</v>
      </c>
      <c r="G839" s="184">
        <v>340.95</v>
      </c>
      <c r="H839" s="185">
        <v>10</v>
      </c>
      <c r="I839" s="186">
        <f t="shared" si="13"/>
        <v>3409.5</v>
      </c>
    </row>
    <row r="840" spans="2:9">
      <c r="B840" s="180" t="s">
        <v>343</v>
      </c>
      <c r="C840" s="187" t="s">
        <v>1090</v>
      </c>
      <c r="D840" s="182" t="s">
        <v>674</v>
      </c>
      <c r="E840" s="187" t="s">
        <v>1093</v>
      </c>
      <c r="F840" s="183">
        <v>40640</v>
      </c>
      <c r="G840" s="188">
        <v>340.95</v>
      </c>
      <c r="H840" s="185">
        <v>6</v>
      </c>
      <c r="I840" s="189">
        <f t="shared" si="13"/>
        <v>2045.6999999999998</v>
      </c>
    </row>
    <row r="841" spans="2:9">
      <c r="B841" s="180" t="s">
        <v>673</v>
      </c>
      <c r="C841" s="181" t="s">
        <v>1090</v>
      </c>
      <c r="D841" s="182" t="s">
        <v>674</v>
      </c>
      <c r="E841" s="181" t="s">
        <v>1092</v>
      </c>
      <c r="F841" s="183">
        <v>40640</v>
      </c>
      <c r="G841" s="184">
        <v>340.95</v>
      </c>
      <c r="H841" s="185">
        <v>6</v>
      </c>
      <c r="I841" s="186">
        <f t="shared" si="13"/>
        <v>2045.6999999999998</v>
      </c>
    </row>
    <row r="842" spans="2:9">
      <c r="B842" s="180" t="s">
        <v>150</v>
      </c>
      <c r="C842" s="187" t="s">
        <v>1090</v>
      </c>
      <c r="D842" s="182" t="s">
        <v>676</v>
      </c>
      <c r="E842" s="187" t="s">
        <v>1091</v>
      </c>
      <c r="F842" s="183">
        <v>40642</v>
      </c>
      <c r="G842" s="188">
        <v>340.95</v>
      </c>
      <c r="H842" s="185">
        <v>7</v>
      </c>
      <c r="I842" s="189">
        <f t="shared" si="13"/>
        <v>2386.65</v>
      </c>
    </row>
    <row r="843" spans="2:9">
      <c r="B843" s="180" t="s">
        <v>678</v>
      </c>
      <c r="C843" s="181" t="s">
        <v>1090</v>
      </c>
      <c r="D843" s="182" t="s">
        <v>679</v>
      </c>
      <c r="E843" s="181" t="s">
        <v>1094</v>
      </c>
      <c r="F843" s="183">
        <v>40642</v>
      </c>
      <c r="G843" s="184">
        <v>340.95</v>
      </c>
      <c r="H843" s="185">
        <v>15</v>
      </c>
      <c r="I843" s="186">
        <f t="shared" si="13"/>
        <v>5114.25</v>
      </c>
    </row>
    <row r="844" spans="2:9">
      <c r="B844" s="180" t="s">
        <v>673</v>
      </c>
      <c r="C844" s="187" t="s">
        <v>1090</v>
      </c>
      <c r="D844" s="182" t="s">
        <v>674</v>
      </c>
      <c r="E844" s="187" t="s">
        <v>1093</v>
      </c>
      <c r="F844" s="183">
        <v>40645</v>
      </c>
      <c r="G844" s="188">
        <v>340.95</v>
      </c>
      <c r="H844" s="185">
        <v>12</v>
      </c>
      <c r="I844" s="189">
        <f t="shared" si="13"/>
        <v>4091.3999999999996</v>
      </c>
    </row>
    <row r="845" spans="2:9">
      <c r="B845" s="180" t="s">
        <v>150</v>
      </c>
      <c r="C845" s="181" t="s">
        <v>1090</v>
      </c>
      <c r="D845" s="182" t="s">
        <v>676</v>
      </c>
      <c r="E845" s="181" t="s">
        <v>1093</v>
      </c>
      <c r="F845" s="183">
        <v>40654</v>
      </c>
      <c r="G845" s="184">
        <v>340.95</v>
      </c>
      <c r="H845" s="185">
        <v>2</v>
      </c>
      <c r="I845" s="186">
        <f t="shared" si="13"/>
        <v>681.9</v>
      </c>
    </row>
    <row r="846" spans="2:9">
      <c r="B846" s="180" t="s">
        <v>343</v>
      </c>
      <c r="C846" s="187" t="s">
        <v>1090</v>
      </c>
      <c r="D846" s="182" t="s">
        <v>674</v>
      </c>
      <c r="E846" s="187" t="s">
        <v>1092</v>
      </c>
      <c r="F846" s="183">
        <v>40662</v>
      </c>
      <c r="G846" s="188">
        <v>340.95</v>
      </c>
      <c r="H846" s="185">
        <v>4</v>
      </c>
      <c r="I846" s="189">
        <f t="shared" si="13"/>
        <v>1363.8</v>
      </c>
    </row>
    <row r="847" spans="2:9">
      <c r="B847" s="180" t="s">
        <v>681</v>
      </c>
      <c r="C847" s="181" t="s">
        <v>1090</v>
      </c>
      <c r="D847" s="182" t="s">
        <v>679</v>
      </c>
      <c r="E847" s="181" t="s">
        <v>1093</v>
      </c>
      <c r="F847" s="183">
        <v>40670</v>
      </c>
      <c r="G847" s="184">
        <v>340.95</v>
      </c>
      <c r="H847" s="185">
        <v>8</v>
      </c>
      <c r="I847" s="186">
        <f t="shared" si="13"/>
        <v>2727.6</v>
      </c>
    </row>
    <row r="848" spans="2:9">
      <c r="B848" s="180" t="s">
        <v>673</v>
      </c>
      <c r="C848" s="187" t="s">
        <v>1090</v>
      </c>
      <c r="D848" s="182" t="s">
        <v>674</v>
      </c>
      <c r="E848" s="187" t="s">
        <v>1092</v>
      </c>
      <c r="F848" s="183">
        <v>40672</v>
      </c>
      <c r="G848" s="188">
        <v>340.95</v>
      </c>
      <c r="H848" s="185">
        <v>5</v>
      </c>
      <c r="I848" s="189">
        <f t="shared" si="13"/>
        <v>1704.75</v>
      </c>
    </row>
    <row r="849" spans="2:9">
      <c r="B849" s="180" t="s">
        <v>262</v>
      </c>
      <c r="C849" s="181" t="s">
        <v>1090</v>
      </c>
      <c r="D849" s="182" t="s">
        <v>676</v>
      </c>
      <c r="E849" s="181" t="s">
        <v>1094</v>
      </c>
      <c r="F849" s="183">
        <v>40683</v>
      </c>
      <c r="G849" s="184">
        <v>340.95</v>
      </c>
      <c r="H849" s="185">
        <v>7</v>
      </c>
      <c r="I849" s="186">
        <f t="shared" si="13"/>
        <v>2386.65</v>
      </c>
    </row>
    <row r="850" spans="2:9">
      <c r="B850" s="180" t="s">
        <v>678</v>
      </c>
      <c r="C850" s="187" t="s">
        <v>1090</v>
      </c>
      <c r="D850" s="182" t="s">
        <v>679</v>
      </c>
      <c r="E850" s="187" t="s">
        <v>1095</v>
      </c>
      <c r="F850" s="183">
        <v>40690</v>
      </c>
      <c r="G850" s="188">
        <v>340.95</v>
      </c>
      <c r="H850" s="185">
        <v>9</v>
      </c>
      <c r="I850" s="189">
        <f t="shared" si="13"/>
        <v>3068.5499999999997</v>
      </c>
    </row>
    <row r="851" spans="2:9">
      <c r="B851" s="180" t="s">
        <v>678</v>
      </c>
      <c r="C851" s="181" t="s">
        <v>1090</v>
      </c>
      <c r="D851" s="182" t="s">
        <v>679</v>
      </c>
      <c r="E851" s="181" t="s">
        <v>1094</v>
      </c>
      <c r="F851" s="183">
        <v>40691</v>
      </c>
      <c r="G851" s="184">
        <v>340.95</v>
      </c>
      <c r="H851" s="185">
        <v>20</v>
      </c>
      <c r="I851" s="186">
        <f t="shared" si="13"/>
        <v>6819</v>
      </c>
    </row>
    <row r="852" spans="2:9">
      <c r="B852" s="180" t="s">
        <v>673</v>
      </c>
      <c r="C852" s="187" t="s">
        <v>1090</v>
      </c>
      <c r="D852" s="182" t="s">
        <v>674</v>
      </c>
      <c r="E852" s="187" t="s">
        <v>1091</v>
      </c>
      <c r="F852" s="183">
        <v>40700</v>
      </c>
      <c r="G852" s="188">
        <v>340.95</v>
      </c>
      <c r="H852" s="185">
        <v>7</v>
      </c>
      <c r="I852" s="189">
        <f t="shared" si="13"/>
        <v>2386.65</v>
      </c>
    </row>
    <row r="853" spans="2:9">
      <c r="B853" s="180" t="s">
        <v>681</v>
      </c>
      <c r="C853" s="181" t="s">
        <v>1090</v>
      </c>
      <c r="D853" s="182" t="s">
        <v>679</v>
      </c>
      <c r="E853" s="181" t="s">
        <v>1095</v>
      </c>
      <c r="F853" s="183">
        <v>40703</v>
      </c>
      <c r="G853" s="184">
        <v>340.95</v>
      </c>
      <c r="H853" s="185">
        <v>9</v>
      </c>
      <c r="I853" s="186">
        <f t="shared" si="13"/>
        <v>3068.5499999999997</v>
      </c>
    </row>
    <row r="854" spans="2:9">
      <c r="B854" s="180" t="s">
        <v>150</v>
      </c>
      <c r="C854" s="187" t="s">
        <v>1090</v>
      </c>
      <c r="D854" s="182" t="s">
        <v>676</v>
      </c>
      <c r="E854" s="187" t="s">
        <v>1092</v>
      </c>
      <c r="F854" s="183">
        <v>40704</v>
      </c>
      <c r="G854" s="188">
        <v>340.95</v>
      </c>
      <c r="H854" s="185">
        <v>11</v>
      </c>
      <c r="I854" s="189">
        <f t="shared" si="13"/>
        <v>3750.45</v>
      </c>
    </row>
    <row r="855" spans="2:9">
      <c r="B855" s="180" t="s">
        <v>171</v>
      </c>
      <c r="C855" s="181" t="s">
        <v>1090</v>
      </c>
      <c r="D855" s="182" t="s">
        <v>674</v>
      </c>
      <c r="E855" s="181" t="s">
        <v>1091</v>
      </c>
      <c r="F855" s="183">
        <v>40710</v>
      </c>
      <c r="G855" s="184">
        <v>340.95</v>
      </c>
      <c r="H855" s="185">
        <v>3</v>
      </c>
      <c r="I855" s="186">
        <f t="shared" si="13"/>
        <v>1022.8499999999999</v>
      </c>
    </row>
    <row r="856" spans="2:9">
      <c r="B856" s="180" t="s">
        <v>262</v>
      </c>
      <c r="C856" s="187" t="s">
        <v>1090</v>
      </c>
      <c r="D856" s="182" t="s">
        <v>676</v>
      </c>
      <c r="E856" s="187" t="s">
        <v>1092</v>
      </c>
      <c r="F856" s="183">
        <v>40721</v>
      </c>
      <c r="G856" s="188">
        <v>340.95</v>
      </c>
      <c r="H856" s="185">
        <v>15</v>
      </c>
      <c r="I856" s="189">
        <f t="shared" si="13"/>
        <v>5114.25</v>
      </c>
    </row>
    <row r="857" spans="2:9">
      <c r="B857" s="180" t="s">
        <v>262</v>
      </c>
      <c r="C857" s="181" t="s">
        <v>1090</v>
      </c>
      <c r="D857" s="182" t="s">
        <v>676</v>
      </c>
      <c r="E857" s="181" t="s">
        <v>1094</v>
      </c>
      <c r="F857" s="183">
        <v>40722</v>
      </c>
      <c r="G857" s="184">
        <v>340.95</v>
      </c>
      <c r="H857" s="185">
        <v>9</v>
      </c>
      <c r="I857" s="186">
        <f t="shared" si="13"/>
        <v>3068.5499999999997</v>
      </c>
    </row>
    <row r="858" spans="2:9">
      <c r="B858" s="180" t="s">
        <v>678</v>
      </c>
      <c r="C858" s="187" t="s">
        <v>1090</v>
      </c>
      <c r="D858" s="182" t="s">
        <v>679</v>
      </c>
      <c r="E858" s="187" t="s">
        <v>1093</v>
      </c>
      <c r="F858" s="183">
        <v>40724</v>
      </c>
      <c r="G858" s="188">
        <v>340.95</v>
      </c>
      <c r="H858" s="185">
        <v>13</v>
      </c>
      <c r="I858" s="189">
        <f t="shared" si="13"/>
        <v>4432.3499999999995</v>
      </c>
    </row>
    <row r="859" spans="2:9">
      <c r="B859" s="180" t="s">
        <v>150</v>
      </c>
      <c r="C859" s="181" t="s">
        <v>1090</v>
      </c>
      <c r="D859" s="182" t="s">
        <v>676</v>
      </c>
      <c r="E859" s="181" t="s">
        <v>1092</v>
      </c>
      <c r="F859" s="183">
        <v>40739</v>
      </c>
      <c r="G859" s="184">
        <v>340.95</v>
      </c>
      <c r="H859" s="185">
        <v>5</v>
      </c>
      <c r="I859" s="186">
        <f t="shared" si="13"/>
        <v>1704.75</v>
      </c>
    </row>
    <row r="860" spans="2:9">
      <c r="B860" s="180" t="s">
        <v>171</v>
      </c>
      <c r="C860" s="187" t="s">
        <v>1090</v>
      </c>
      <c r="D860" s="182" t="s">
        <v>674</v>
      </c>
      <c r="E860" s="187" t="s">
        <v>1095</v>
      </c>
      <c r="F860" s="183">
        <v>40739</v>
      </c>
      <c r="G860" s="188">
        <v>340.95</v>
      </c>
      <c r="H860" s="185">
        <v>3</v>
      </c>
      <c r="I860" s="189">
        <f t="shared" si="13"/>
        <v>1022.8499999999999</v>
      </c>
    </row>
    <row r="861" spans="2:9">
      <c r="B861" s="180" t="s">
        <v>678</v>
      </c>
      <c r="C861" s="181" t="s">
        <v>1090</v>
      </c>
      <c r="D861" s="182" t="s">
        <v>679</v>
      </c>
      <c r="E861" s="181" t="s">
        <v>1092</v>
      </c>
      <c r="F861" s="183">
        <v>40749</v>
      </c>
      <c r="G861" s="184">
        <v>340.95</v>
      </c>
      <c r="H861" s="185">
        <v>14</v>
      </c>
      <c r="I861" s="186">
        <f t="shared" si="13"/>
        <v>4773.3</v>
      </c>
    </row>
    <row r="862" spans="2:9">
      <c r="B862" s="180" t="s">
        <v>681</v>
      </c>
      <c r="C862" s="187" t="s">
        <v>1090</v>
      </c>
      <c r="D862" s="182" t="s">
        <v>679</v>
      </c>
      <c r="E862" s="187" t="s">
        <v>1092</v>
      </c>
      <c r="F862" s="183">
        <v>40757</v>
      </c>
      <c r="G862" s="188">
        <v>340.95</v>
      </c>
      <c r="H862" s="185">
        <v>10</v>
      </c>
      <c r="I862" s="189">
        <f t="shared" si="13"/>
        <v>3409.5</v>
      </c>
    </row>
    <row r="863" spans="2:9">
      <c r="B863" s="180" t="s">
        <v>262</v>
      </c>
      <c r="C863" s="181" t="s">
        <v>1090</v>
      </c>
      <c r="D863" s="182" t="s">
        <v>676</v>
      </c>
      <c r="E863" s="181" t="s">
        <v>1092</v>
      </c>
      <c r="F863" s="183">
        <v>40761</v>
      </c>
      <c r="G863" s="184">
        <v>340.95</v>
      </c>
      <c r="H863" s="185">
        <v>5</v>
      </c>
      <c r="I863" s="186">
        <f t="shared" si="13"/>
        <v>1704.75</v>
      </c>
    </row>
    <row r="864" spans="2:9">
      <c r="B864" s="180" t="s">
        <v>682</v>
      </c>
      <c r="C864" s="187" t="s">
        <v>1090</v>
      </c>
      <c r="D864" s="182" t="s">
        <v>679</v>
      </c>
      <c r="E864" s="187" t="s">
        <v>1091</v>
      </c>
      <c r="F864" s="183">
        <v>40764</v>
      </c>
      <c r="G864" s="188">
        <v>340.95</v>
      </c>
      <c r="H864" s="185">
        <v>13</v>
      </c>
      <c r="I864" s="189">
        <f t="shared" si="13"/>
        <v>4432.3499999999995</v>
      </c>
    </row>
    <row r="865" spans="2:9">
      <c r="B865" s="180" t="s">
        <v>171</v>
      </c>
      <c r="C865" s="181" t="s">
        <v>1090</v>
      </c>
      <c r="D865" s="182" t="s">
        <v>674</v>
      </c>
      <c r="E865" s="181" t="s">
        <v>1091</v>
      </c>
      <c r="F865" s="183">
        <v>40768</v>
      </c>
      <c r="G865" s="184">
        <v>340.95</v>
      </c>
      <c r="H865" s="185">
        <v>9</v>
      </c>
      <c r="I865" s="186">
        <f t="shared" si="13"/>
        <v>3068.5499999999997</v>
      </c>
    </row>
    <row r="866" spans="2:9">
      <c r="B866" s="180" t="s">
        <v>605</v>
      </c>
      <c r="C866" s="187" t="s">
        <v>1090</v>
      </c>
      <c r="D866" s="182" t="s">
        <v>675</v>
      </c>
      <c r="E866" s="187" t="s">
        <v>1093</v>
      </c>
      <c r="F866" s="183">
        <v>40768</v>
      </c>
      <c r="G866" s="188">
        <v>340.95</v>
      </c>
      <c r="H866" s="185">
        <v>8</v>
      </c>
      <c r="I866" s="189">
        <f t="shared" si="13"/>
        <v>2727.6</v>
      </c>
    </row>
    <row r="867" spans="2:9">
      <c r="B867" s="180" t="s">
        <v>171</v>
      </c>
      <c r="C867" s="181" t="s">
        <v>1090</v>
      </c>
      <c r="D867" s="182" t="s">
        <v>674</v>
      </c>
      <c r="E867" s="181" t="s">
        <v>1095</v>
      </c>
      <c r="F867" s="183">
        <v>40768</v>
      </c>
      <c r="G867" s="184">
        <v>340.95</v>
      </c>
      <c r="H867" s="185">
        <v>15</v>
      </c>
      <c r="I867" s="186">
        <f t="shared" si="13"/>
        <v>5114.25</v>
      </c>
    </row>
    <row r="868" spans="2:9">
      <c r="B868" s="180" t="s">
        <v>262</v>
      </c>
      <c r="C868" s="187" t="s">
        <v>1090</v>
      </c>
      <c r="D868" s="182" t="s">
        <v>676</v>
      </c>
      <c r="E868" s="187" t="s">
        <v>1095</v>
      </c>
      <c r="F868" s="183">
        <v>40771</v>
      </c>
      <c r="G868" s="188">
        <v>340.95</v>
      </c>
      <c r="H868" s="185">
        <v>1</v>
      </c>
      <c r="I868" s="189">
        <f t="shared" si="13"/>
        <v>340.95</v>
      </c>
    </row>
    <row r="869" spans="2:9">
      <c r="B869" s="180" t="s">
        <v>262</v>
      </c>
      <c r="C869" s="181" t="s">
        <v>1090</v>
      </c>
      <c r="D869" s="182" t="s">
        <v>676</v>
      </c>
      <c r="E869" s="181" t="s">
        <v>1092</v>
      </c>
      <c r="F869" s="183">
        <v>40775</v>
      </c>
      <c r="G869" s="184">
        <v>340.95</v>
      </c>
      <c r="H869" s="185">
        <v>1</v>
      </c>
      <c r="I869" s="186">
        <f t="shared" si="13"/>
        <v>340.95</v>
      </c>
    </row>
    <row r="870" spans="2:9">
      <c r="B870" s="180" t="s">
        <v>262</v>
      </c>
      <c r="C870" s="187" t="s">
        <v>1090</v>
      </c>
      <c r="D870" s="182" t="s">
        <v>676</v>
      </c>
      <c r="E870" s="187" t="s">
        <v>1091</v>
      </c>
      <c r="F870" s="183">
        <v>40781</v>
      </c>
      <c r="G870" s="188">
        <v>340.95</v>
      </c>
      <c r="H870" s="185">
        <v>5</v>
      </c>
      <c r="I870" s="189">
        <f t="shared" si="13"/>
        <v>1704.75</v>
      </c>
    </row>
    <row r="871" spans="2:9">
      <c r="B871" s="180" t="s">
        <v>262</v>
      </c>
      <c r="C871" s="181" t="s">
        <v>1090</v>
      </c>
      <c r="D871" s="182" t="s">
        <v>676</v>
      </c>
      <c r="E871" s="181" t="s">
        <v>1092</v>
      </c>
      <c r="F871" s="183">
        <v>40785</v>
      </c>
      <c r="G871" s="184">
        <v>340.95</v>
      </c>
      <c r="H871" s="185">
        <v>5</v>
      </c>
      <c r="I871" s="186">
        <f t="shared" si="13"/>
        <v>1704.75</v>
      </c>
    </row>
    <row r="872" spans="2:9">
      <c r="B872" s="180" t="s">
        <v>262</v>
      </c>
      <c r="C872" s="187" t="s">
        <v>1090</v>
      </c>
      <c r="D872" s="182" t="s">
        <v>676</v>
      </c>
      <c r="E872" s="187" t="s">
        <v>1092</v>
      </c>
      <c r="F872" s="183">
        <v>40786</v>
      </c>
      <c r="G872" s="188">
        <v>340.95</v>
      </c>
      <c r="H872" s="185">
        <v>10</v>
      </c>
      <c r="I872" s="189">
        <f t="shared" si="13"/>
        <v>3409.5</v>
      </c>
    </row>
    <row r="873" spans="2:9">
      <c r="B873" s="180" t="s">
        <v>673</v>
      </c>
      <c r="C873" s="181" t="s">
        <v>1090</v>
      </c>
      <c r="D873" s="182" t="s">
        <v>674</v>
      </c>
      <c r="E873" s="181" t="s">
        <v>1091</v>
      </c>
      <c r="F873" s="183">
        <v>40792</v>
      </c>
      <c r="G873" s="184">
        <v>340.95</v>
      </c>
      <c r="H873" s="185">
        <v>14</v>
      </c>
      <c r="I873" s="186">
        <f t="shared" si="13"/>
        <v>4773.3</v>
      </c>
    </row>
    <row r="874" spans="2:9">
      <c r="B874" s="180" t="s">
        <v>605</v>
      </c>
      <c r="C874" s="187" t="s">
        <v>1090</v>
      </c>
      <c r="D874" s="182" t="s">
        <v>675</v>
      </c>
      <c r="E874" s="187" t="s">
        <v>1095</v>
      </c>
      <c r="F874" s="183">
        <v>40792</v>
      </c>
      <c r="G874" s="188">
        <v>340.95</v>
      </c>
      <c r="H874" s="185">
        <v>8</v>
      </c>
      <c r="I874" s="189">
        <f t="shared" si="13"/>
        <v>2727.6</v>
      </c>
    </row>
    <row r="875" spans="2:9">
      <c r="B875" s="180" t="s">
        <v>677</v>
      </c>
      <c r="C875" s="181" t="s">
        <v>1090</v>
      </c>
      <c r="D875" s="182" t="s">
        <v>675</v>
      </c>
      <c r="E875" s="181" t="s">
        <v>1095</v>
      </c>
      <c r="F875" s="183">
        <v>40798</v>
      </c>
      <c r="G875" s="184">
        <v>340.95</v>
      </c>
      <c r="H875" s="185">
        <v>13</v>
      </c>
      <c r="I875" s="186">
        <f t="shared" si="13"/>
        <v>4432.3499999999995</v>
      </c>
    </row>
    <row r="876" spans="2:9">
      <c r="B876" s="180" t="s">
        <v>673</v>
      </c>
      <c r="C876" s="187" t="s">
        <v>1090</v>
      </c>
      <c r="D876" s="182" t="s">
        <v>674</v>
      </c>
      <c r="E876" s="187" t="s">
        <v>1092</v>
      </c>
      <c r="F876" s="183">
        <v>40801</v>
      </c>
      <c r="G876" s="188">
        <v>340.95</v>
      </c>
      <c r="H876" s="185">
        <v>13</v>
      </c>
      <c r="I876" s="189">
        <f t="shared" si="13"/>
        <v>4432.3499999999995</v>
      </c>
    </row>
    <row r="877" spans="2:9">
      <c r="B877" s="180" t="s">
        <v>681</v>
      </c>
      <c r="C877" s="181" t="s">
        <v>1090</v>
      </c>
      <c r="D877" s="182" t="s">
        <v>679</v>
      </c>
      <c r="E877" s="181" t="s">
        <v>1091</v>
      </c>
      <c r="F877" s="183">
        <v>40806</v>
      </c>
      <c r="G877" s="184">
        <v>340.95</v>
      </c>
      <c r="H877" s="185">
        <v>8</v>
      </c>
      <c r="I877" s="186">
        <f t="shared" si="13"/>
        <v>2727.6</v>
      </c>
    </row>
    <row r="878" spans="2:9">
      <c r="B878" s="180" t="s">
        <v>150</v>
      </c>
      <c r="C878" s="187" t="s">
        <v>1090</v>
      </c>
      <c r="D878" s="182" t="s">
        <v>676</v>
      </c>
      <c r="E878" s="187" t="s">
        <v>1093</v>
      </c>
      <c r="F878" s="183">
        <v>40806</v>
      </c>
      <c r="G878" s="188">
        <v>340.95</v>
      </c>
      <c r="H878" s="185">
        <v>6</v>
      </c>
      <c r="I878" s="189">
        <f t="shared" si="13"/>
        <v>2045.6999999999998</v>
      </c>
    </row>
    <row r="879" spans="2:9">
      <c r="B879" s="180" t="s">
        <v>681</v>
      </c>
      <c r="C879" s="181" t="s">
        <v>1090</v>
      </c>
      <c r="D879" s="182" t="s">
        <v>679</v>
      </c>
      <c r="E879" s="181" t="s">
        <v>1095</v>
      </c>
      <c r="F879" s="183">
        <v>40806</v>
      </c>
      <c r="G879" s="184">
        <v>340.95</v>
      </c>
      <c r="H879" s="185">
        <v>6</v>
      </c>
      <c r="I879" s="186">
        <f t="shared" si="13"/>
        <v>2045.6999999999998</v>
      </c>
    </row>
    <row r="880" spans="2:9">
      <c r="B880" s="180" t="s">
        <v>673</v>
      </c>
      <c r="C880" s="187" t="s">
        <v>1090</v>
      </c>
      <c r="D880" s="182" t="s">
        <v>674</v>
      </c>
      <c r="E880" s="187" t="s">
        <v>1095</v>
      </c>
      <c r="F880" s="183">
        <v>40807</v>
      </c>
      <c r="G880" s="188">
        <v>340.95</v>
      </c>
      <c r="H880" s="185">
        <v>10</v>
      </c>
      <c r="I880" s="189">
        <f t="shared" si="13"/>
        <v>3409.5</v>
      </c>
    </row>
    <row r="881" spans="2:9">
      <c r="B881" s="180" t="s">
        <v>262</v>
      </c>
      <c r="C881" s="181" t="s">
        <v>1090</v>
      </c>
      <c r="D881" s="182" t="s">
        <v>676</v>
      </c>
      <c r="E881" s="181" t="s">
        <v>1091</v>
      </c>
      <c r="F881" s="183">
        <v>40812</v>
      </c>
      <c r="G881" s="184">
        <v>340.95</v>
      </c>
      <c r="H881" s="185">
        <v>13</v>
      </c>
      <c r="I881" s="186">
        <f t="shared" si="13"/>
        <v>4432.3499999999995</v>
      </c>
    </row>
    <row r="882" spans="2:9">
      <c r="B882" s="180" t="s">
        <v>150</v>
      </c>
      <c r="C882" s="187" t="s">
        <v>1090</v>
      </c>
      <c r="D882" s="182" t="s">
        <v>676</v>
      </c>
      <c r="E882" s="187" t="s">
        <v>1092</v>
      </c>
      <c r="F882" s="183">
        <v>40815</v>
      </c>
      <c r="G882" s="188">
        <v>340.95</v>
      </c>
      <c r="H882" s="185">
        <v>9</v>
      </c>
      <c r="I882" s="189">
        <f t="shared" si="13"/>
        <v>3068.5499999999997</v>
      </c>
    </row>
    <row r="883" spans="2:9">
      <c r="B883" s="180" t="s">
        <v>343</v>
      </c>
      <c r="C883" s="181" t="s">
        <v>1090</v>
      </c>
      <c r="D883" s="182" t="s">
        <v>674</v>
      </c>
      <c r="E883" s="181" t="s">
        <v>1094</v>
      </c>
      <c r="F883" s="183">
        <v>40820</v>
      </c>
      <c r="G883" s="184">
        <v>340.95</v>
      </c>
      <c r="H883" s="185">
        <v>12</v>
      </c>
      <c r="I883" s="186">
        <f t="shared" si="13"/>
        <v>4091.3999999999996</v>
      </c>
    </row>
    <row r="884" spans="2:9">
      <c r="B884" s="180" t="s">
        <v>677</v>
      </c>
      <c r="C884" s="187" t="s">
        <v>1090</v>
      </c>
      <c r="D884" s="182" t="s">
        <v>675</v>
      </c>
      <c r="E884" s="187" t="s">
        <v>1095</v>
      </c>
      <c r="F884" s="183">
        <v>40821</v>
      </c>
      <c r="G884" s="188">
        <v>340.95</v>
      </c>
      <c r="H884" s="185">
        <v>1</v>
      </c>
      <c r="I884" s="189">
        <f t="shared" si="13"/>
        <v>340.95</v>
      </c>
    </row>
    <row r="885" spans="2:9">
      <c r="B885" s="180" t="s">
        <v>680</v>
      </c>
      <c r="C885" s="181" t="s">
        <v>1090</v>
      </c>
      <c r="D885" s="182" t="s">
        <v>679</v>
      </c>
      <c r="E885" s="181" t="s">
        <v>1095</v>
      </c>
      <c r="F885" s="183">
        <v>40826</v>
      </c>
      <c r="G885" s="184">
        <v>340.95</v>
      </c>
      <c r="H885" s="185">
        <v>1</v>
      </c>
      <c r="I885" s="186">
        <f t="shared" si="13"/>
        <v>340.95</v>
      </c>
    </row>
    <row r="886" spans="2:9">
      <c r="B886" s="180" t="s">
        <v>677</v>
      </c>
      <c r="C886" s="187" t="s">
        <v>1090</v>
      </c>
      <c r="D886" s="182" t="s">
        <v>675</v>
      </c>
      <c r="E886" s="187" t="s">
        <v>1091</v>
      </c>
      <c r="F886" s="183">
        <v>40837</v>
      </c>
      <c r="G886" s="188">
        <v>340.95</v>
      </c>
      <c r="H886" s="185">
        <v>6</v>
      </c>
      <c r="I886" s="189">
        <f t="shared" si="13"/>
        <v>2045.6999999999998</v>
      </c>
    </row>
    <row r="887" spans="2:9">
      <c r="B887" s="180" t="s">
        <v>150</v>
      </c>
      <c r="C887" s="181" t="s">
        <v>1090</v>
      </c>
      <c r="D887" s="182" t="s">
        <v>676</v>
      </c>
      <c r="E887" s="181" t="s">
        <v>1094</v>
      </c>
      <c r="F887" s="183">
        <v>40838</v>
      </c>
      <c r="G887" s="184">
        <v>340.95</v>
      </c>
      <c r="H887" s="185">
        <v>18</v>
      </c>
      <c r="I887" s="186">
        <f t="shared" si="13"/>
        <v>6137.0999999999995</v>
      </c>
    </row>
    <row r="888" spans="2:9">
      <c r="B888" s="180" t="s">
        <v>673</v>
      </c>
      <c r="C888" s="187" t="s">
        <v>1090</v>
      </c>
      <c r="D888" s="182" t="s">
        <v>674</v>
      </c>
      <c r="E888" s="187" t="s">
        <v>1094</v>
      </c>
      <c r="F888" s="183">
        <v>40840</v>
      </c>
      <c r="G888" s="188">
        <v>340.95</v>
      </c>
      <c r="H888" s="185">
        <v>16</v>
      </c>
      <c r="I888" s="189">
        <f t="shared" si="13"/>
        <v>5455.2</v>
      </c>
    </row>
    <row r="889" spans="2:9">
      <c r="B889" s="180" t="s">
        <v>682</v>
      </c>
      <c r="C889" s="181" t="s">
        <v>1090</v>
      </c>
      <c r="D889" s="182" t="s">
        <v>679</v>
      </c>
      <c r="E889" s="181" t="s">
        <v>1095</v>
      </c>
      <c r="F889" s="183">
        <v>40848</v>
      </c>
      <c r="G889" s="184">
        <v>340.95</v>
      </c>
      <c r="H889" s="185">
        <v>11</v>
      </c>
      <c r="I889" s="186">
        <f t="shared" si="13"/>
        <v>3750.45</v>
      </c>
    </row>
    <row r="890" spans="2:9">
      <c r="B890" s="180" t="s">
        <v>262</v>
      </c>
      <c r="C890" s="187" t="s">
        <v>1090</v>
      </c>
      <c r="D890" s="182" t="s">
        <v>676</v>
      </c>
      <c r="E890" s="187" t="s">
        <v>1092</v>
      </c>
      <c r="F890" s="183">
        <v>40849</v>
      </c>
      <c r="G890" s="188">
        <v>340.95</v>
      </c>
      <c r="H890" s="185">
        <v>8</v>
      </c>
      <c r="I890" s="189">
        <f t="shared" si="13"/>
        <v>2727.6</v>
      </c>
    </row>
    <row r="891" spans="2:9">
      <c r="B891" s="180" t="s">
        <v>605</v>
      </c>
      <c r="C891" s="181" t="s">
        <v>1090</v>
      </c>
      <c r="D891" s="182" t="s">
        <v>675</v>
      </c>
      <c r="E891" s="181" t="s">
        <v>1091</v>
      </c>
      <c r="F891" s="183">
        <v>40858</v>
      </c>
      <c r="G891" s="184">
        <v>340.95</v>
      </c>
      <c r="H891" s="185">
        <v>10</v>
      </c>
      <c r="I891" s="186">
        <f t="shared" si="13"/>
        <v>3409.5</v>
      </c>
    </row>
    <row r="892" spans="2:9">
      <c r="B892" s="180" t="s">
        <v>262</v>
      </c>
      <c r="C892" s="187" t="s">
        <v>1090</v>
      </c>
      <c r="D892" s="182" t="s">
        <v>676</v>
      </c>
      <c r="E892" s="187" t="s">
        <v>1091</v>
      </c>
      <c r="F892" s="183">
        <v>40859</v>
      </c>
      <c r="G892" s="188">
        <v>340.95</v>
      </c>
      <c r="H892" s="185">
        <v>2</v>
      </c>
      <c r="I892" s="189">
        <f t="shared" si="13"/>
        <v>681.9</v>
      </c>
    </row>
    <row r="893" spans="2:9">
      <c r="B893" s="180" t="s">
        <v>262</v>
      </c>
      <c r="C893" s="181" t="s">
        <v>1090</v>
      </c>
      <c r="D893" s="182" t="s">
        <v>676</v>
      </c>
      <c r="E893" s="181" t="s">
        <v>1095</v>
      </c>
      <c r="F893" s="183">
        <v>40862</v>
      </c>
      <c r="G893" s="184">
        <v>340.95</v>
      </c>
      <c r="H893" s="185">
        <v>3</v>
      </c>
      <c r="I893" s="186">
        <f t="shared" si="13"/>
        <v>1022.8499999999999</v>
      </c>
    </row>
    <row r="894" spans="2:9">
      <c r="B894" s="180" t="s">
        <v>678</v>
      </c>
      <c r="C894" s="187" t="s">
        <v>1090</v>
      </c>
      <c r="D894" s="182" t="s">
        <v>679</v>
      </c>
      <c r="E894" s="187" t="s">
        <v>1092</v>
      </c>
      <c r="F894" s="183">
        <v>40868</v>
      </c>
      <c r="G894" s="188">
        <v>340.95</v>
      </c>
      <c r="H894" s="185">
        <v>8</v>
      </c>
      <c r="I894" s="189">
        <f t="shared" si="13"/>
        <v>2727.6</v>
      </c>
    </row>
    <row r="895" spans="2:9">
      <c r="B895" s="180" t="s">
        <v>673</v>
      </c>
      <c r="C895" s="181" t="s">
        <v>1090</v>
      </c>
      <c r="D895" s="182" t="s">
        <v>674</v>
      </c>
      <c r="E895" s="181" t="s">
        <v>1095</v>
      </c>
      <c r="F895" s="183">
        <v>40869</v>
      </c>
      <c r="G895" s="184">
        <v>340.95</v>
      </c>
      <c r="H895" s="185">
        <v>10</v>
      </c>
      <c r="I895" s="186">
        <f t="shared" si="13"/>
        <v>3409.5</v>
      </c>
    </row>
    <row r="896" spans="2:9">
      <c r="B896" s="180" t="s">
        <v>673</v>
      </c>
      <c r="C896" s="187" t="s">
        <v>1090</v>
      </c>
      <c r="D896" s="182" t="s">
        <v>674</v>
      </c>
      <c r="E896" s="187" t="s">
        <v>1095</v>
      </c>
      <c r="F896" s="183">
        <v>40875</v>
      </c>
      <c r="G896" s="188">
        <v>340.95</v>
      </c>
      <c r="H896" s="185">
        <v>2</v>
      </c>
      <c r="I896" s="189">
        <f t="shared" si="13"/>
        <v>681.9</v>
      </c>
    </row>
    <row r="897" spans="2:9">
      <c r="B897" s="180" t="s">
        <v>680</v>
      </c>
      <c r="C897" s="181" t="s">
        <v>1090</v>
      </c>
      <c r="D897" s="182" t="s">
        <v>679</v>
      </c>
      <c r="E897" s="181" t="s">
        <v>1091</v>
      </c>
      <c r="F897" s="183">
        <v>40876</v>
      </c>
      <c r="G897" s="184">
        <v>340.95</v>
      </c>
      <c r="H897" s="185">
        <v>9</v>
      </c>
      <c r="I897" s="186">
        <f t="shared" si="13"/>
        <v>3068.5499999999997</v>
      </c>
    </row>
    <row r="898" spans="2:9">
      <c r="B898" s="180" t="s">
        <v>677</v>
      </c>
      <c r="C898" s="187" t="s">
        <v>1090</v>
      </c>
      <c r="D898" s="182" t="s">
        <v>675</v>
      </c>
      <c r="E898" s="187" t="s">
        <v>1093</v>
      </c>
      <c r="F898" s="183">
        <v>40878</v>
      </c>
      <c r="G898" s="188">
        <v>340.95</v>
      </c>
      <c r="H898" s="185">
        <v>13</v>
      </c>
      <c r="I898" s="189">
        <f t="shared" ref="I898:I910" si="14">G898*H898</f>
        <v>4432.3499999999995</v>
      </c>
    </row>
    <row r="899" spans="2:9">
      <c r="B899" s="180" t="s">
        <v>677</v>
      </c>
      <c r="C899" s="181" t="s">
        <v>1090</v>
      </c>
      <c r="D899" s="182" t="s">
        <v>675</v>
      </c>
      <c r="E899" s="181" t="s">
        <v>1094</v>
      </c>
      <c r="F899" s="183">
        <v>40879</v>
      </c>
      <c r="G899" s="184">
        <v>340.95</v>
      </c>
      <c r="H899" s="185">
        <v>13</v>
      </c>
      <c r="I899" s="186">
        <f t="shared" si="14"/>
        <v>4432.3499999999995</v>
      </c>
    </row>
    <row r="900" spans="2:9">
      <c r="B900" s="180" t="s">
        <v>680</v>
      </c>
      <c r="C900" s="187" t="s">
        <v>1090</v>
      </c>
      <c r="D900" s="182" t="s">
        <v>679</v>
      </c>
      <c r="E900" s="187" t="s">
        <v>1091</v>
      </c>
      <c r="F900" s="183">
        <v>40880</v>
      </c>
      <c r="G900" s="188">
        <v>340.95</v>
      </c>
      <c r="H900" s="185">
        <v>12</v>
      </c>
      <c r="I900" s="189">
        <f t="shared" si="14"/>
        <v>4091.3999999999996</v>
      </c>
    </row>
    <row r="901" spans="2:9">
      <c r="B901" s="180" t="s">
        <v>343</v>
      </c>
      <c r="C901" s="181" t="s">
        <v>1090</v>
      </c>
      <c r="D901" s="182" t="s">
        <v>674</v>
      </c>
      <c r="E901" s="181" t="s">
        <v>1091</v>
      </c>
      <c r="F901" s="183">
        <v>40883</v>
      </c>
      <c r="G901" s="184">
        <v>340.95</v>
      </c>
      <c r="H901" s="185">
        <v>7</v>
      </c>
      <c r="I901" s="186">
        <f t="shared" si="14"/>
        <v>2386.65</v>
      </c>
    </row>
    <row r="902" spans="2:9">
      <c r="B902" s="180" t="s">
        <v>680</v>
      </c>
      <c r="C902" s="187" t="s">
        <v>1090</v>
      </c>
      <c r="D902" s="182" t="s">
        <v>679</v>
      </c>
      <c r="E902" s="187" t="s">
        <v>1093</v>
      </c>
      <c r="F902" s="183">
        <v>40885</v>
      </c>
      <c r="G902" s="188">
        <v>340.95</v>
      </c>
      <c r="H902" s="185">
        <v>11</v>
      </c>
      <c r="I902" s="189">
        <f t="shared" si="14"/>
        <v>3750.45</v>
      </c>
    </row>
    <row r="903" spans="2:9">
      <c r="B903" s="180" t="s">
        <v>673</v>
      </c>
      <c r="C903" s="181" t="s">
        <v>1090</v>
      </c>
      <c r="D903" s="182" t="s">
        <v>674</v>
      </c>
      <c r="E903" s="181" t="s">
        <v>1094</v>
      </c>
      <c r="F903" s="183">
        <v>40889</v>
      </c>
      <c r="G903" s="184">
        <v>340.95</v>
      </c>
      <c r="H903" s="185">
        <v>13</v>
      </c>
      <c r="I903" s="186">
        <f t="shared" si="14"/>
        <v>4432.3499999999995</v>
      </c>
    </row>
    <row r="904" spans="2:9">
      <c r="B904" s="180" t="s">
        <v>678</v>
      </c>
      <c r="C904" s="187" t="s">
        <v>1090</v>
      </c>
      <c r="D904" s="182" t="s">
        <v>679</v>
      </c>
      <c r="E904" s="187" t="s">
        <v>1094</v>
      </c>
      <c r="F904" s="183">
        <v>40890</v>
      </c>
      <c r="G904" s="188">
        <v>340.95</v>
      </c>
      <c r="H904" s="185">
        <v>11</v>
      </c>
      <c r="I904" s="189">
        <f t="shared" si="14"/>
        <v>3750.45</v>
      </c>
    </row>
    <row r="905" spans="2:9">
      <c r="B905" s="180" t="s">
        <v>682</v>
      </c>
      <c r="C905" s="181" t="s">
        <v>1090</v>
      </c>
      <c r="D905" s="182" t="s">
        <v>679</v>
      </c>
      <c r="E905" s="181" t="s">
        <v>1092</v>
      </c>
      <c r="F905" s="183">
        <v>40890</v>
      </c>
      <c r="G905" s="184">
        <v>340.95</v>
      </c>
      <c r="H905" s="185">
        <v>5</v>
      </c>
      <c r="I905" s="186">
        <f t="shared" si="14"/>
        <v>1704.75</v>
      </c>
    </row>
    <row r="906" spans="2:9">
      <c r="B906" s="180" t="s">
        <v>605</v>
      </c>
      <c r="C906" s="187" t="s">
        <v>1090</v>
      </c>
      <c r="D906" s="182" t="s">
        <v>675</v>
      </c>
      <c r="E906" s="187" t="s">
        <v>1092</v>
      </c>
      <c r="F906" s="183">
        <v>40896</v>
      </c>
      <c r="G906" s="188">
        <v>340.95</v>
      </c>
      <c r="H906" s="185">
        <v>12</v>
      </c>
      <c r="I906" s="189">
        <f t="shared" si="14"/>
        <v>4091.3999999999996</v>
      </c>
    </row>
    <row r="907" spans="2:9">
      <c r="B907" s="180" t="s">
        <v>673</v>
      </c>
      <c r="C907" s="181" t="s">
        <v>1090</v>
      </c>
      <c r="D907" s="182" t="s">
        <v>674</v>
      </c>
      <c r="E907" s="181" t="s">
        <v>1092</v>
      </c>
      <c r="F907" s="183">
        <v>40896</v>
      </c>
      <c r="G907" s="184">
        <v>340.95</v>
      </c>
      <c r="H907" s="185">
        <v>15</v>
      </c>
      <c r="I907" s="186">
        <f t="shared" si="14"/>
        <v>5114.25</v>
      </c>
    </row>
    <row r="908" spans="2:9">
      <c r="B908" s="180" t="s">
        <v>343</v>
      </c>
      <c r="C908" s="187" t="s">
        <v>1090</v>
      </c>
      <c r="D908" s="182" t="s">
        <v>674</v>
      </c>
      <c r="E908" s="187" t="s">
        <v>1094</v>
      </c>
      <c r="F908" s="183">
        <v>40897</v>
      </c>
      <c r="G908" s="188">
        <v>340.95</v>
      </c>
      <c r="H908" s="185">
        <v>20</v>
      </c>
      <c r="I908" s="189">
        <f t="shared" si="14"/>
        <v>6819</v>
      </c>
    </row>
    <row r="909" spans="2:9">
      <c r="B909" s="180" t="s">
        <v>677</v>
      </c>
      <c r="C909" s="181" t="s">
        <v>1090</v>
      </c>
      <c r="D909" s="182" t="s">
        <v>675</v>
      </c>
      <c r="E909" s="181" t="s">
        <v>1093</v>
      </c>
      <c r="F909" s="183">
        <v>40898</v>
      </c>
      <c r="G909" s="184">
        <v>340.95</v>
      </c>
      <c r="H909" s="185">
        <v>12</v>
      </c>
      <c r="I909" s="186">
        <f t="shared" si="14"/>
        <v>4091.3999999999996</v>
      </c>
    </row>
    <row r="910" spans="2:9">
      <c r="B910" s="190" t="s">
        <v>678</v>
      </c>
      <c r="C910" s="191" t="s">
        <v>1090</v>
      </c>
      <c r="D910" s="192" t="s">
        <v>679</v>
      </c>
      <c r="E910" s="191" t="s">
        <v>1095</v>
      </c>
      <c r="F910" s="193">
        <v>40898</v>
      </c>
      <c r="G910" s="194">
        <v>340.95</v>
      </c>
      <c r="H910" s="195">
        <v>15</v>
      </c>
      <c r="I910" s="196">
        <f t="shared" si="14"/>
        <v>5114.25</v>
      </c>
    </row>
    <row r="912" spans="2:9">
      <c r="E912"/>
      <c r="F912"/>
      <c r="G912"/>
      <c r="H912"/>
      <c r="I912"/>
    </row>
    <row r="913" spans="5:9">
      <c r="E913"/>
      <c r="F913"/>
      <c r="G913"/>
      <c r="H913"/>
      <c r="I913"/>
    </row>
    <row r="914" spans="5:9">
      <c r="E914"/>
      <c r="F914"/>
      <c r="G914"/>
      <c r="H914"/>
      <c r="I914"/>
    </row>
    <row r="915" spans="5:9">
      <c r="E915"/>
      <c r="F915"/>
      <c r="G915"/>
      <c r="H915"/>
      <c r="I915"/>
    </row>
    <row r="916" spans="5:9">
      <c r="E916"/>
      <c r="F916"/>
      <c r="G916"/>
      <c r="H916"/>
      <c r="I916"/>
    </row>
    <row r="917" spans="5:9">
      <c r="E917"/>
      <c r="F917"/>
      <c r="G917"/>
      <c r="H917"/>
      <c r="I917"/>
    </row>
    <row r="918" spans="5:9">
      <c r="E918"/>
      <c r="F918"/>
      <c r="G918"/>
      <c r="H918"/>
      <c r="I918"/>
    </row>
    <row r="919" spans="5:9">
      <c r="E919"/>
      <c r="F919"/>
      <c r="G919"/>
      <c r="H919"/>
      <c r="I919"/>
    </row>
    <row r="920" spans="5:9">
      <c r="E920"/>
      <c r="F920"/>
      <c r="G920"/>
      <c r="H920"/>
      <c r="I920"/>
    </row>
    <row r="921" spans="5:9">
      <c r="E921"/>
      <c r="F921"/>
      <c r="G921"/>
      <c r="H921"/>
      <c r="I921"/>
    </row>
    <row r="922" spans="5:9">
      <c r="E922"/>
      <c r="F922"/>
      <c r="G922"/>
      <c r="H922"/>
      <c r="I922"/>
    </row>
  </sheetData>
  <sortState ref="B2:I910">
    <sortCondition ref="C2"/>
  </sortState>
  <customSheetViews>
    <customSheetView guid="{2AFC4EE7-B7E3-4CBF-97F7-920151E9360E}">
      <selection activeCell="J3" sqref="J3:K4"/>
      <pageMargins left="0.7" right="0.7" top="0.75" bottom="0.75" header="0.3" footer="0.3"/>
    </customSheetView>
  </customSheetViews>
  <pageMargins left="0.7" right="0.7" top="0.75" bottom="0.75" header="0.3" footer="0.3"/>
  <pageSetup orientation="portrait" horizontalDpi="300" verticalDpi="30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B15"/>
  <sheetViews>
    <sheetView workbookViewId="0">
      <selection activeCell="J12" sqref="J12"/>
    </sheetView>
  </sheetViews>
  <sheetFormatPr defaultRowHeight="15"/>
  <cols>
    <col min="1" max="1" width="18" bestFit="1" customWidth="1"/>
    <col min="2" max="2" width="13" bestFit="1" customWidth="1"/>
  </cols>
  <sheetData>
    <row r="1" spans="1:2" ht="18.75">
      <c r="A1" s="168" t="s">
        <v>667</v>
      </c>
      <c r="B1" s="172" t="s">
        <v>1743</v>
      </c>
    </row>
    <row r="2" spans="1:2">
      <c r="A2" t="s">
        <v>605</v>
      </c>
      <c r="B2" s="17">
        <v>5000000</v>
      </c>
    </row>
    <row r="3" spans="1:2">
      <c r="A3" t="s">
        <v>677</v>
      </c>
      <c r="B3" s="17">
        <v>7000000</v>
      </c>
    </row>
    <row r="4" spans="1:2">
      <c r="A4" t="s">
        <v>677</v>
      </c>
      <c r="B4" s="17">
        <v>3000000</v>
      </c>
    </row>
    <row r="5" spans="1:2">
      <c r="A5" t="s">
        <v>678</v>
      </c>
      <c r="B5" s="17">
        <v>4000000</v>
      </c>
    </row>
    <row r="6" spans="1:2">
      <c r="A6" t="s">
        <v>673</v>
      </c>
      <c r="B6" s="17">
        <v>2000000</v>
      </c>
    </row>
    <row r="7" spans="1:2">
      <c r="A7" t="s">
        <v>673</v>
      </c>
      <c r="B7" s="17">
        <v>1000000</v>
      </c>
    </row>
    <row r="8" spans="1:2">
      <c r="A8" t="s">
        <v>312</v>
      </c>
      <c r="B8" s="17">
        <v>6000000</v>
      </c>
    </row>
    <row r="9" spans="1:2">
      <c r="A9" t="s">
        <v>262</v>
      </c>
      <c r="B9" s="17">
        <v>10000000</v>
      </c>
    </row>
    <row r="10" spans="1:2">
      <c r="A10" t="s">
        <v>605</v>
      </c>
      <c r="B10" s="17">
        <v>11000000</v>
      </c>
    </row>
    <row r="11" spans="1:2">
      <c r="A11" t="s">
        <v>677</v>
      </c>
      <c r="B11" s="17">
        <v>13000000</v>
      </c>
    </row>
    <row r="12" spans="1:2">
      <c r="A12" t="s">
        <v>682</v>
      </c>
      <c r="B12" s="17">
        <v>9000000</v>
      </c>
    </row>
    <row r="13" spans="1:2">
      <c r="A13" t="s">
        <v>312</v>
      </c>
      <c r="B13" s="17">
        <v>8000000</v>
      </c>
    </row>
    <row r="14" spans="1:2">
      <c r="A14" t="s">
        <v>677</v>
      </c>
      <c r="B14" s="17">
        <v>15000000</v>
      </c>
    </row>
    <row r="15" spans="1:2">
      <c r="A15" t="s">
        <v>171</v>
      </c>
      <c r="B15" s="17">
        <v>10000000</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rgb="FFC00000"/>
  </sheetPr>
  <dimension ref="A1:G38"/>
  <sheetViews>
    <sheetView workbookViewId="0">
      <selection activeCell="H19" sqref="H19"/>
    </sheetView>
  </sheetViews>
  <sheetFormatPr defaultRowHeight="15"/>
  <cols>
    <col min="1" max="1" width="22.85546875" bestFit="1" customWidth="1"/>
    <col min="2" max="2" width="19.140625" bestFit="1" customWidth="1"/>
    <col min="6" max="6" width="12.28515625" bestFit="1" customWidth="1"/>
  </cols>
  <sheetData>
    <row r="1" spans="1:7">
      <c r="A1" s="310" t="s">
        <v>1751</v>
      </c>
      <c r="B1" s="310" t="s">
        <v>1752</v>
      </c>
      <c r="C1" s="310" t="s">
        <v>1753</v>
      </c>
      <c r="D1" s="310" t="s">
        <v>1754</v>
      </c>
      <c r="E1" s="310" t="s">
        <v>1755</v>
      </c>
      <c r="F1" s="310" t="s">
        <v>1756</v>
      </c>
      <c r="G1" s="311"/>
    </row>
    <row r="2" spans="1:7">
      <c r="A2" s="311" t="s">
        <v>1757</v>
      </c>
      <c r="B2" s="311" t="s">
        <v>1758</v>
      </c>
      <c r="C2" s="312">
        <v>85058</v>
      </c>
      <c r="D2" s="312">
        <v>219698</v>
      </c>
      <c r="E2" s="311" t="s">
        <v>1754</v>
      </c>
      <c r="F2" s="312">
        <v>304756</v>
      </c>
      <c r="G2" s="311" t="s">
        <v>1759</v>
      </c>
    </row>
    <row r="3" spans="1:7">
      <c r="A3" s="311" t="s">
        <v>1760</v>
      </c>
      <c r="B3" s="311" t="s">
        <v>1761</v>
      </c>
      <c r="C3" s="312">
        <v>152224</v>
      </c>
      <c r="D3" s="312">
        <v>259997</v>
      </c>
      <c r="E3" s="311" t="s">
        <v>1754</v>
      </c>
      <c r="F3" s="312">
        <v>412221</v>
      </c>
      <c r="G3" s="311" t="s">
        <v>1759</v>
      </c>
    </row>
    <row r="4" spans="1:7">
      <c r="A4" s="311" t="s">
        <v>1762</v>
      </c>
      <c r="B4" s="311" t="s">
        <v>1763</v>
      </c>
      <c r="C4" s="312">
        <v>378076</v>
      </c>
      <c r="D4" s="312">
        <v>410266</v>
      </c>
      <c r="E4" s="311" t="s">
        <v>1754</v>
      </c>
      <c r="F4" s="312">
        <v>788342</v>
      </c>
      <c r="G4" s="311" t="s">
        <v>1759</v>
      </c>
    </row>
    <row r="5" spans="1:7">
      <c r="A5" s="311" t="s">
        <v>1764</v>
      </c>
      <c r="B5" s="311" t="s">
        <v>1765</v>
      </c>
      <c r="C5" s="312">
        <v>175429</v>
      </c>
      <c r="D5" s="312">
        <v>395832</v>
      </c>
      <c r="E5" s="311" t="s">
        <v>1754</v>
      </c>
      <c r="F5" s="312">
        <v>571261</v>
      </c>
      <c r="G5" s="311" t="s">
        <v>1759</v>
      </c>
    </row>
    <row r="6" spans="1:7">
      <c r="A6" s="311" t="s">
        <v>1766</v>
      </c>
      <c r="B6" s="311" t="s">
        <v>1758</v>
      </c>
      <c r="C6" s="312">
        <v>33298</v>
      </c>
      <c r="D6" s="312">
        <v>524738</v>
      </c>
      <c r="E6" s="311" t="s">
        <v>1754</v>
      </c>
      <c r="F6" s="312">
        <v>558036</v>
      </c>
      <c r="G6" s="311" t="s">
        <v>1759</v>
      </c>
    </row>
    <row r="7" spans="1:7">
      <c r="A7" s="311" t="s">
        <v>1767</v>
      </c>
      <c r="B7" s="311" t="s">
        <v>1763</v>
      </c>
      <c r="C7" s="312">
        <v>798428</v>
      </c>
      <c r="D7" s="312">
        <v>209313</v>
      </c>
      <c r="E7" s="311" t="s">
        <v>1753</v>
      </c>
      <c r="F7" s="312">
        <v>1007741</v>
      </c>
      <c r="G7" s="311" t="s">
        <v>1759</v>
      </c>
    </row>
    <row r="8" spans="1:7">
      <c r="A8" s="311" t="s">
        <v>1768</v>
      </c>
      <c r="B8" s="311" t="s">
        <v>1765</v>
      </c>
      <c r="C8" s="312">
        <v>118821</v>
      </c>
      <c r="D8" s="312">
        <v>197933</v>
      </c>
      <c r="E8" s="311" t="s">
        <v>1754</v>
      </c>
      <c r="F8" s="312">
        <v>316754</v>
      </c>
      <c r="G8" s="311" t="s">
        <v>1759</v>
      </c>
    </row>
    <row r="9" spans="1:7">
      <c r="A9" s="311" t="s">
        <v>1769</v>
      </c>
      <c r="B9" s="311" t="s">
        <v>1761</v>
      </c>
      <c r="C9" s="312">
        <v>347668</v>
      </c>
      <c r="D9" s="312">
        <v>355255</v>
      </c>
      <c r="E9" s="311" t="s">
        <v>1754</v>
      </c>
      <c r="F9" s="312">
        <v>702923</v>
      </c>
      <c r="G9" s="311" t="s">
        <v>1759</v>
      </c>
    </row>
    <row r="10" spans="1:7">
      <c r="A10" s="311" t="s">
        <v>1770</v>
      </c>
      <c r="B10" s="311" t="s">
        <v>1763</v>
      </c>
      <c r="C10" s="312">
        <v>836496</v>
      </c>
      <c r="D10" s="312">
        <v>71788</v>
      </c>
      <c r="E10" s="311" t="s">
        <v>1753</v>
      </c>
      <c r="F10" s="312">
        <v>908284</v>
      </c>
      <c r="G10" s="311" t="s">
        <v>1759</v>
      </c>
    </row>
    <row r="11" spans="1:7">
      <c r="A11" s="311" t="s">
        <v>1771</v>
      </c>
      <c r="B11" s="311" t="s">
        <v>1765</v>
      </c>
      <c r="C11" s="312">
        <v>117302</v>
      </c>
      <c r="D11" s="312">
        <v>295737</v>
      </c>
      <c r="E11" s="311" t="s">
        <v>1754</v>
      </c>
      <c r="F11" s="312">
        <v>413039</v>
      </c>
      <c r="G11" s="311" t="s">
        <v>1759</v>
      </c>
    </row>
    <row r="12" spans="1:7">
      <c r="A12" s="311" t="s">
        <v>1772</v>
      </c>
      <c r="B12" s="311" t="s">
        <v>1765</v>
      </c>
      <c r="C12" s="312">
        <v>221292</v>
      </c>
      <c r="D12" s="312">
        <v>594068</v>
      </c>
      <c r="E12" s="311" t="s">
        <v>1754</v>
      </c>
      <c r="F12" s="312">
        <v>815360</v>
      </c>
      <c r="G12" s="311" t="s">
        <v>1759</v>
      </c>
    </row>
    <row r="13" spans="1:7">
      <c r="A13" s="311" t="s">
        <v>1773</v>
      </c>
      <c r="B13" s="311" t="s">
        <v>1758</v>
      </c>
      <c r="C13" s="312">
        <v>90726</v>
      </c>
      <c r="D13" s="312">
        <v>258573</v>
      </c>
      <c r="E13" s="311" t="s">
        <v>1754</v>
      </c>
      <c r="F13" s="312">
        <v>349299</v>
      </c>
      <c r="G13" s="311" t="s">
        <v>1759</v>
      </c>
    </row>
    <row r="14" spans="1:7">
      <c r="A14" s="311" t="s">
        <v>1774</v>
      </c>
      <c r="B14" s="311" t="s">
        <v>1765</v>
      </c>
      <c r="C14" s="312">
        <v>267842</v>
      </c>
      <c r="D14" s="312">
        <v>275691</v>
      </c>
      <c r="E14" s="311" t="s">
        <v>1754</v>
      </c>
      <c r="F14" s="312">
        <v>543533</v>
      </c>
      <c r="G14" s="311" t="s">
        <v>1759</v>
      </c>
    </row>
    <row r="15" spans="1:7">
      <c r="A15" s="311" t="s">
        <v>1775</v>
      </c>
      <c r="B15" s="311" t="s">
        <v>1776</v>
      </c>
      <c r="C15" s="312">
        <v>219231</v>
      </c>
      <c r="D15" s="312">
        <v>154032</v>
      </c>
      <c r="E15" s="311" t="s">
        <v>1753</v>
      </c>
      <c r="F15" s="312">
        <v>373263</v>
      </c>
      <c r="G15" s="311" t="s">
        <v>1759</v>
      </c>
    </row>
    <row r="16" spans="1:7">
      <c r="A16" s="311" t="s">
        <v>1777</v>
      </c>
      <c r="B16" s="311" t="s">
        <v>1758</v>
      </c>
      <c r="C16" s="312">
        <v>54423</v>
      </c>
      <c r="D16" s="312">
        <v>355553</v>
      </c>
      <c r="E16" s="311" t="s">
        <v>1754</v>
      </c>
      <c r="F16" s="312">
        <v>409976</v>
      </c>
      <c r="G16" s="311" t="s">
        <v>1759</v>
      </c>
    </row>
    <row r="17" spans="1:7">
      <c r="A17" s="311" t="s">
        <v>1778</v>
      </c>
      <c r="B17" s="311" t="s">
        <v>1763</v>
      </c>
      <c r="C17" s="312">
        <v>402961</v>
      </c>
      <c r="D17" s="312">
        <v>138484</v>
      </c>
      <c r="E17" s="311" t="s">
        <v>1753</v>
      </c>
      <c r="F17" s="312">
        <v>541445</v>
      </c>
      <c r="G17" s="311" t="s">
        <v>1759</v>
      </c>
    </row>
    <row r="18" spans="1:7">
      <c r="A18" s="311" t="s">
        <v>1779</v>
      </c>
      <c r="B18" s="311" t="s">
        <v>1758</v>
      </c>
      <c r="C18" s="312">
        <v>140463</v>
      </c>
      <c r="D18" s="312">
        <v>334923</v>
      </c>
      <c r="E18" s="311" t="s">
        <v>1754</v>
      </c>
      <c r="F18" s="312">
        <v>475386</v>
      </c>
      <c r="G18" s="311" t="s">
        <v>1759</v>
      </c>
    </row>
    <row r="19" spans="1:7">
      <c r="A19" s="311" t="s">
        <v>1780</v>
      </c>
      <c r="B19" s="311" t="s">
        <v>1781</v>
      </c>
      <c r="C19" s="312">
        <v>794738</v>
      </c>
      <c r="D19" s="312">
        <v>289895</v>
      </c>
      <c r="E19" s="311" t="s">
        <v>1753</v>
      </c>
      <c r="F19" s="312">
        <v>1084633</v>
      </c>
      <c r="G19" s="311" t="s">
        <v>1759</v>
      </c>
    </row>
    <row r="20" spans="1:7">
      <c r="A20" s="311" t="s">
        <v>1153</v>
      </c>
      <c r="B20" s="311" t="s">
        <v>1781</v>
      </c>
      <c r="C20" s="312">
        <v>993445</v>
      </c>
      <c r="D20" s="312">
        <v>649612</v>
      </c>
      <c r="E20" s="311" t="s">
        <v>1753</v>
      </c>
      <c r="F20" s="312">
        <v>1643057</v>
      </c>
      <c r="G20" s="311" t="s">
        <v>1759</v>
      </c>
    </row>
    <row r="21" spans="1:7">
      <c r="A21" s="311" t="s">
        <v>1161</v>
      </c>
      <c r="B21" s="311" t="s">
        <v>1781</v>
      </c>
      <c r="C21" s="312">
        <v>1464768</v>
      </c>
      <c r="D21" s="312">
        <v>391593</v>
      </c>
      <c r="E21" s="311" t="s">
        <v>1753</v>
      </c>
      <c r="F21" s="312">
        <v>1856361</v>
      </c>
      <c r="G21" s="311" t="s">
        <v>1759</v>
      </c>
    </row>
    <row r="22" spans="1:7">
      <c r="A22" s="311" t="s">
        <v>1782</v>
      </c>
      <c r="B22" s="311" t="s">
        <v>1781</v>
      </c>
      <c r="C22" s="312">
        <v>1232133</v>
      </c>
      <c r="D22" s="312">
        <v>308056</v>
      </c>
      <c r="E22" s="311" t="s">
        <v>1753</v>
      </c>
      <c r="F22" s="312">
        <v>1540189</v>
      </c>
      <c r="G22" s="311" t="s">
        <v>1759</v>
      </c>
    </row>
    <row r="23" spans="1:7">
      <c r="A23" s="311" t="s">
        <v>1783</v>
      </c>
      <c r="B23" s="311" t="s">
        <v>1781</v>
      </c>
      <c r="C23" s="312">
        <v>581552</v>
      </c>
      <c r="D23" s="312">
        <v>154282</v>
      </c>
      <c r="E23" s="311" t="s">
        <v>1753</v>
      </c>
      <c r="F23" s="312">
        <v>735834</v>
      </c>
      <c r="G23" s="311" t="s">
        <v>1759</v>
      </c>
    </row>
    <row r="24" spans="1:7">
      <c r="A24" s="311" t="s">
        <v>1784</v>
      </c>
      <c r="B24" s="311" t="s">
        <v>1761</v>
      </c>
      <c r="C24" s="312">
        <v>285894</v>
      </c>
      <c r="D24" s="312">
        <v>218207</v>
      </c>
      <c r="E24" s="311" t="s">
        <v>1753</v>
      </c>
      <c r="F24" s="312">
        <v>504101</v>
      </c>
      <c r="G24" s="311" t="s">
        <v>1759</v>
      </c>
    </row>
    <row r="25" spans="1:7">
      <c r="A25" s="311" t="s">
        <v>1785</v>
      </c>
      <c r="B25" s="311" t="s">
        <v>1761</v>
      </c>
      <c r="C25" s="312">
        <v>308984</v>
      </c>
      <c r="D25" s="312">
        <v>138184</v>
      </c>
      <c r="E25" s="311" t="s">
        <v>1753</v>
      </c>
      <c r="F25" s="312">
        <v>447168</v>
      </c>
      <c r="G25" s="311" t="s">
        <v>1759</v>
      </c>
    </row>
    <row r="26" spans="1:7">
      <c r="A26" s="311" t="s">
        <v>1152</v>
      </c>
      <c r="B26" s="311" t="s">
        <v>1776</v>
      </c>
      <c r="C26" s="312">
        <v>580825</v>
      </c>
      <c r="D26" s="312">
        <v>448015</v>
      </c>
      <c r="E26" s="311" t="s">
        <v>1753</v>
      </c>
      <c r="F26" s="312">
        <v>1028840</v>
      </c>
      <c r="G26" s="311" t="s">
        <v>1759</v>
      </c>
    </row>
    <row r="27" spans="1:7">
      <c r="A27" s="311" t="s">
        <v>1786</v>
      </c>
      <c r="B27" s="311" t="s">
        <v>1761</v>
      </c>
      <c r="C27" s="312">
        <v>289903</v>
      </c>
      <c r="D27" s="312">
        <v>283847</v>
      </c>
      <c r="E27" s="311" t="s">
        <v>1753</v>
      </c>
      <c r="F27" s="312">
        <v>573750</v>
      </c>
      <c r="G27" s="311" t="s">
        <v>1759</v>
      </c>
    </row>
    <row r="28" spans="1:7">
      <c r="A28" s="311" t="s">
        <v>1787</v>
      </c>
      <c r="B28" s="311" t="s">
        <v>1761</v>
      </c>
      <c r="C28" s="312">
        <v>612371</v>
      </c>
      <c r="D28" s="312">
        <v>218052</v>
      </c>
      <c r="E28" s="311" t="s">
        <v>1753</v>
      </c>
      <c r="F28" s="312">
        <v>830423</v>
      </c>
      <c r="G28" s="311" t="s">
        <v>1759</v>
      </c>
    </row>
    <row r="29" spans="1:7">
      <c r="A29" s="311" t="s">
        <v>1788</v>
      </c>
      <c r="B29" s="311" t="s">
        <v>1776</v>
      </c>
      <c r="C29" s="312">
        <v>281762</v>
      </c>
      <c r="D29" s="312">
        <v>194655</v>
      </c>
      <c r="E29" s="311" t="s">
        <v>1753</v>
      </c>
      <c r="F29" s="312">
        <v>476417</v>
      </c>
      <c r="G29" s="311" t="s">
        <v>1759</v>
      </c>
    </row>
    <row r="30" spans="1:7">
      <c r="A30" s="311" t="s">
        <v>1158</v>
      </c>
      <c r="B30" s="311" t="s">
        <v>1776</v>
      </c>
      <c r="C30" s="312">
        <v>241769</v>
      </c>
      <c r="D30" s="312">
        <v>275901</v>
      </c>
      <c r="E30" s="311" t="s">
        <v>1754</v>
      </c>
      <c r="F30" s="312">
        <v>517670</v>
      </c>
      <c r="G30" s="311" t="s">
        <v>1759</v>
      </c>
    </row>
    <row r="31" spans="1:7">
      <c r="A31" s="311" t="s">
        <v>1156</v>
      </c>
      <c r="B31" s="311" t="s">
        <v>1776</v>
      </c>
      <c r="C31" s="312">
        <v>347634</v>
      </c>
      <c r="D31" s="312">
        <v>337377</v>
      </c>
      <c r="E31" s="311" t="s">
        <v>1753</v>
      </c>
      <c r="F31" s="312">
        <v>685011</v>
      </c>
      <c r="G31" s="311" t="s">
        <v>1759</v>
      </c>
    </row>
    <row r="32" spans="1:7">
      <c r="A32" s="311" t="s">
        <v>1789</v>
      </c>
      <c r="B32" s="311" t="s">
        <v>1776</v>
      </c>
      <c r="C32" s="312">
        <v>365229</v>
      </c>
      <c r="D32" s="312">
        <v>366690</v>
      </c>
      <c r="E32" s="311" t="s">
        <v>1754</v>
      </c>
      <c r="F32" s="312">
        <v>731919</v>
      </c>
      <c r="G32" s="311" t="s">
        <v>1759</v>
      </c>
    </row>
    <row r="33" spans="1:7">
      <c r="A33" s="311" t="s">
        <v>1790</v>
      </c>
      <c r="B33" s="311" t="s">
        <v>1761</v>
      </c>
      <c r="C33" s="312">
        <v>468555</v>
      </c>
      <c r="D33" s="312">
        <v>548665</v>
      </c>
      <c r="E33" s="311" t="s">
        <v>1754</v>
      </c>
      <c r="F33" s="312">
        <v>1017220</v>
      </c>
      <c r="G33" s="311" t="s">
        <v>1759</v>
      </c>
    </row>
    <row r="34" spans="1:7">
      <c r="A34" s="311" t="s">
        <v>1791</v>
      </c>
      <c r="B34" s="311" t="s">
        <v>1765</v>
      </c>
      <c r="C34" s="312">
        <v>150710</v>
      </c>
      <c r="D34" s="312">
        <v>473971</v>
      </c>
      <c r="E34" s="311" t="s">
        <v>1754</v>
      </c>
      <c r="F34" s="312">
        <v>624681</v>
      </c>
      <c r="G34" s="311" t="s">
        <v>1759</v>
      </c>
    </row>
    <row r="35" spans="1:7">
      <c r="A35" s="311" t="s">
        <v>1792</v>
      </c>
      <c r="B35" s="311" t="s">
        <v>1781</v>
      </c>
      <c r="C35" s="312">
        <v>490333</v>
      </c>
      <c r="D35" s="312">
        <v>361604</v>
      </c>
      <c r="E35" s="311" t="s">
        <v>1753</v>
      </c>
      <c r="F35" s="312">
        <v>851937</v>
      </c>
      <c r="G35" s="311" t="s">
        <v>1759</v>
      </c>
    </row>
    <row r="36" spans="1:7">
      <c r="A36" s="311" t="s">
        <v>1793</v>
      </c>
      <c r="B36" s="311" t="s">
        <v>1763</v>
      </c>
      <c r="C36" s="312">
        <v>324906</v>
      </c>
      <c r="D36" s="312">
        <v>374743</v>
      </c>
      <c r="E36" s="311" t="s">
        <v>1754</v>
      </c>
      <c r="F36" s="312">
        <v>699649</v>
      </c>
      <c r="G36" s="311" t="s">
        <v>1759</v>
      </c>
    </row>
    <row r="37" spans="1:7">
      <c r="A37" s="311" t="s">
        <v>1794</v>
      </c>
      <c r="B37" s="311" t="s">
        <v>1763</v>
      </c>
      <c r="C37" s="312">
        <v>497914</v>
      </c>
      <c r="D37" s="312">
        <v>50763</v>
      </c>
      <c r="E37" s="311" t="s">
        <v>1753</v>
      </c>
      <c r="F37" s="312">
        <v>548677</v>
      </c>
      <c r="G37" s="311" t="s">
        <v>1759</v>
      </c>
    </row>
    <row r="38" spans="1:7">
      <c r="A38" s="311" t="s">
        <v>1795</v>
      </c>
      <c r="B38" s="311" t="s">
        <v>1781</v>
      </c>
      <c r="C38" s="312">
        <v>438684</v>
      </c>
      <c r="D38" s="312">
        <v>126985</v>
      </c>
      <c r="E38" s="311" t="s">
        <v>1753</v>
      </c>
      <c r="F38" s="312">
        <v>565669</v>
      </c>
      <c r="G38" s="311" t="s">
        <v>1759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88"/>
  <sheetViews>
    <sheetView showGridLines="0" zoomScaleNormal="100" zoomScalePageLayoutView="125" workbookViewId="0">
      <selection activeCell="G7" sqref="G7"/>
    </sheetView>
  </sheetViews>
  <sheetFormatPr defaultColWidth="8.85546875" defaultRowHeight="15" customHeight="1"/>
  <cols>
    <col min="1" max="1" width="12.7109375" style="333" customWidth="1"/>
    <col min="2" max="2" width="82.85546875" style="364" customWidth="1"/>
    <col min="3" max="4" width="13.28515625" style="364" customWidth="1"/>
    <col min="5" max="5" width="2.28515625" style="364" customWidth="1"/>
    <col min="6" max="6" width="16" style="364" bestFit="1" customWidth="1"/>
    <col min="7" max="7" width="13.28515625" style="364" customWidth="1"/>
    <col min="8" max="16384" width="8.85546875" style="364"/>
  </cols>
  <sheetData>
    <row r="1" spans="1:13" ht="60" customHeight="1">
      <c r="A1" s="333" t="s">
        <v>1961</v>
      </c>
      <c r="B1" s="378"/>
      <c r="C1" s="363"/>
      <c r="D1" s="377"/>
      <c r="E1" s="377"/>
      <c r="F1" s="377"/>
      <c r="G1" s="377"/>
    </row>
    <row r="2" spans="1:13" ht="15" customHeight="1">
      <c r="A2" s="333" t="s">
        <v>1960</v>
      </c>
      <c r="C2" s="337" t="s">
        <v>712</v>
      </c>
      <c r="D2" s="343" t="s">
        <v>1207</v>
      </c>
      <c r="F2" s="337" t="s">
        <v>1959</v>
      </c>
      <c r="G2" s="343" t="s">
        <v>1207</v>
      </c>
    </row>
    <row r="3" spans="1:13" ht="15" customHeight="1">
      <c r="A3" s="376" t="s">
        <v>1958</v>
      </c>
      <c r="B3" s="375"/>
      <c r="C3" s="359" t="s">
        <v>1875</v>
      </c>
      <c r="D3" s="359">
        <v>50</v>
      </c>
      <c r="F3" s="359" t="s">
        <v>1957</v>
      </c>
      <c r="G3" s="359">
        <v>50</v>
      </c>
    </row>
    <row r="4" spans="1:13" ht="15" customHeight="1">
      <c r="A4" s="333" t="s">
        <v>1956</v>
      </c>
      <c r="C4" s="359" t="s">
        <v>1873</v>
      </c>
      <c r="D4" s="359">
        <v>20</v>
      </c>
      <c r="E4" s="367"/>
      <c r="F4" s="359" t="s">
        <v>1955</v>
      </c>
      <c r="G4" s="359">
        <v>30</v>
      </c>
    </row>
    <row r="5" spans="1:13" s="367" customFormat="1" ht="15" customHeight="1">
      <c r="A5" s="333" t="s">
        <v>1954</v>
      </c>
      <c r="C5" s="359" t="s">
        <v>1871</v>
      </c>
      <c r="D5" s="359">
        <v>60</v>
      </c>
      <c r="F5" s="359" t="s">
        <v>1953</v>
      </c>
      <c r="G5" s="359">
        <v>10</v>
      </c>
    </row>
    <row r="6" spans="1:13" s="367" customFormat="1" ht="15" customHeight="1">
      <c r="A6" s="333" t="s">
        <v>1902</v>
      </c>
      <c r="B6" s="374"/>
      <c r="C6" s="359" t="s">
        <v>1868</v>
      </c>
      <c r="D6" s="373">
        <v>40</v>
      </c>
      <c r="F6" s="359" t="s">
        <v>1952</v>
      </c>
      <c r="G6" s="373">
        <v>50</v>
      </c>
    </row>
    <row r="7" spans="1:13" s="367" customFormat="1" ht="15" customHeight="1">
      <c r="A7" s="333" t="s">
        <v>1951</v>
      </c>
      <c r="C7" s="369" t="s">
        <v>1940</v>
      </c>
      <c r="D7" s="372"/>
      <c r="F7" s="369" t="s">
        <v>1940</v>
      </c>
      <c r="G7" s="372"/>
      <c r="M7" s="345"/>
    </row>
    <row r="8" spans="1:13" s="367" customFormat="1" ht="15" customHeight="1">
      <c r="A8" s="333" t="s">
        <v>1917</v>
      </c>
      <c r="M8" s="345"/>
    </row>
    <row r="9" spans="1:13" s="367" customFormat="1" ht="15" customHeight="1">
      <c r="A9" s="333" t="s">
        <v>1950</v>
      </c>
      <c r="C9" s="337" t="s">
        <v>1114</v>
      </c>
      <c r="D9" s="343" t="s">
        <v>1207</v>
      </c>
      <c r="F9" s="337" t="s">
        <v>1114</v>
      </c>
      <c r="G9" s="343" t="s">
        <v>1207</v>
      </c>
      <c r="M9" s="345"/>
    </row>
    <row r="10" spans="1:13" s="367" customFormat="1" ht="15" customHeight="1">
      <c r="A10" s="371" t="s">
        <v>1949</v>
      </c>
      <c r="C10" s="359" t="s">
        <v>1866</v>
      </c>
      <c r="D10" s="359">
        <v>50</v>
      </c>
      <c r="F10" s="359" t="s">
        <v>1866</v>
      </c>
      <c r="G10" s="359">
        <v>50</v>
      </c>
      <c r="M10" s="345"/>
    </row>
    <row r="11" spans="1:13" s="367" customFormat="1" ht="15" customHeight="1">
      <c r="A11" s="333" t="s">
        <v>1948</v>
      </c>
      <c r="C11" s="359" t="s">
        <v>1865</v>
      </c>
      <c r="D11" s="359">
        <v>100</v>
      </c>
      <c r="F11" s="359" t="s">
        <v>1865</v>
      </c>
      <c r="G11" s="359">
        <v>100</v>
      </c>
      <c r="M11" s="345"/>
    </row>
    <row r="12" spans="1:13" s="367" customFormat="1" ht="15" customHeight="1">
      <c r="A12" s="333" t="s">
        <v>1947</v>
      </c>
      <c r="C12" s="359" t="s">
        <v>1864</v>
      </c>
      <c r="D12" s="359">
        <v>40</v>
      </c>
      <c r="F12" s="359" t="s">
        <v>1864</v>
      </c>
      <c r="G12" s="359">
        <v>40</v>
      </c>
      <c r="M12" s="345"/>
    </row>
    <row r="13" spans="1:13" s="367" customFormat="1" ht="15" customHeight="1">
      <c r="A13" s="333" t="s">
        <v>1946</v>
      </c>
      <c r="C13" s="359" t="s">
        <v>1863</v>
      </c>
      <c r="D13" s="359">
        <v>50</v>
      </c>
      <c r="F13" s="359" t="s">
        <v>1863</v>
      </c>
      <c r="G13" s="359">
        <v>50</v>
      </c>
      <c r="M13" s="345"/>
    </row>
    <row r="14" spans="1:13" s="367" customFormat="1" ht="15" customHeight="1" thickBot="1">
      <c r="A14" s="370" t="s">
        <v>1945</v>
      </c>
      <c r="C14" s="359" t="s">
        <v>1862</v>
      </c>
      <c r="D14" s="359">
        <v>20</v>
      </c>
      <c r="F14" s="359" t="s">
        <v>1862</v>
      </c>
      <c r="G14" s="359">
        <v>20</v>
      </c>
      <c r="M14" s="345"/>
    </row>
    <row r="15" spans="1:13" s="367" customFormat="1" ht="15" customHeight="1" thickTop="1" thickBot="1">
      <c r="A15" s="333" t="s">
        <v>1894</v>
      </c>
      <c r="C15" s="369" t="s">
        <v>1940</v>
      </c>
      <c r="D15" s="368"/>
      <c r="F15" s="369" t="s">
        <v>1944</v>
      </c>
      <c r="G15" s="334"/>
      <c r="M15" s="345"/>
    </row>
    <row r="16" spans="1:13" s="367" customFormat="1" ht="15" customHeight="1" thickTop="1">
      <c r="A16" s="333" t="s">
        <v>1943</v>
      </c>
      <c r="M16" s="345"/>
    </row>
    <row r="17" spans="1:13" s="367" customFormat="1" ht="15" customHeight="1">
      <c r="A17" s="333" t="s">
        <v>1942</v>
      </c>
      <c r="M17" s="345"/>
    </row>
    <row r="18" spans="1:13" s="367" customFormat="1" ht="15" customHeight="1">
      <c r="A18" s="333" t="s">
        <v>1941</v>
      </c>
      <c r="M18" s="345"/>
    </row>
    <row r="19" spans="1:13" s="367" customFormat="1" ht="15" customHeight="1">
      <c r="A19" s="333" t="s">
        <v>1884</v>
      </c>
      <c r="C19" s="345"/>
      <c r="M19" s="345"/>
    </row>
    <row r="20" spans="1:13" s="367" customFormat="1" ht="15" customHeight="1">
      <c r="A20" s="333" t="s">
        <v>1883</v>
      </c>
      <c r="M20" s="345"/>
    </row>
    <row r="21" spans="1:13" s="367" customFormat="1" ht="15" customHeight="1">
      <c r="A21" s="333" t="s">
        <v>1917</v>
      </c>
      <c r="M21" s="345"/>
    </row>
    <row r="22" spans="1:13" s="367" customFormat="1" ht="15" customHeight="1">
      <c r="A22" s="333"/>
      <c r="M22" s="345"/>
    </row>
    <row r="23" spans="1:13" s="367" customFormat="1" ht="15" customHeight="1">
      <c r="A23" s="333"/>
    </row>
    <row r="26" spans="1:13" ht="15" customHeight="1">
      <c r="H26" s="345"/>
    </row>
    <row r="34" spans="3:7" ht="15" customHeight="1">
      <c r="C34" s="337" t="s">
        <v>712</v>
      </c>
      <c r="D34" s="343" t="s">
        <v>1207</v>
      </c>
    </row>
    <row r="35" spans="3:7" ht="15" customHeight="1">
      <c r="C35" s="359" t="s">
        <v>1875</v>
      </c>
      <c r="D35" s="359">
        <v>50</v>
      </c>
      <c r="E35" s="367"/>
    </row>
    <row r="36" spans="3:7" ht="15" customHeight="1">
      <c r="C36" s="359" t="s">
        <v>1873</v>
      </c>
      <c r="D36" s="359">
        <v>20</v>
      </c>
      <c r="E36" s="367"/>
    </row>
    <row r="37" spans="3:7" ht="15" customHeight="1">
      <c r="C37" s="359" t="s">
        <v>1871</v>
      </c>
      <c r="D37" s="359">
        <v>60</v>
      </c>
      <c r="E37" s="367"/>
    </row>
    <row r="38" spans="3:7" ht="15" customHeight="1">
      <c r="C38" s="359" t="s">
        <v>1868</v>
      </c>
      <c r="D38" s="359">
        <v>40</v>
      </c>
      <c r="E38" s="367"/>
    </row>
    <row r="39" spans="3:7" ht="15" customHeight="1">
      <c r="C39" s="369" t="s">
        <v>1940</v>
      </c>
      <c r="D39" s="368">
        <f>SUM(D35:D38)</f>
        <v>170</v>
      </c>
      <c r="E39" s="367"/>
      <c r="F39" s="367"/>
      <c r="G39" s="367"/>
    </row>
    <row r="44" spans="3:7" ht="15" customHeight="1">
      <c r="C44" s="337" t="s">
        <v>1114</v>
      </c>
      <c r="D44" s="343" t="s">
        <v>1207</v>
      </c>
      <c r="E44" s="367"/>
    </row>
    <row r="45" spans="3:7" ht="15" customHeight="1">
      <c r="C45" s="359" t="s">
        <v>1939</v>
      </c>
      <c r="D45" s="359">
        <v>20</v>
      </c>
      <c r="E45" s="367"/>
    </row>
    <row r="46" spans="3:7" ht="15" customHeight="1">
      <c r="C46" s="359" t="s">
        <v>1938</v>
      </c>
      <c r="D46" s="359">
        <v>10</v>
      </c>
      <c r="E46" s="367"/>
    </row>
    <row r="47" spans="3:7" ht="15" customHeight="1">
      <c r="C47" s="359" t="s">
        <v>1937</v>
      </c>
      <c r="D47" s="359">
        <v>10</v>
      </c>
      <c r="E47" s="367"/>
    </row>
    <row r="48" spans="3:7" ht="15" customHeight="1">
      <c r="C48" s="359" t="s">
        <v>1936</v>
      </c>
      <c r="D48" s="359">
        <v>40</v>
      </c>
      <c r="E48" s="367"/>
    </row>
    <row r="50" spans="4:7" ht="15" customHeight="1">
      <c r="D50" s="343" t="s">
        <v>1935</v>
      </c>
      <c r="F50" s="343" t="s">
        <v>1934</v>
      </c>
      <c r="G50" s="343" t="s">
        <v>1933</v>
      </c>
    </row>
    <row r="51" spans="4:7" ht="15" customHeight="1">
      <c r="D51" s="366">
        <f>SUM(D45:D48,100)</f>
        <v>180</v>
      </c>
      <c r="F51" s="365">
        <v>100</v>
      </c>
      <c r="G51" s="365">
        <f>SUM(D45:D48,F51)</f>
        <v>180</v>
      </c>
    </row>
    <row r="87" spans="1:1" ht="15" customHeight="1">
      <c r="A87" s="333" t="s">
        <v>1884</v>
      </c>
    </row>
    <row r="88" spans="1:1" ht="15" customHeight="1">
      <c r="A88" s="333" t="s">
        <v>1932</v>
      </c>
    </row>
  </sheetData>
  <hyperlinks>
    <hyperlink ref="A87" r:id="rId1" tooltip="Select to learn an overview of Free Excel training online from the web" xr:uid="{00000000-0004-0000-0400-000000000000}"/>
  </hyperlinks>
  <pageMargins left="0.7" right="0.7" top="0.75" bottom="0.75" header="0.3" footer="0.3"/>
  <pageSetup orientation="portrait" r:id="rId2"/>
  <drawing r:id="rId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5">
    <tabColor rgb="FFFF0000"/>
  </sheetPr>
  <dimension ref="A1:K13"/>
  <sheetViews>
    <sheetView workbookViewId="0">
      <selection activeCell="A17" sqref="A17"/>
    </sheetView>
  </sheetViews>
  <sheetFormatPr defaultColWidth="9.140625" defaultRowHeight="18.75"/>
  <cols>
    <col min="1" max="1" width="22" customWidth="1"/>
    <col min="2" max="2" width="10.5703125" customWidth="1"/>
    <col min="3" max="3" width="15.28515625" customWidth="1"/>
    <col min="4" max="4" width="11.85546875" customWidth="1"/>
    <col min="5" max="5" width="18.140625" customWidth="1"/>
    <col min="6" max="6" width="23.42578125" customWidth="1"/>
    <col min="7" max="7" width="12.85546875" customWidth="1"/>
    <col min="8" max="8" width="10.5703125" bestFit="1" customWidth="1"/>
    <col min="9" max="9" width="15.28515625" bestFit="1" customWidth="1"/>
    <col min="10" max="10" width="11.85546875" customWidth="1"/>
    <col min="11" max="11" width="9" customWidth="1"/>
    <col min="12" max="16384" width="9.140625" style="25"/>
  </cols>
  <sheetData>
    <row r="1" spans="1:11">
      <c r="A1" s="25"/>
      <c r="B1" s="25"/>
      <c r="C1" s="25"/>
      <c r="D1" s="25"/>
      <c r="E1" s="25"/>
      <c r="F1" s="25"/>
      <c r="G1" s="25"/>
      <c r="H1" s="25"/>
      <c r="I1" s="25"/>
      <c r="J1" s="25"/>
      <c r="K1" s="25"/>
    </row>
    <row r="2" spans="1:11">
      <c r="A2" s="25"/>
      <c r="B2" s="25"/>
      <c r="C2" s="25"/>
      <c r="D2" s="25"/>
      <c r="E2" s="25"/>
      <c r="F2" s="25"/>
      <c r="G2" s="25"/>
      <c r="H2" s="25"/>
      <c r="I2" s="25"/>
      <c r="J2" s="25"/>
      <c r="K2" s="25"/>
    </row>
    <row r="3" spans="1:11">
      <c r="A3" s="35" t="s">
        <v>695</v>
      </c>
      <c r="B3" s="36"/>
      <c r="C3" s="36"/>
      <c r="D3" s="36"/>
      <c r="E3" s="36"/>
      <c r="F3" s="36"/>
      <c r="G3" s="25"/>
      <c r="H3" s="25"/>
      <c r="I3" s="25"/>
      <c r="J3" s="25"/>
      <c r="K3" s="25"/>
    </row>
    <row r="4" spans="1:11">
      <c r="A4" s="25"/>
      <c r="B4" s="25"/>
      <c r="C4" s="25"/>
      <c r="D4" s="25"/>
      <c r="E4" s="25"/>
      <c r="F4" s="25"/>
      <c r="G4" s="25"/>
      <c r="H4" s="25"/>
      <c r="I4" s="25"/>
      <c r="J4" s="25"/>
      <c r="K4" s="25"/>
    </row>
    <row r="5" spans="1:11">
      <c r="A5" s="29" t="s">
        <v>102</v>
      </c>
      <c r="B5" s="37" t="s">
        <v>1801</v>
      </c>
      <c r="C5" s="38" t="s">
        <v>103</v>
      </c>
      <c r="D5" s="38" t="s">
        <v>104</v>
      </c>
      <c r="E5" s="32" t="s">
        <v>638</v>
      </c>
      <c r="F5" s="25"/>
      <c r="G5" s="25"/>
      <c r="H5" s="30" t="s">
        <v>1801</v>
      </c>
      <c r="I5" s="31" t="s">
        <v>103</v>
      </c>
      <c r="J5" s="31" t="s">
        <v>104</v>
      </c>
      <c r="K5" s="25"/>
    </row>
    <row r="6" spans="1:11">
      <c r="A6" s="1"/>
      <c r="E6" s="34"/>
      <c r="F6" s="25"/>
      <c r="G6" s="25"/>
      <c r="H6" s="25" t="s">
        <v>1802</v>
      </c>
      <c r="I6" s="25" t="s">
        <v>709</v>
      </c>
      <c r="J6" s="1" t="s">
        <v>108</v>
      </c>
      <c r="K6" s="25"/>
    </row>
    <row r="7" spans="1:11">
      <c r="A7" s="1"/>
      <c r="E7" s="34"/>
      <c r="F7" s="25"/>
      <c r="G7" s="25"/>
      <c r="H7" s="25" t="s">
        <v>1803</v>
      </c>
      <c r="I7" s="25" t="s">
        <v>135</v>
      </c>
      <c r="J7" s="1" t="s">
        <v>125</v>
      </c>
      <c r="K7" s="25"/>
    </row>
    <row r="8" spans="1:11">
      <c r="A8" s="1"/>
      <c r="E8" s="34"/>
      <c r="F8" s="25"/>
      <c r="G8" s="25"/>
      <c r="H8" s="25" t="s">
        <v>1804</v>
      </c>
      <c r="I8" s="25" t="s">
        <v>121</v>
      </c>
      <c r="J8" s="1" t="s">
        <v>111</v>
      </c>
      <c r="K8" s="25"/>
    </row>
    <row r="9" spans="1:11">
      <c r="A9" s="1"/>
      <c r="E9" s="34"/>
      <c r="F9" s="25"/>
      <c r="G9" s="25"/>
      <c r="H9" s="25" t="s">
        <v>1805</v>
      </c>
      <c r="I9" s="25" t="s">
        <v>696</v>
      </c>
      <c r="J9" s="1" t="s">
        <v>131</v>
      </c>
      <c r="K9" s="25"/>
    </row>
    <row r="10" spans="1:11">
      <c r="A10" s="1"/>
      <c r="E10" s="34"/>
      <c r="F10" s="25"/>
      <c r="G10" s="25"/>
      <c r="H10" s="25" t="s">
        <v>1806</v>
      </c>
      <c r="I10" s="25" t="s">
        <v>147</v>
      </c>
      <c r="J10" s="25"/>
      <c r="K10" s="25"/>
    </row>
    <row r="11" spans="1:11">
      <c r="A11" s="2"/>
      <c r="E11" s="34"/>
      <c r="F11" s="25"/>
      <c r="G11" s="25"/>
      <c r="H11" s="25"/>
      <c r="I11" s="25"/>
      <c r="J11" s="25"/>
      <c r="K11" s="25"/>
    </row>
    <row r="12" spans="1:11">
      <c r="A12" s="1"/>
      <c r="B12" s="33"/>
      <c r="C12" s="1"/>
      <c r="D12" s="1"/>
      <c r="E12" s="34"/>
      <c r="F12" s="25"/>
      <c r="G12" s="25"/>
      <c r="H12" s="25"/>
      <c r="I12" s="25"/>
      <c r="J12" s="25"/>
      <c r="K12" s="25"/>
    </row>
    <row r="13" spans="1:11">
      <c r="A13" s="2"/>
      <c r="B13" s="33"/>
      <c r="C13" s="2"/>
      <c r="D13" s="2"/>
      <c r="E13" s="34"/>
      <c r="F13" s="25"/>
      <c r="G13" s="25"/>
      <c r="I13" s="25"/>
      <c r="J13" s="25"/>
      <c r="K13" s="25"/>
    </row>
  </sheetData>
  <sheetProtection selectLockedCells="1" selectUnlockedCells="1"/>
  <customSheetViews>
    <customSheetView guid="{2AFC4EE7-B7E3-4CBF-97F7-920151E9360E}" topLeftCell="A57">
      <selection activeCell="F75" sqref="F75"/>
      <pageMargins left="0.7" right="0.7" top="0.75" bottom="0.75" header="0.3" footer="0.3"/>
    </customSheetView>
  </customSheetViews>
  <pageMargins left="0.7" right="0.7" top="0.75" bottom="0.75" header="0.3" footer="0.3"/>
  <pageSetup orientation="portrait" horizontalDpi="300" verticalDpi="300"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theme="1" tint="0.14999847407452621"/>
    <pageSetUpPr autoPageBreaks="0"/>
  </sheetPr>
  <dimension ref="A1:R742"/>
  <sheetViews>
    <sheetView zoomScaleNormal="100" workbookViewId="0">
      <selection activeCell="H14" sqref="H14"/>
    </sheetView>
  </sheetViews>
  <sheetFormatPr defaultRowHeight="15"/>
  <cols>
    <col min="1" max="1" width="19.5703125" customWidth="1"/>
    <col min="2" max="2" width="27.28515625" customWidth="1"/>
    <col min="3" max="3" width="9.7109375" customWidth="1"/>
    <col min="4" max="4" width="10.140625" customWidth="1"/>
    <col min="5" max="5" width="5.85546875" customWidth="1"/>
    <col min="6" max="6" width="8" customWidth="1"/>
    <col min="7" max="7" width="10" customWidth="1"/>
    <col min="8" max="8" width="12.28515625" customWidth="1"/>
    <col min="11" max="11" width="20.5703125" bestFit="1" customWidth="1"/>
    <col min="12" max="12" width="20.28515625" bestFit="1" customWidth="1"/>
  </cols>
  <sheetData>
    <row r="1" spans="1:18">
      <c r="A1" s="105" t="s">
        <v>102</v>
      </c>
      <c r="B1" s="106" t="s">
        <v>103</v>
      </c>
      <c r="C1" s="106" t="s">
        <v>104</v>
      </c>
      <c r="D1" s="107" t="s">
        <v>105</v>
      </c>
      <c r="E1" s="108" t="s">
        <v>687</v>
      </c>
      <c r="F1" s="89" t="s">
        <v>638</v>
      </c>
      <c r="G1" s="109" t="s">
        <v>753</v>
      </c>
      <c r="H1" s="110" t="s">
        <v>754</v>
      </c>
      <c r="I1" s="110" t="s">
        <v>683</v>
      </c>
      <c r="J1" s="110"/>
      <c r="K1" s="105"/>
      <c r="L1" s="106"/>
      <c r="M1" s="106"/>
      <c r="N1" s="107"/>
      <c r="O1" s="108"/>
      <c r="P1" s="89"/>
      <c r="Q1" s="109"/>
      <c r="R1" s="110"/>
    </row>
    <row r="2" spans="1:18">
      <c r="A2" s="8" t="s">
        <v>816</v>
      </c>
      <c r="B2" s="8" t="s">
        <v>140</v>
      </c>
      <c r="C2" s="8" t="s">
        <v>131</v>
      </c>
      <c r="D2" s="9">
        <v>37730</v>
      </c>
      <c r="E2" s="95">
        <f t="shared" ref="E2:E65" ca="1" si="0">DATEDIF(D2,TODAY(),"Y")</f>
        <v>19</v>
      </c>
      <c r="F2" s="111">
        <v>8892</v>
      </c>
      <c r="G2" s="112">
        <v>1</v>
      </c>
      <c r="H2" s="238">
        <f>$I$2*F2+F2</f>
        <v>9336.6</v>
      </c>
      <c r="I2" s="244">
        <v>0.05</v>
      </c>
      <c r="K2" s="106" t="s">
        <v>103</v>
      </c>
      <c r="L2" s="106" t="s">
        <v>104</v>
      </c>
      <c r="N2" s="153"/>
      <c r="O2" s="154"/>
      <c r="P2" s="155"/>
      <c r="Q2" s="156"/>
      <c r="R2" s="157"/>
    </row>
    <row r="3" spans="1:18">
      <c r="A3" s="8" t="s">
        <v>831</v>
      </c>
      <c r="B3" s="8" t="s">
        <v>140</v>
      </c>
      <c r="C3" s="8" t="s">
        <v>131</v>
      </c>
      <c r="D3" s="9">
        <v>35982</v>
      </c>
      <c r="E3" s="95">
        <f t="shared" ca="1" si="0"/>
        <v>24</v>
      </c>
      <c r="F3" s="111">
        <v>8904</v>
      </c>
      <c r="G3" s="112">
        <v>3</v>
      </c>
      <c r="H3" s="238">
        <f t="shared" ref="H3:H66" si="1">$I$2*F3+F3</f>
        <v>9349.2000000000007</v>
      </c>
      <c r="K3" t="s">
        <v>115</v>
      </c>
      <c r="L3" t="s">
        <v>108</v>
      </c>
      <c r="N3" s="159"/>
      <c r="O3" s="160"/>
      <c r="P3" s="161"/>
      <c r="Q3" s="162"/>
      <c r="R3" s="163"/>
    </row>
    <row r="4" spans="1:18">
      <c r="A4" s="8" t="s">
        <v>278</v>
      </c>
      <c r="B4" s="8" t="s">
        <v>115</v>
      </c>
      <c r="C4" s="8" t="s">
        <v>131</v>
      </c>
      <c r="D4" s="12">
        <v>40452</v>
      </c>
      <c r="E4" s="95">
        <f t="shared" ca="1" si="0"/>
        <v>12</v>
      </c>
      <c r="F4" s="111">
        <v>9180</v>
      </c>
      <c r="G4" s="112">
        <v>3</v>
      </c>
      <c r="H4" s="238">
        <f t="shared" si="1"/>
        <v>9639</v>
      </c>
      <c r="K4" s="8"/>
      <c r="L4" s="158"/>
      <c r="M4" s="158"/>
      <c r="N4" s="159"/>
      <c r="O4" s="160"/>
      <c r="P4" s="161"/>
      <c r="Q4" s="162"/>
      <c r="R4" s="163"/>
    </row>
    <row r="5" spans="1:18">
      <c r="A5" s="8" t="s">
        <v>821</v>
      </c>
      <c r="B5" s="8" t="s">
        <v>140</v>
      </c>
      <c r="C5" s="8" t="s">
        <v>131</v>
      </c>
      <c r="D5" s="9">
        <v>36305</v>
      </c>
      <c r="E5" s="95">
        <f t="shared" ca="1" si="0"/>
        <v>23</v>
      </c>
      <c r="F5" s="111">
        <v>9424</v>
      </c>
      <c r="G5" s="112">
        <v>4</v>
      </c>
      <c r="H5" s="238">
        <f t="shared" si="1"/>
        <v>9895.2000000000007</v>
      </c>
      <c r="K5" s="8"/>
      <c r="L5" s="158"/>
      <c r="M5" s="158"/>
      <c r="N5" s="159"/>
      <c r="O5" s="160"/>
      <c r="P5" s="161"/>
      <c r="Q5" s="162"/>
      <c r="R5" s="163"/>
    </row>
    <row r="6" spans="1:18">
      <c r="A6" s="8" t="s">
        <v>241</v>
      </c>
      <c r="B6" s="8" t="s">
        <v>242</v>
      </c>
      <c r="C6" s="8" t="s">
        <v>125</v>
      </c>
      <c r="D6" s="9">
        <v>40572</v>
      </c>
      <c r="E6" s="95">
        <f t="shared" ca="1" si="0"/>
        <v>12</v>
      </c>
      <c r="F6" s="111">
        <v>10520</v>
      </c>
      <c r="G6" s="112">
        <v>4</v>
      </c>
      <c r="H6" s="238">
        <f t="shared" si="1"/>
        <v>11046</v>
      </c>
      <c r="K6" s="10"/>
      <c r="L6" s="158"/>
      <c r="M6" s="158"/>
      <c r="N6" s="159"/>
      <c r="O6" s="160"/>
      <c r="P6" s="161"/>
      <c r="Q6" s="162"/>
      <c r="R6" s="163"/>
    </row>
    <row r="7" spans="1:18">
      <c r="A7" s="8" t="s">
        <v>389</v>
      </c>
      <c r="B7" s="8" t="s">
        <v>140</v>
      </c>
      <c r="C7" s="8" t="s">
        <v>131</v>
      </c>
      <c r="D7" s="9">
        <v>39747</v>
      </c>
      <c r="E7" s="95">
        <f t="shared" ca="1" si="0"/>
        <v>14</v>
      </c>
      <c r="F7" s="111">
        <v>10572</v>
      </c>
      <c r="G7" s="112">
        <v>4</v>
      </c>
      <c r="H7" s="238">
        <f t="shared" si="1"/>
        <v>11100.6</v>
      </c>
      <c r="K7" s="8"/>
      <c r="L7" s="158"/>
      <c r="M7" s="158"/>
      <c r="N7" s="159"/>
      <c r="O7" s="160"/>
      <c r="P7" s="161"/>
      <c r="Q7" s="162"/>
      <c r="R7" s="163"/>
    </row>
    <row r="8" spans="1:18">
      <c r="A8" s="8" t="s">
        <v>607</v>
      </c>
      <c r="B8" s="8" t="s">
        <v>110</v>
      </c>
      <c r="C8" s="8" t="s">
        <v>125</v>
      </c>
      <c r="D8" s="9">
        <v>38723</v>
      </c>
      <c r="E8" s="95">
        <f t="shared" ca="1" si="0"/>
        <v>17</v>
      </c>
      <c r="F8" s="111">
        <v>10630</v>
      </c>
      <c r="G8" s="112">
        <v>3</v>
      </c>
      <c r="H8" s="238">
        <f t="shared" si="1"/>
        <v>11161.5</v>
      </c>
      <c r="K8" s="8"/>
      <c r="L8" s="158"/>
      <c r="M8" s="158"/>
      <c r="N8" s="159"/>
      <c r="O8" s="160"/>
      <c r="P8" s="161"/>
      <c r="Q8" s="162"/>
      <c r="R8" s="163"/>
    </row>
    <row r="9" spans="1:18">
      <c r="A9" s="10" t="s">
        <v>355</v>
      </c>
      <c r="B9" s="10" t="s">
        <v>135</v>
      </c>
      <c r="C9" s="10" t="s">
        <v>131</v>
      </c>
      <c r="D9" s="11">
        <v>40126</v>
      </c>
      <c r="E9" s="95">
        <f t="shared" ca="1" si="0"/>
        <v>13</v>
      </c>
      <c r="F9" s="111">
        <v>10636</v>
      </c>
      <c r="G9" s="112">
        <v>4</v>
      </c>
      <c r="H9" s="238">
        <f t="shared" si="1"/>
        <v>11167.8</v>
      </c>
      <c r="K9" s="8"/>
      <c r="L9" s="158"/>
      <c r="M9" s="158"/>
      <c r="N9" s="159"/>
      <c r="O9" s="160"/>
      <c r="P9" s="161"/>
      <c r="Q9" s="162"/>
      <c r="R9" s="163"/>
    </row>
    <row r="10" spans="1:18">
      <c r="A10" s="8" t="s">
        <v>505</v>
      </c>
      <c r="B10" s="8" t="s">
        <v>110</v>
      </c>
      <c r="C10" s="8" t="s">
        <v>125</v>
      </c>
      <c r="D10" s="9">
        <v>39176</v>
      </c>
      <c r="E10" s="95">
        <f t="shared" ca="1" si="0"/>
        <v>16</v>
      </c>
      <c r="F10" s="111">
        <v>10700</v>
      </c>
      <c r="G10" s="112">
        <v>4</v>
      </c>
      <c r="H10" s="238">
        <f t="shared" si="1"/>
        <v>11235</v>
      </c>
      <c r="K10" s="8"/>
      <c r="L10" s="158"/>
      <c r="M10" s="158"/>
      <c r="N10" s="159"/>
      <c r="O10" s="160"/>
      <c r="P10" s="161"/>
      <c r="Q10" s="162"/>
      <c r="R10" s="163"/>
    </row>
    <row r="11" spans="1:18">
      <c r="A11" s="8" t="s">
        <v>574</v>
      </c>
      <c r="B11" s="8" t="s">
        <v>154</v>
      </c>
      <c r="C11" s="8" t="s">
        <v>125</v>
      </c>
      <c r="D11" s="9">
        <v>38851</v>
      </c>
      <c r="E11" s="95">
        <f t="shared" ca="1" si="0"/>
        <v>16</v>
      </c>
      <c r="F11" s="111">
        <v>11025</v>
      </c>
      <c r="G11" s="112">
        <v>1</v>
      </c>
      <c r="H11" s="238">
        <f t="shared" si="1"/>
        <v>11576.25</v>
      </c>
      <c r="K11" s="158"/>
      <c r="L11" s="158"/>
      <c r="M11" s="158"/>
      <c r="N11" s="159"/>
      <c r="O11" s="160"/>
      <c r="P11" s="161"/>
      <c r="Q11" s="162"/>
      <c r="R11" s="163"/>
    </row>
    <row r="12" spans="1:18">
      <c r="A12" s="8" t="s">
        <v>677</v>
      </c>
      <c r="B12" s="8" t="s">
        <v>121</v>
      </c>
      <c r="C12" s="8" t="s">
        <v>131</v>
      </c>
      <c r="D12" s="9">
        <v>37827</v>
      </c>
      <c r="E12" s="95">
        <f t="shared" ca="1" si="0"/>
        <v>19</v>
      </c>
      <c r="F12" s="111">
        <v>11044</v>
      </c>
      <c r="G12" s="112">
        <v>2</v>
      </c>
      <c r="H12" s="238">
        <f t="shared" si="1"/>
        <v>11596.2</v>
      </c>
      <c r="K12" s="158"/>
      <c r="L12" s="158"/>
      <c r="M12" s="158"/>
      <c r="N12" s="159"/>
      <c r="O12" s="160"/>
      <c r="P12" s="161"/>
      <c r="Q12" s="162"/>
      <c r="R12" s="163"/>
    </row>
    <row r="13" spans="1:18">
      <c r="A13" s="8" t="s">
        <v>836</v>
      </c>
      <c r="B13" s="8" t="s">
        <v>140</v>
      </c>
      <c r="C13" s="8" t="s">
        <v>125</v>
      </c>
      <c r="D13" s="9">
        <v>36360</v>
      </c>
      <c r="E13" s="95">
        <f t="shared" ca="1" si="0"/>
        <v>23</v>
      </c>
      <c r="F13" s="111">
        <v>11065</v>
      </c>
      <c r="G13" s="112">
        <v>1</v>
      </c>
      <c r="H13" s="238">
        <f t="shared" si="1"/>
        <v>11618.25</v>
      </c>
      <c r="K13" s="158"/>
      <c r="L13" s="158"/>
      <c r="M13" s="158"/>
      <c r="N13" s="159"/>
      <c r="O13" s="160"/>
      <c r="P13" s="161"/>
      <c r="Q13" s="162"/>
      <c r="R13" s="163"/>
    </row>
    <row r="14" spans="1:18">
      <c r="A14" s="8" t="s">
        <v>492</v>
      </c>
      <c r="B14" s="8" t="s">
        <v>107</v>
      </c>
      <c r="C14" s="8" t="s">
        <v>125</v>
      </c>
      <c r="D14" s="9">
        <v>39253</v>
      </c>
      <c r="E14" s="95">
        <f t="shared" ca="1" si="0"/>
        <v>15</v>
      </c>
      <c r="F14" s="111">
        <v>11230</v>
      </c>
      <c r="G14" s="112">
        <v>4</v>
      </c>
      <c r="H14" s="238">
        <f t="shared" si="1"/>
        <v>11791.5</v>
      </c>
      <c r="K14" s="158"/>
      <c r="L14" s="158"/>
      <c r="M14" s="158"/>
      <c r="N14" s="164"/>
      <c r="O14" s="160"/>
      <c r="P14" s="161"/>
      <c r="Q14" s="162"/>
      <c r="R14" s="163"/>
    </row>
    <row r="15" spans="1:18">
      <c r="A15" s="8" t="s">
        <v>323</v>
      </c>
      <c r="B15" s="8" t="s">
        <v>110</v>
      </c>
      <c r="C15" s="8" t="s">
        <v>125</v>
      </c>
      <c r="D15" s="9">
        <v>40293</v>
      </c>
      <c r="E15" s="95">
        <f t="shared" ca="1" si="0"/>
        <v>12</v>
      </c>
      <c r="F15" s="111">
        <v>11810</v>
      </c>
      <c r="G15" s="112">
        <v>1</v>
      </c>
      <c r="H15" s="238">
        <f t="shared" si="1"/>
        <v>12400.5</v>
      </c>
      <c r="K15" s="158"/>
      <c r="L15" s="158"/>
      <c r="M15" s="158"/>
      <c r="N15" s="159"/>
      <c r="O15" s="160"/>
      <c r="P15" s="161"/>
      <c r="Q15" s="162"/>
      <c r="R15" s="163"/>
    </row>
    <row r="16" spans="1:18">
      <c r="A16" s="8" t="s">
        <v>920</v>
      </c>
      <c r="B16" s="8" t="s">
        <v>110</v>
      </c>
      <c r="C16" s="8" t="s">
        <v>125</v>
      </c>
      <c r="D16" s="9">
        <v>37249</v>
      </c>
      <c r="E16" s="95">
        <f t="shared" ca="1" si="0"/>
        <v>21</v>
      </c>
      <c r="F16" s="111">
        <v>12545</v>
      </c>
      <c r="G16" s="112">
        <v>4</v>
      </c>
      <c r="H16" s="238">
        <f t="shared" si="1"/>
        <v>13172.25</v>
      </c>
      <c r="K16" s="158"/>
      <c r="L16" s="158"/>
      <c r="M16" s="158"/>
      <c r="N16" s="159"/>
      <c r="O16" s="160"/>
      <c r="P16" s="161"/>
      <c r="Q16" s="162"/>
      <c r="R16" s="163"/>
    </row>
    <row r="17" spans="1:18">
      <c r="A17" s="8" t="s">
        <v>559</v>
      </c>
      <c r="B17" s="8" t="s">
        <v>137</v>
      </c>
      <c r="C17" s="8" t="s">
        <v>131</v>
      </c>
      <c r="D17" s="9">
        <v>38960</v>
      </c>
      <c r="E17" s="95">
        <f t="shared" ca="1" si="0"/>
        <v>16</v>
      </c>
      <c r="F17" s="111">
        <v>12676</v>
      </c>
      <c r="G17" s="112">
        <v>2</v>
      </c>
      <c r="H17" s="238">
        <f t="shared" si="1"/>
        <v>13309.8</v>
      </c>
      <c r="K17" s="158"/>
      <c r="L17" s="158"/>
      <c r="M17" s="158"/>
      <c r="N17" s="159"/>
      <c r="O17" s="160"/>
      <c r="P17" s="161"/>
      <c r="Q17" s="162"/>
      <c r="R17" s="163"/>
    </row>
    <row r="18" spans="1:18">
      <c r="A18" s="8" t="s">
        <v>930</v>
      </c>
      <c r="B18" s="8" t="s">
        <v>119</v>
      </c>
      <c r="C18" s="8" t="s">
        <v>131</v>
      </c>
      <c r="D18" s="9">
        <v>35861</v>
      </c>
      <c r="E18" s="95">
        <f t="shared" ca="1" si="0"/>
        <v>25</v>
      </c>
      <c r="F18" s="111">
        <v>12836</v>
      </c>
      <c r="G18" s="112">
        <v>5</v>
      </c>
      <c r="H18" s="238">
        <f t="shared" si="1"/>
        <v>13477.8</v>
      </c>
      <c r="K18" s="158"/>
      <c r="L18" s="158"/>
      <c r="M18" s="158"/>
      <c r="N18" s="159"/>
      <c r="O18" s="160"/>
      <c r="P18" s="161"/>
      <c r="Q18" s="162"/>
      <c r="R18" s="163"/>
    </row>
    <row r="19" spans="1:18">
      <c r="A19" s="8" t="s">
        <v>227</v>
      </c>
      <c r="B19" s="8" t="s">
        <v>147</v>
      </c>
      <c r="C19" s="8" t="s">
        <v>125</v>
      </c>
      <c r="D19" s="9">
        <v>40624</v>
      </c>
      <c r="E19" s="95">
        <f t="shared" ca="1" si="0"/>
        <v>12</v>
      </c>
      <c r="F19" s="111">
        <v>13090</v>
      </c>
      <c r="G19" s="112">
        <v>4</v>
      </c>
      <c r="H19" s="238">
        <f t="shared" si="1"/>
        <v>13744.5</v>
      </c>
      <c r="K19" s="158"/>
      <c r="L19" s="158"/>
      <c r="M19" s="158"/>
      <c r="N19" s="159"/>
      <c r="O19" s="160"/>
      <c r="P19" s="161"/>
      <c r="Q19" s="162"/>
      <c r="R19" s="163"/>
    </row>
    <row r="20" spans="1:18">
      <c r="A20" s="8" t="s">
        <v>395</v>
      </c>
      <c r="B20" s="8" t="s">
        <v>115</v>
      </c>
      <c r="C20" s="8" t="s">
        <v>125</v>
      </c>
      <c r="D20" s="9">
        <v>39731</v>
      </c>
      <c r="E20" s="95">
        <f t="shared" ca="1" si="0"/>
        <v>14</v>
      </c>
      <c r="F20" s="111">
        <v>13435</v>
      </c>
      <c r="G20" s="112">
        <v>1</v>
      </c>
      <c r="H20" s="238">
        <f t="shared" si="1"/>
        <v>14106.75</v>
      </c>
      <c r="K20" s="158"/>
      <c r="L20" s="158"/>
      <c r="M20" s="158"/>
      <c r="N20" s="159"/>
      <c r="O20" s="160"/>
      <c r="P20" s="161"/>
      <c r="Q20" s="162"/>
      <c r="R20" s="163"/>
    </row>
    <row r="21" spans="1:18">
      <c r="A21" s="8" t="s">
        <v>212</v>
      </c>
      <c r="B21" s="8" t="s">
        <v>107</v>
      </c>
      <c r="C21" s="8" t="s">
        <v>125</v>
      </c>
      <c r="D21" s="9">
        <v>40696</v>
      </c>
      <c r="E21" s="95">
        <f t="shared" ca="1" si="0"/>
        <v>11</v>
      </c>
      <c r="F21" s="111">
        <v>13455</v>
      </c>
      <c r="G21" s="112">
        <v>2</v>
      </c>
      <c r="H21" s="238">
        <f t="shared" si="1"/>
        <v>14127.75</v>
      </c>
      <c r="K21" s="158"/>
      <c r="L21" s="158"/>
      <c r="M21" s="158"/>
      <c r="N21" s="159"/>
      <c r="O21" s="160"/>
      <c r="P21" s="161"/>
      <c r="Q21" s="162"/>
      <c r="R21" s="163"/>
    </row>
    <row r="22" spans="1:18">
      <c r="A22" s="8" t="s">
        <v>586</v>
      </c>
      <c r="B22" s="8" t="s">
        <v>107</v>
      </c>
      <c r="C22" s="8" t="s">
        <v>125</v>
      </c>
      <c r="D22" s="9">
        <v>38805</v>
      </c>
      <c r="E22" s="95">
        <f t="shared" ca="1" si="0"/>
        <v>17</v>
      </c>
      <c r="F22" s="111">
        <v>13690</v>
      </c>
      <c r="G22" s="112">
        <v>5</v>
      </c>
      <c r="H22" s="238">
        <f t="shared" si="1"/>
        <v>14374.5</v>
      </c>
      <c r="K22" s="158"/>
      <c r="L22" s="158"/>
      <c r="M22" s="158"/>
      <c r="N22" s="159"/>
      <c r="O22" s="160"/>
      <c r="P22" s="161"/>
      <c r="Q22" s="162"/>
      <c r="R22" s="163"/>
    </row>
    <row r="23" spans="1:18">
      <c r="A23" s="8" t="s">
        <v>196</v>
      </c>
      <c r="B23" s="8" t="s">
        <v>123</v>
      </c>
      <c r="C23" s="8" t="s">
        <v>125</v>
      </c>
      <c r="D23" s="9">
        <v>40777</v>
      </c>
      <c r="E23" s="95">
        <f t="shared" ca="1" si="0"/>
        <v>11</v>
      </c>
      <c r="F23" s="111">
        <v>13800</v>
      </c>
      <c r="G23" s="112">
        <v>3</v>
      </c>
      <c r="H23" s="238">
        <f t="shared" si="1"/>
        <v>14490</v>
      </c>
      <c r="K23" s="158"/>
      <c r="L23" s="158"/>
      <c r="M23" s="158"/>
      <c r="N23" s="159"/>
      <c r="O23" s="160"/>
      <c r="P23" s="161"/>
      <c r="Q23" s="162"/>
      <c r="R23" s="163"/>
    </row>
    <row r="24" spans="1:18">
      <c r="A24" s="8" t="s">
        <v>900</v>
      </c>
      <c r="B24" s="8" t="s">
        <v>110</v>
      </c>
      <c r="C24" s="8" t="s">
        <v>131</v>
      </c>
      <c r="D24" s="9">
        <v>35946</v>
      </c>
      <c r="E24" s="95">
        <f t="shared" ca="1" si="0"/>
        <v>24</v>
      </c>
      <c r="F24" s="111">
        <v>14332</v>
      </c>
      <c r="G24" s="112">
        <v>5</v>
      </c>
      <c r="H24" s="238">
        <f t="shared" si="1"/>
        <v>15048.6</v>
      </c>
      <c r="K24" s="158"/>
      <c r="L24" s="158"/>
      <c r="M24" s="158"/>
      <c r="N24" s="159"/>
      <c r="O24" s="160"/>
      <c r="P24" s="161"/>
      <c r="Q24" s="162"/>
      <c r="R24" s="163"/>
    </row>
    <row r="25" spans="1:18">
      <c r="A25" s="8" t="s">
        <v>537</v>
      </c>
      <c r="B25" s="8" t="s">
        <v>140</v>
      </c>
      <c r="C25" s="8" t="s">
        <v>131</v>
      </c>
      <c r="D25" s="9">
        <v>39087</v>
      </c>
      <c r="E25" s="95">
        <f t="shared" ca="1" si="0"/>
        <v>16</v>
      </c>
      <c r="F25" s="111">
        <v>14416</v>
      </c>
      <c r="G25" s="112">
        <v>4</v>
      </c>
      <c r="H25" s="238">
        <f t="shared" si="1"/>
        <v>15136.8</v>
      </c>
      <c r="K25" s="158"/>
      <c r="L25" s="158"/>
      <c r="M25" s="158"/>
      <c r="N25" s="159"/>
      <c r="O25" s="160"/>
      <c r="P25" s="161"/>
      <c r="Q25" s="162"/>
      <c r="R25" s="163"/>
    </row>
    <row r="26" spans="1:18">
      <c r="A26" s="8" t="s">
        <v>169</v>
      </c>
      <c r="B26" s="8" t="s">
        <v>123</v>
      </c>
      <c r="C26" s="8" t="s">
        <v>131</v>
      </c>
      <c r="D26" s="9">
        <v>40925</v>
      </c>
      <c r="E26" s="95">
        <f t="shared" ca="1" si="0"/>
        <v>11</v>
      </c>
      <c r="F26" s="111">
        <v>14568</v>
      </c>
      <c r="G26" s="112">
        <v>3</v>
      </c>
      <c r="H26" s="238">
        <f t="shared" si="1"/>
        <v>15296.4</v>
      </c>
      <c r="K26" s="158"/>
      <c r="L26" s="158"/>
      <c r="M26" s="158"/>
      <c r="N26" s="159"/>
      <c r="O26" s="160"/>
      <c r="P26" s="161"/>
      <c r="Q26" s="162"/>
      <c r="R26" s="163"/>
    </row>
    <row r="27" spans="1:18">
      <c r="A27" s="8" t="s">
        <v>387</v>
      </c>
      <c r="B27" s="8" t="s">
        <v>137</v>
      </c>
      <c r="C27" s="8" t="s">
        <v>131</v>
      </c>
      <c r="D27" s="9">
        <v>39758</v>
      </c>
      <c r="E27" s="95">
        <f t="shared" ca="1" si="0"/>
        <v>14</v>
      </c>
      <c r="F27" s="111">
        <v>14712</v>
      </c>
      <c r="G27" s="112">
        <v>5</v>
      </c>
      <c r="H27" s="238">
        <f t="shared" si="1"/>
        <v>15447.6</v>
      </c>
      <c r="K27" s="158"/>
      <c r="L27" s="158"/>
      <c r="M27" s="158"/>
      <c r="N27" s="159"/>
      <c r="O27" s="160"/>
      <c r="P27" s="161"/>
      <c r="Q27" s="162"/>
      <c r="R27" s="163"/>
    </row>
    <row r="28" spans="1:18">
      <c r="A28" s="8" t="s">
        <v>520</v>
      </c>
      <c r="B28" s="8" t="s">
        <v>113</v>
      </c>
      <c r="C28" s="8" t="s">
        <v>125</v>
      </c>
      <c r="D28" s="9">
        <v>39138</v>
      </c>
      <c r="E28" s="95">
        <f t="shared" ca="1" si="0"/>
        <v>16</v>
      </c>
      <c r="F28" s="111">
        <v>15005</v>
      </c>
      <c r="G28" s="112">
        <v>4</v>
      </c>
      <c r="H28" s="238">
        <f t="shared" si="1"/>
        <v>15755.25</v>
      </c>
      <c r="K28" s="158"/>
      <c r="L28" s="158"/>
      <c r="M28" s="158"/>
      <c r="N28" s="159"/>
      <c r="O28" s="160"/>
      <c r="P28" s="161"/>
      <c r="Q28" s="162"/>
      <c r="R28" s="163"/>
    </row>
    <row r="29" spans="1:18">
      <c r="A29" s="8" t="s">
        <v>292</v>
      </c>
      <c r="B29" s="8" t="s">
        <v>115</v>
      </c>
      <c r="C29" s="8" t="s">
        <v>131</v>
      </c>
      <c r="D29" s="13">
        <v>40403</v>
      </c>
      <c r="E29" s="95">
        <f t="shared" ca="1" si="0"/>
        <v>12</v>
      </c>
      <c r="F29" s="111">
        <v>15056</v>
      </c>
      <c r="G29" s="112">
        <v>5</v>
      </c>
      <c r="H29" s="238">
        <f t="shared" si="1"/>
        <v>15808.8</v>
      </c>
      <c r="K29" s="158"/>
      <c r="L29" s="158"/>
      <c r="M29" s="158"/>
      <c r="N29" s="159"/>
      <c r="O29" s="160"/>
      <c r="P29" s="161"/>
      <c r="Q29" s="162"/>
      <c r="R29" s="163"/>
    </row>
    <row r="30" spans="1:18">
      <c r="A30" s="10" t="s">
        <v>10</v>
      </c>
      <c r="B30" s="10" t="s">
        <v>135</v>
      </c>
      <c r="C30" s="10" t="s">
        <v>125</v>
      </c>
      <c r="D30" s="11">
        <v>36217</v>
      </c>
      <c r="E30" s="95">
        <f t="shared" ca="1" si="0"/>
        <v>24</v>
      </c>
      <c r="F30" s="111">
        <v>15240</v>
      </c>
      <c r="G30" s="112">
        <v>1</v>
      </c>
      <c r="H30" s="238">
        <f t="shared" si="1"/>
        <v>16002</v>
      </c>
      <c r="K30" s="158"/>
      <c r="L30" s="158"/>
      <c r="M30" s="158"/>
      <c r="N30" s="159"/>
      <c r="O30" s="160"/>
      <c r="P30" s="161"/>
      <c r="Q30" s="162"/>
      <c r="R30" s="163"/>
    </row>
    <row r="31" spans="1:18">
      <c r="A31" s="8" t="s">
        <v>404</v>
      </c>
      <c r="B31" s="8" t="s">
        <v>140</v>
      </c>
      <c r="C31" s="8" t="s">
        <v>125</v>
      </c>
      <c r="D31" s="9">
        <v>39697</v>
      </c>
      <c r="E31" s="95">
        <f t="shared" ca="1" si="0"/>
        <v>14</v>
      </c>
      <c r="F31" s="111">
        <v>15260</v>
      </c>
      <c r="G31" s="112">
        <v>2</v>
      </c>
      <c r="H31" s="238">
        <f t="shared" si="1"/>
        <v>16023</v>
      </c>
      <c r="K31" s="158"/>
      <c r="L31" s="158"/>
      <c r="M31" s="158"/>
      <c r="N31" s="159"/>
      <c r="O31" s="160"/>
      <c r="P31" s="161"/>
      <c r="Q31" s="162"/>
      <c r="R31" s="163"/>
    </row>
    <row r="32" spans="1:18">
      <c r="A32" s="8" t="s">
        <v>928</v>
      </c>
      <c r="B32" s="8" t="s">
        <v>119</v>
      </c>
      <c r="C32" s="8" t="s">
        <v>131</v>
      </c>
      <c r="D32" s="9">
        <v>36557</v>
      </c>
      <c r="E32" s="95">
        <f t="shared" ca="1" si="0"/>
        <v>23</v>
      </c>
      <c r="F32" s="111">
        <v>15552</v>
      </c>
      <c r="G32" s="112">
        <v>4</v>
      </c>
      <c r="H32" s="238">
        <f t="shared" si="1"/>
        <v>16329.6</v>
      </c>
      <c r="K32" s="158"/>
      <c r="L32" s="158"/>
      <c r="M32" s="158"/>
      <c r="N32" s="159"/>
      <c r="O32" s="160"/>
      <c r="P32" s="161"/>
      <c r="Q32" s="162"/>
      <c r="R32" s="163"/>
    </row>
    <row r="33" spans="1:18">
      <c r="A33" s="8" t="s">
        <v>367</v>
      </c>
      <c r="B33" s="8" t="s">
        <v>113</v>
      </c>
      <c r="C33" s="8" t="s">
        <v>131</v>
      </c>
      <c r="D33" s="9">
        <v>39893</v>
      </c>
      <c r="E33" s="95">
        <f t="shared" ca="1" si="0"/>
        <v>14</v>
      </c>
      <c r="F33" s="111">
        <v>15744</v>
      </c>
      <c r="G33" s="112">
        <v>3</v>
      </c>
      <c r="H33" s="238">
        <f t="shared" si="1"/>
        <v>16531.2</v>
      </c>
      <c r="K33" s="158"/>
      <c r="L33" s="158"/>
      <c r="M33" s="158"/>
      <c r="N33" s="159"/>
      <c r="O33" s="160"/>
      <c r="P33" s="161"/>
      <c r="Q33" s="162"/>
      <c r="R33" s="163"/>
    </row>
    <row r="34" spans="1:18">
      <c r="A34" s="8" t="s">
        <v>873</v>
      </c>
      <c r="B34" s="8" t="s">
        <v>147</v>
      </c>
      <c r="C34" s="8" t="s">
        <v>125</v>
      </c>
      <c r="D34" s="9">
        <v>37141</v>
      </c>
      <c r="E34" s="95">
        <f t="shared" ca="1" si="0"/>
        <v>21</v>
      </c>
      <c r="F34" s="111">
        <v>15910</v>
      </c>
      <c r="G34" s="112">
        <v>3</v>
      </c>
      <c r="H34" s="238">
        <f t="shared" si="1"/>
        <v>16705.5</v>
      </c>
      <c r="K34" s="158"/>
      <c r="L34" s="158"/>
      <c r="M34" s="158"/>
      <c r="N34" s="159"/>
      <c r="O34" s="160"/>
      <c r="P34" s="161"/>
      <c r="Q34" s="162"/>
      <c r="R34" s="163"/>
    </row>
    <row r="35" spans="1:18">
      <c r="A35" s="8" t="s">
        <v>220</v>
      </c>
      <c r="B35" s="8" t="s">
        <v>177</v>
      </c>
      <c r="C35" s="8" t="s">
        <v>125</v>
      </c>
      <c r="D35" s="9">
        <v>40654</v>
      </c>
      <c r="E35" s="95">
        <f t="shared" ca="1" si="0"/>
        <v>11</v>
      </c>
      <c r="F35" s="111">
        <v>16015</v>
      </c>
      <c r="G35" s="112">
        <v>3</v>
      </c>
      <c r="H35" s="238">
        <f t="shared" si="1"/>
        <v>16815.75</v>
      </c>
      <c r="K35" s="158"/>
      <c r="L35" s="158"/>
      <c r="M35" s="158"/>
      <c r="N35" s="159"/>
      <c r="O35" s="160"/>
      <c r="P35" s="161"/>
      <c r="Q35" s="162"/>
      <c r="R35" s="163"/>
    </row>
    <row r="36" spans="1:18">
      <c r="A36" s="8" t="s">
        <v>907</v>
      </c>
      <c r="B36" s="8" t="s">
        <v>110</v>
      </c>
      <c r="C36" s="8" t="s">
        <v>131</v>
      </c>
      <c r="D36" s="9">
        <v>36028</v>
      </c>
      <c r="E36" s="95">
        <f t="shared" ca="1" si="0"/>
        <v>24</v>
      </c>
      <c r="F36" s="111">
        <v>16688</v>
      </c>
      <c r="G36" s="112">
        <v>3</v>
      </c>
      <c r="H36" s="238">
        <f t="shared" si="1"/>
        <v>17522.400000000001</v>
      </c>
      <c r="K36" s="158"/>
      <c r="L36" s="158"/>
      <c r="M36" s="158"/>
      <c r="N36" s="159"/>
      <c r="O36" s="160"/>
      <c r="P36" s="161"/>
      <c r="Q36" s="162"/>
      <c r="R36" s="163"/>
    </row>
    <row r="37" spans="1:18">
      <c r="A37" s="8" t="s">
        <v>297</v>
      </c>
      <c r="B37" s="8" t="s">
        <v>115</v>
      </c>
      <c r="C37" s="8" t="s">
        <v>125</v>
      </c>
      <c r="D37" s="12">
        <v>40393</v>
      </c>
      <c r="E37" s="95">
        <f t="shared" ca="1" si="0"/>
        <v>12</v>
      </c>
      <c r="F37" s="111">
        <v>16925</v>
      </c>
      <c r="G37" s="112">
        <v>1</v>
      </c>
      <c r="H37" s="238">
        <f t="shared" si="1"/>
        <v>17771.25</v>
      </c>
      <c r="K37" s="158"/>
      <c r="L37" s="158"/>
      <c r="M37" s="158"/>
      <c r="N37" s="159"/>
      <c r="O37" s="160"/>
      <c r="P37" s="161"/>
      <c r="Q37" s="162"/>
      <c r="R37" s="163"/>
    </row>
    <row r="38" spans="1:18">
      <c r="A38" s="8" t="s">
        <v>953</v>
      </c>
      <c r="B38" s="8" t="s">
        <v>107</v>
      </c>
      <c r="C38" s="8" t="s">
        <v>125</v>
      </c>
      <c r="D38" s="9">
        <v>36918</v>
      </c>
      <c r="E38" s="95">
        <f t="shared" ca="1" si="0"/>
        <v>22</v>
      </c>
      <c r="F38" s="111">
        <v>17205</v>
      </c>
      <c r="G38" s="112">
        <v>5</v>
      </c>
      <c r="H38" s="238">
        <f t="shared" si="1"/>
        <v>18065.25</v>
      </c>
      <c r="K38" s="158"/>
      <c r="L38" s="158"/>
      <c r="M38" s="158"/>
      <c r="N38" s="159"/>
      <c r="O38" s="160"/>
      <c r="P38" s="161"/>
      <c r="Q38" s="162"/>
      <c r="R38" s="163"/>
    </row>
    <row r="39" spans="1:18">
      <c r="A39" s="8" t="s">
        <v>844</v>
      </c>
      <c r="B39" s="8" t="s">
        <v>140</v>
      </c>
      <c r="C39" s="8" t="s">
        <v>125</v>
      </c>
      <c r="D39" s="9">
        <v>36422</v>
      </c>
      <c r="E39" s="95">
        <f t="shared" ca="1" si="0"/>
        <v>23</v>
      </c>
      <c r="F39" s="111">
        <v>17270</v>
      </c>
      <c r="G39" s="112">
        <v>5</v>
      </c>
      <c r="H39" s="238">
        <f t="shared" si="1"/>
        <v>18133.5</v>
      </c>
      <c r="K39" s="158"/>
      <c r="L39" s="158"/>
      <c r="M39" s="158"/>
      <c r="N39" s="159"/>
      <c r="O39" s="160"/>
      <c r="P39" s="161"/>
      <c r="Q39" s="162"/>
      <c r="R39" s="163"/>
    </row>
    <row r="40" spans="1:18">
      <c r="A40" s="8" t="s">
        <v>639</v>
      </c>
      <c r="B40" s="8" t="s">
        <v>135</v>
      </c>
      <c r="C40" s="8" t="s">
        <v>125</v>
      </c>
      <c r="D40" s="9">
        <v>37782</v>
      </c>
      <c r="E40" s="95">
        <f t="shared" ca="1" si="0"/>
        <v>19</v>
      </c>
      <c r="F40" s="111">
        <v>17735</v>
      </c>
      <c r="G40" s="112">
        <v>3</v>
      </c>
      <c r="H40" s="238">
        <f t="shared" si="1"/>
        <v>18621.75</v>
      </c>
      <c r="K40" s="158"/>
      <c r="L40" s="158"/>
      <c r="M40" s="158"/>
      <c r="N40" s="159"/>
      <c r="O40" s="160"/>
      <c r="P40" s="161"/>
      <c r="Q40" s="162"/>
      <c r="R40" s="163"/>
    </row>
    <row r="41" spans="1:18">
      <c r="A41" s="8" t="s">
        <v>931</v>
      </c>
      <c r="B41" s="8" t="s">
        <v>119</v>
      </c>
      <c r="C41" s="8" t="s">
        <v>131</v>
      </c>
      <c r="D41" s="9">
        <v>35869</v>
      </c>
      <c r="E41" s="95">
        <f t="shared" ca="1" si="0"/>
        <v>25</v>
      </c>
      <c r="F41" s="111">
        <v>17912</v>
      </c>
      <c r="G41" s="112">
        <v>5</v>
      </c>
      <c r="H41" s="238">
        <f t="shared" si="1"/>
        <v>18807.599999999999</v>
      </c>
      <c r="K41" s="158"/>
      <c r="L41" s="158"/>
      <c r="M41" s="158"/>
      <c r="N41" s="159"/>
      <c r="O41" s="160"/>
      <c r="P41" s="161"/>
      <c r="Q41" s="162"/>
      <c r="R41" s="163"/>
    </row>
    <row r="42" spans="1:18">
      <c r="A42" s="8" t="s">
        <v>766</v>
      </c>
      <c r="B42" s="8" t="s">
        <v>123</v>
      </c>
      <c r="C42" s="8" t="s">
        <v>131</v>
      </c>
      <c r="D42" s="9">
        <v>36059</v>
      </c>
      <c r="E42" s="95">
        <f t="shared" ca="1" si="0"/>
        <v>24</v>
      </c>
      <c r="F42" s="111">
        <v>18500</v>
      </c>
      <c r="G42" s="112">
        <v>5</v>
      </c>
      <c r="H42" s="238">
        <f t="shared" si="1"/>
        <v>19425</v>
      </c>
      <c r="K42" s="158"/>
      <c r="L42" s="158"/>
      <c r="M42" s="158"/>
      <c r="N42" s="159"/>
      <c r="O42" s="160"/>
      <c r="P42" s="161"/>
      <c r="Q42" s="162"/>
      <c r="R42" s="163"/>
    </row>
    <row r="43" spans="1:18">
      <c r="A43" s="8" t="s">
        <v>529</v>
      </c>
      <c r="B43" s="8" t="s">
        <v>137</v>
      </c>
      <c r="C43" s="8" t="s">
        <v>125</v>
      </c>
      <c r="D43" s="9">
        <v>39107</v>
      </c>
      <c r="E43" s="95">
        <f t="shared" ca="1" si="0"/>
        <v>16</v>
      </c>
      <c r="F43" s="111">
        <v>18655</v>
      </c>
      <c r="G43" s="112">
        <v>4</v>
      </c>
      <c r="H43" s="238">
        <f t="shared" si="1"/>
        <v>19587.75</v>
      </c>
      <c r="K43" s="158"/>
      <c r="L43" s="158"/>
      <c r="M43" s="158"/>
      <c r="N43" s="159"/>
      <c r="O43" s="160"/>
      <c r="P43" s="161"/>
      <c r="Q43" s="162"/>
      <c r="R43" s="163"/>
    </row>
    <row r="44" spans="1:18">
      <c r="A44" s="8" t="s">
        <v>482</v>
      </c>
      <c r="B44" s="8" t="s">
        <v>140</v>
      </c>
      <c r="C44" s="8" t="s">
        <v>125</v>
      </c>
      <c r="D44" s="9">
        <v>39276</v>
      </c>
      <c r="E44" s="95">
        <f t="shared" ca="1" si="0"/>
        <v>15</v>
      </c>
      <c r="F44" s="111">
        <v>18895</v>
      </c>
      <c r="G44" s="112">
        <v>4</v>
      </c>
      <c r="H44" s="238">
        <f t="shared" si="1"/>
        <v>19839.75</v>
      </c>
      <c r="K44" s="158"/>
      <c r="L44" s="158"/>
      <c r="M44" s="158"/>
      <c r="N44" s="159"/>
      <c r="O44" s="160"/>
      <c r="P44" s="161"/>
      <c r="Q44" s="162"/>
      <c r="R44" s="163"/>
    </row>
    <row r="45" spans="1:18">
      <c r="A45" s="8" t="s">
        <v>249</v>
      </c>
      <c r="B45" s="8" t="s">
        <v>250</v>
      </c>
      <c r="C45" s="8" t="s">
        <v>131</v>
      </c>
      <c r="D45" s="9">
        <v>40543</v>
      </c>
      <c r="E45" s="95">
        <f t="shared" ca="1" si="0"/>
        <v>12</v>
      </c>
      <c r="F45" s="111">
        <v>19044</v>
      </c>
      <c r="G45" s="112">
        <v>1</v>
      </c>
      <c r="H45" s="238">
        <f t="shared" si="1"/>
        <v>19996.2</v>
      </c>
      <c r="K45" s="158"/>
      <c r="L45" s="158"/>
      <c r="M45" s="158"/>
      <c r="N45" s="159"/>
      <c r="O45" s="160"/>
      <c r="P45" s="161"/>
      <c r="Q45" s="162"/>
      <c r="R45" s="163"/>
    </row>
    <row r="46" spans="1:18">
      <c r="A46" s="8" t="s">
        <v>963</v>
      </c>
      <c r="B46" s="8" t="s">
        <v>107</v>
      </c>
      <c r="C46" s="8" t="s">
        <v>125</v>
      </c>
      <c r="D46" s="9">
        <v>36365</v>
      </c>
      <c r="E46" s="95">
        <f t="shared" ca="1" si="0"/>
        <v>23</v>
      </c>
      <c r="F46" s="111">
        <v>19825</v>
      </c>
      <c r="G46" s="112">
        <v>2</v>
      </c>
      <c r="H46" s="238">
        <f t="shared" si="1"/>
        <v>20816.25</v>
      </c>
      <c r="K46" s="158"/>
      <c r="L46" s="158"/>
      <c r="M46" s="158"/>
      <c r="N46" s="159"/>
      <c r="O46" s="160"/>
      <c r="P46" s="161"/>
      <c r="Q46" s="162"/>
      <c r="R46" s="163"/>
    </row>
    <row r="47" spans="1:18">
      <c r="A47" s="8" t="s">
        <v>558</v>
      </c>
      <c r="B47" s="8" t="s">
        <v>154</v>
      </c>
      <c r="C47" s="8" t="s">
        <v>131</v>
      </c>
      <c r="D47" s="9">
        <v>38961</v>
      </c>
      <c r="E47" s="95">
        <f t="shared" ca="1" si="0"/>
        <v>16</v>
      </c>
      <c r="F47" s="111">
        <v>20028</v>
      </c>
      <c r="G47" s="112">
        <v>4</v>
      </c>
      <c r="H47" s="238">
        <f t="shared" si="1"/>
        <v>21029.4</v>
      </c>
      <c r="K47" s="158"/>
      <c r="L47" s="158"/>
      <c r="M47" s="158"/>
      <c r="N47" s="159"/>
      <c r="O47" s="160"/>
      <c r="P47" s="161"/>
      <c r="Q47" s="162"/>
      <c r="R47" s="163"/>
    </row>
    <row r="48" spans="1:18">
      <c r="A48" s="8" t="s">
        <v>308</v>
      </c>
      <c r="B48" s="8" t="s">
        <v>147</v>
      </c>
      <c r="C48" s="8" t="s">
        <v>125</v>
      </c>
      <c r="D48" s="9">
        <v>40351</v>
      </c>
      <c r="E48" s="95">
        <f t="shared" ca="1" si="0"/>
        <v>12</v>
      </c>
      <c r="F48" s="111">
        <v>20040</v>
      </c>
      <c r="G48" s="112">
        <v>3</v>
      </c>
      <c r="H48" s="238">
        <f t="shared" si="1"/>
        <v>21042</v>
      </c>
      <c r="K48" s="158"/>
      <c r="L48" s="158"/>
      <c r="M48" s="158"/>
      <c r="N48" s="159"/>
      <c r="O48" s="160"/>
      <c r="P48" s="161"/>
      <c r="Q48" s="162"/>
      <c r="R48" s="163"/>
    </row>
    <row r="49" spans="1:18">
      <c r="A49" s="8" t="s">
        <v>526</v>
      </c>
      <c r="B49" s="8" t="s">
        <v>107</v>
      </c>
      <c r="C49" s="8" t="s">
        <v>125</v>
      </c>
      <c r="D49" s="9">
        <v>39118</v>
      </c>
      <c r="E49" s="95">
        <f t="shared" ca="1" si="0"/>
        <v>16</v>
      </c>
      <c r="F49" s="111">
        <v>20075</v>
      </c>
      <c r="G49" s="112">
        <v>1</v>
      </c>
      <c r="H49" s="238">
        <f t="shared" si="1"/>
        <v>21078.75</v>
      </c>
      <c r="K49" s="158"/>
      <c r="L49" s="158"/>
      <c r="M49" s="158"/>
      <c r="N49" s="159"/>
      <c r="O49" s="160"/>
      <c r="P49" s="161"/>
      <c r="Q49" s="162"/>
      <c r="R49" s="163"/>
    </row>
    <row r="50" spans="1:18">
      <c r="A50" s="8" t="s">
        <v>678</v>
      </c>
      <c r="B50" s="8" t="s">
        <v>121</v>
      </c>
      <c r="C50" s="8" t="s">
        <v>125</v>
      </c>
      <c r="D50" s="9">
        <v>35961</v>
      </c>
      <c r="E50" s="95">
        <f t="shared" ca="1" si="0"/>
        <v>24</v>
      </c>
      <c r="F50" s="111">
        <v>20500</v>
      </c>
      <c r="G50" s="112">
        <v>3</v>
      </c>
      <c r="H50" s="238">
        <f t="shared" si="1"/>
        <v>21525</v>
      </c>
      <c r="K50" s="158"/>
      <c r="L50" s="158"/>
      <c r="M50" s="158"/>
      <c r="N50" s="159"/>
      <c r="O50" s="160"/>
      <c r="P50" s="161"/>
      <c r="Q50" s="162"/>
      <c r="R50" s="163"/>
    </row>
    <row r="51" spans="1:18">
      <c r="A51" s="8" t="s">
        <v>923</v>
      </c>
      <c r="B51" s="8" t="s">
        <v>119</v>
      </c>
      <c r="C51" s="8" t="s">
        <v>125</v>
      </c>
      <c r="D51" s="9">
        <v>36531</v>
      </c>
      <c r="E51" s="95">
        <f t="shared" ca="1" si="0"/>
        <v>23</v>
      </c>
      <c r="F51" s="111">
        <v>20990</v>
      </c>
      <c r="G51" s="112">
        <v>4</v>
      </c>
      <c r="H51" s="238">
        <f t="shared" si="1"/>
        <v>22039.5</v>
      </c>
      <c r="K51" s="158"/>
      <c r="L51" s="158"/>
      <c r="M51" s="158"/>
      <c r="N51" s="159"/>
      <c r="O51" s="160"/>
      <c r="P51" s="161"/>
      <c r="Q51" s="162"/>
      <c r="R51" s="163"/>
    </row>
    <row r="52" spans="1:18">
      <c r="A52" s="8" t="s">
        <v>350</v>
      </c>
      <c r="B52" s="8" t="s">
        <v>113</v>
      </c>
      <c r="C52" s="8" t="s">
        <v>125</v>
      </c>
      <c r="D52" s="9">
        <v>40184</v>
      </c>
      <c r="E52" s="95">
        <f t="shared" ca="1" si="0"/>
        <v>13</v>
      </c>
      <c r="F52" s="111">
        <v>21220</v>
      </c>
      <c r="G52" s="112">
        <v>3</v>
      </c>
      <c r="H52" s="238">
        <f t="shared" si="1"/>
        <v>22281</v>
      </c>
      <c r="K52" s="158"/>
      <c r="L52" s="158"/>
      <c r="M52" s="158"/>
      <c r="N52" s="159"/>
      <c r="O52" s="160"/>
      <c r="P52" s="161"/>
      <c r="Q52" s="162"/>
      <c r="R52" s="163"/>
    </row>
    <row r="53" spans="1:18">
      <c r="A53" s="8" t="s">
        <v>309</v>
      </c>
      <c r="B53" s="8" t="s">
        <v>119</v>
      </c>
      <c r="C53" s="8" t="s">
        <v>111</v>
      </c>
      <c r="D53" s="9">
        <v>40350</v>
      </c>
      <c r="E53" s="95">
        <f t="shared" ca="1" si="0"/>
        <v>12</v>
      </c>
      <c r="F53" s="111">
        <v>21580</v>
      </c>
      <c r="G53" s="112">
        <v>3</v>
      </c>
      <c r="H53" s="238">
        <f t="shared" si="1"/>
        <v>22659</v>
      </c>
      <c r="K53" s="158"/>
      <c r="L53" s="158"/>
      <c r="M53" s="158"/>
      <c r="N53" s="159"/>
      <c r="O53" s="160"/>
      <c r="P53" s="161"/>
      <c r="Q53" s="162"/>
      <c r="R53" s="163"/>
    </row>
    <row r="54" spans="1:18">
      <c r="A54" s="8" t="s">
        <v>885</v>
      </c>
      <c r="B54" s="8" t="s">
        <v>115</v>
      </c>
      <c r="C54" s="8" t="s">
        <v>131</v>
      </c>
      <c r="D54" s="9">
        <v>37711</v>
      </c>
      <c r="E54" s="95">
        <f t="shared" ca="1" si="0"/>
        <v>20</v>
      </c>
      <c r="F54" s="111">
        <v>21648</v>
      </c>
      <c r="G54" s="112">
        <v>2</v>
      </c>
      <c r="H54" s="238">
        <f t="shared" si="1"/>
        <v>22730.400000000001</v>
      </c>
      <c r="K54" s="158"/>
      <c r="L54" s="158"/>
      <c r="M54" s="158"/>
      <c r="N54" s="159"/>
      <c r="O54" s="160"/>
      <c r="P54" s="161"/>
      <c r="Q54" s="162"/>
      <c r="R54" s="163"/>
    </row>
    <row r="55" spans="1:18">
      <c r="A55" s="8" t="s">
        <v>882</v>
      </c>
      <c r="B55" s="8" t="s">
        <v>121</v>
      </c>
      <c r="C55" s="8" t="s">
        <v>131</v>
      </c>
      <c r="D55" s="9">
        <v>36084</v>
      </c>
      <c r="E55" s="95">
        <f t="shared" ca="1" si="0"/>
        <v>24</v>
      </c>
      <c r="F55" s="111">
        <v>21668</v>
      </c>
      <c r="G55" s="112">
        <v>4</v>
      </c>
      <c r="H55" s="238">
        <f t="shared" si="1"/>
        <v>22751.4</v>
      </c>
      <c r="K55" s="158"/>
      <c r="L55" s="158"/>
      <c r="M55" s="158"/>
      <c r="N55" s="159"/>
      <c r="O55" s="160"/>
      <c r="P55" s="161"/>
      <c r="Q55" s="162"/>
      <c r="R55" s="163"/>
    </row>
    <row r="56" spans="1:18">
      <c r="A56" s="8" t="s">
        <v>802</v>
      </c>
      <c r="B56" s="8" t="s">
        <v>140</v>
      </c>
      <c r="C56" s="8" t="s">
        <v>125</v>
      </c>
      <c r="D56" s="9">
        <v>36177</v>
      </c>
      <c r="E56" s="95">
        <f t="shared" ca="1" si="0"/>
        <v>24</v>
      </c>
      <c r="F56" s="111">
        <v>21670</v>
      </c>
      <c r="G56" s="112">
        <v>2</v>
      </c>
      <c r="H56" s="238">
        <f t="shared" si="1"/>
        <v>22753.5</v>
      </c>
      <c r="K56" s="158"/>
      <c r="L56" s="158"/>
      <c r="M56" s="158"/>
      <c r="N56" s="159"/>
      <c r="O56" s="160"/>
      <c r="P56" s="161"/>
      <c r="Q56" s="162"/>
      <c r="R56" s="163"/>
    </row>
    <row r="57" spans="1:18">
      <c r="A57" s="8" t="s">
        <v>203</v>
      </c>
      <c r="B57" s="8" t="s">
        <v>113</v>
      </c>
      <c r="C57" s="8" t="s">
        <v>111</v>
      </c>
      <c r="D57" s="9">
        <v>40729</v>
      </c>
      <c r="E57" s="95">
        <f t="shared" ca="1" si="0"/>
        <v>11</v>
      </c>
      <c r="F57" s="111">
        <v>22320</v>
      </c>
      <c r="G57" s="112">
        <v>2</v>
      </c>
      <c r="H57" s="238">
        <f t="shared" si="1"/>
        <v>23436</v>
      </c>
      <c r="K57" s="158"/>
      <c r="L57" s="158"/>
      <c r="M57" s="158"/>
      <c r="N57" s="159"/>
      <c r="O57" s="160"/>
      <c r="P57" s="161"/>
      <c r="Q57" s="162"/>
      <c r="R57" s="163"/>
    </row>
    <row r="58" spans="1:18">
      <c r="A58" s="8" t="s">
        <v>148</v>
      </c>
      <c r="B58" s="8" t="s">
        <v>140</v>
      </c>
      <c r="C58" s="8" t="s">
        <v>131</v>
      </c>
      <c r="D58" s="9">
        <v>41056</v>
      </c>
      <c r="E58" s="95">
        <f t="shared" ca="1" si="0"/>
        <v>10</v>
      </c>
      <c r="F58" s="111">
        <v>22344</v>
      </c>
      <c r="G58" s="112">
        <v>4</v>
      </c>
      <c r="H58" s="238">
        <f t="shared" si="1"/>
        <v>23461.200000000001</v>
      </c>
      <c r="K58" s="158"/>
      <c r="L58" s="158"/>
      <c r="M58" s="158"/>
      <c r="N58" s="159"/>
      <c r="O58" s="160"/>
      <c r="P58" s="161"/>
      <c r="Q58" s="162"/>
      <c r="R58" s="163"/>
    </row>
    <row r="59" spans="1:18">
      <c r="A59" s="8" t="s">
        <v>598</v>
      </c>
      <c r="B59" s="8" t="s">
        <v>113</v>
      </c>
      <c r="C59" s="8" t="s">
        <v>108</v>
      </c>
      <c r="D59" s="9">
        <v>38753</v>
      </c>
      <c r="E59" s="95">
        <f t="shared" ca="1" si="0"/>
        <v>17</v>
      </c>
      <c r="F59" s="111">
        <v>22410</v>
      </c>
      <c r="G59" s="112">
        <v>4</v>
      </c>
      <c r="H59" s="238">
        <f t="shared" si="1"/>
        <v>23530.5</v>
      </c>
      <c r="K59" s="158"/>
      <c r="L59" s="158"/>
      <c r="M59" s="158"/>
      <c r="N59" s="159"/>
      <c r="O59" s="160"/>
      <c r="P59" s="161"/>
      <c r="Q59" s="162"/>
      <c r="R59" s="163"/>
    </row>
    <row r="60" spans="1:18">
      <c r="A60" s="8" t="s">
        <v>595</v>
      </c>
      <c r="B60" s="8" t="s">
        <v>140</v>
      </c>
      <c r="C60" s="8" t="s">
        <v>131</v>
      </c>
      <c r="D60" s="9">
        <v>38777</v>
      </c>
      <c r="E60" s="95">
        <f t="shared" ca="1" si="0"/>
        <v>17</v>
      </c>
      <c r="F60" s="111">
        <v>22472</v>
      </c>
      <c r="G60" s="112">
        <v>1</v>
      </c>
      <c r="H60" s="238">
        <f t="shared" si="1"/>
        <v>23595.599999999999</v>
      </c>
      <c r="K60" s="158"/>
      <c r="L60" s="158"/>
      <c r="M60" s="158"/>
      <c r="N60" s="159"/>
      <c r="O60" s="160"/>
      <c r="P60" s="161"/>
      <c r="Q60" s="162"/>
      <c r="R60" s="163"/>
    </row>
    <row r="61" spans="1:18">
      <c r="A61" s="8" t="s">
        <v>897</v>
      </c>
      <c r="B61" s="8" t="s">
        <v>110</v>
      </c>
      <c r="C61" s="8" t="s">
        <v>125</v>
      </c>
      <c r="D61" s="9">
        <v>36217</v>
      </c>
      <c r="E61" s="95">
        <f t="shared" ca="1" si="0"/>
        <v>24</v>
      </c>
      <c r="F61" s="111">
        <v>22475</v>
      </c>
      <c r="G61" s="112">
        <v>4</v>
      </c>
      <c r="H61" s="238">
        <f t="shared" si="1"/>
        <v>23598.75</v>
      </c>
      <c r="K61" s="158"/>
      <c r="L61" s="158"/>
      <c r="M61" s="158"/>
      <c r="N61" s="159"/>
      <c r="O61" s="160"/>
      <c r="P61" s="161"/>
      <c r="Q61" s="162"/>
      <c r="R61" s="163"/>
    </row>
    <row r="62" spans="1:18">
      <c r="A62" s="8" t="s">
        <v>376</v>
      </c>
      <c r="B62" s="8" t="s">
        <v>123</v>
      </c>
      <c r="C62" s="8" t="s">
        <v>125</v>
      </c>
      <c r="D62" s="9">
        <v>39802</v>
      </c>
      <c r="E62" s="95">
        <f t="shared" ca="1" si="0"/>
        <v>14</v>
      </c>
      <c r="F62" s="111">
        <v>22535</v>
      </c>
      <c r="G62" s="112">
        <v>3</v>
      </c>
      <c r="H62" s="238">
        <f t="shared" si="1"/>
        <v>23661.75</v>
      </c>
      <c r="K62" s="158"/>
      <c r="L62" s="158"/>
      <c r="M62" s="158"/>
      <c r="N62" s="159"/>
      <c r="O62" s="160"/>
      <c r="P62" s="161"/>
      <c r="Q62" s="162"/>
      <c r="R62" s="163"/>
    </row>
    <row r="63" spans="1:18">
      <c r="A63" s="8" t="s">
        <v>853</v>
      </c>
      <c r="B63" s="8" t="s">
        <v>140</v>
      </c>
      <c r="C63" s="8" t="s">
        <v>108</v>
      </c>
      <c r="D63" s="9">
        <v>36122</v>
      </c>
      <c r="E63" s="95">
        <f t="shared" ca="1" si="0"/>
        <v>24</v>
      </c>
      <c r="F63" s="111">
        <v>22660</v>
      </c>
      <c r="G63" s="112">
        <v>2</v>
      </c>
      <c r="H63" s="238">
        <f t="shared" si="1"/>
        <v>23793</v>
      </c>
      <c r="K63" s="158"/>
      <c r="L63" s="158"/>
      <c r="M63" s="158"/>
      <c r="N63" s="159"/>
      <c r="O63" s="160"/>
      <c r="P63" s="161"/>
      <c r="Q63" s="162"/>
      <c r="R63" s="163"/>
    </row>
    <row r="64" spans="1:18">
      <c r="A64" s="8" t="s">
        <v>410</v>
      </c>
      <c r="B64" s="8" t="s">
        <v>107</v>
      </c>
      <c r="C64" s="8" t="s">
        <v>108</v>
      </c>
      <c r="D64" s="9">
        <v>39679</v>
      </c>
      <c r="E64" s="95">
        <f t="shared" ca="1" si="0"/>
        <v>14</v>
      </c>
      <c r="F64" s="111">
        <v>22820</v>
      </c>
      <c r="G64" s="112">
        <v>5</v>
      </c>
      <c r="H64" s="238">
        <f t="shared" si="1"/>
        <v>23961</v>
      </c>
      <c r="K64" s="158"/>
      <c r="L64" s="158"/>
      <c r="M64" s="158"/>
      <c r="N64" s="159"/>
      <c r="O64" s="160"/>
      <c r="P64" s="161"/>
      <c r="Q64" s="162"/>
      <c r="R64" s="163"/>
    </row>
    <row r="65" spans="1:18">
      <c r="A65" s="8" t="s">
        <v>343</v>
      </c>
      <c r="B65" s="8" t="s">
        <v>121</v>
      </c>
      <c r="C65" s="8" t="s">
        <v>108</v>
      </c>
      <c r="D65" s="9">
        <v>40235</v>
      </c>
      <c r="E65" s="95">
        <f t="shared" ca="1" si="0"/>
        <v>13</v>
      </c>
      <c r="F65" s="111">
        <v>22860</v>
      </c>
      <c r="G65" s="112">
        <v>5</v>
      </c>
      <c r="H65" s="238">
        <f t="shared" si="1"/>
        <v>24003</v>
      </c>
      <c r="K65" s="158"/>
      <c r="L65" s="158"/>
      <c r="M65" s="158"/>
      <c r="N65" s="159"/>
      <c r="O65" s="160"/>
      <c r="P65" s="161"/>
      <c r="Q65" s="162"/>
      <c r="R65" s="163"/>
    </row>
    <row r="66" spans="1:18">
      <c r="A66" s="8" t="s">
        <v>893</v>
      </c>
      <c r="B66" s="8" t="s">
        <v>110</v>
      </c>
      <c r="C66" s="8" t="s">
        <v>108</v>
      </c>
      <c r="D66" s="9">
        <v>35821</v>
      </c>
      <c r="E66" s="95">
        <f t="shared" ref="E66:E129" ca="1" si="2">DATEDIF(D66,TODAY(),"Y")</f>
        <v>25</v>
      </c>
      <c r="F66" s="111">
        <v>22870</v>
      </c>
      <c r="G66" s="112">
        <v>3</v>
      </c>
      <c r="H66" s="238">
        <f t="shared" si="1"/>
        <v>24013.5</v>
      </c>
      <c r="K66" s="158"/>
      <c r="L66" s="158"/>
      <c r="M66" s="158"/>
      <c r="N66" s="159"/>
      <c r="O66" s="160"/>
      <c r="P66" s="161"/>
      <c r="Q66" s="162"/>
      <c r="R66" s="163"/>
    </row>
    <row r="67" spans="1:18">
      <c r="A67" s="8" t="s">
        <v>208</v>
      </c>
      <c r="B67" s="8" t="s">
        <v>147</v>
      </c>
      <c r="C67" s="8" t="s">
        <v>108</v>
      </c>
      <c r="D67" s="9">
        <v>40712</v>
      </c>
      <c r="E67" s="95">
        <f t="shared" ca="1" si="2"/>
        <v>11</v>
      </c>
      <c r="F67" s="111">
        <v>22900</v>
      </c>
      <c r="G67" s="112">
        <v>1</v>
      </c>
      <c r="H67" s="238">
        <f t="shared" ref="H67:H130" si="3">$I$2*F67+F67</f>
        <v>24045</v>
      </c>
      <c r="K67" s="158"/>
      <c r="L67" s="158"/>
      <c r="M67" s="158"/>
      <c r="N67" s="159"/>
      <c r="O67" s="160"/>
      <c r="P67" s="161"/>
      <c r="Q67" s="162"/>
      <c r="R67" s="163"/>
    </row>
    <row r="68" spans="1:18">
      <c r="A68" s="8" t="s">
        <v>604</v>
      </c>
      <c r="B68" s="8" t="s">
        <v>242</v>
      </c>
      <c r="C68" s="8" t="s">
        <v>108</v>
      </c>
      <c r="D68" s="9">
        <v>38736</v>
      </c>
      <c r="E68" s="95">
        <f t="shared" ca="1" si="2"/>
        <v>17</v>
      </c>
      <c r="F68" s="111">
        <v>22920</v>
      </c>
      <c r="G68" s="112">
        <v>3</v>
      </c>
      <c r="H68" s="238">
        <f t="shared" si="3"/>
        <v>24066</v>
      </c>
      <c r="K68" s="158"/>
      <c r="L68" s="158"/>
      <c r="M68" s="158"/>
      <c r="N68" s="159"/>
      <c r="O68" s="160"/>
      <c r="P68" s="161"/>
      <c r="Q68" s="162"/>
      <c r="R68" s="163"/>
    </row>
    <row r="69" spans="1:18">
      <c r="A69" s="8" t="s">
        <v>466</v>
      </c>
      <c r="B69" s="8" t="s">
        <v>107</v>
      </c>
      <c r="C69" s="8" t="s">
        <v>125</v>
      </c>
      <c r="D69" s="9">
        <v>39343</v>
      </c>
      <c r="E69" s="95">
        <f t="shared" ca="1" si="2"/>
        <v>15</v>
      </c>
      <c r="F69" s="111">
        <v>23000</v>
      </c>
      <c r="G69" s="112">
        <v>4</v>
      </c>
      <c r="H69" s="238">
        <f t="shared" si="3"/>
        <v>24150</v>
      </c>
      <c r="K69" s="158"/>
      <c r="L69" s="158"/>
      <c r="M69" s="158"/>
      <c r="N69" s="159"/>
      <c r="O69" s="160"/>
      <c r="P69" s="161"/>
      <c r="Q69" s="162"/>
      <c r="R69" s="163"/>
    </row>
    <row r="70" spans="1:18">
      <c r="A70" s="8" t="s">
        <v>391</v>
      </c>
      <c r="B70" s="8" t="s">
        <v>110</v>
      </c>
      <c r="C70" s="8" t="s">
        <v>111</v>
      </c>
      <c r="D70" s="9">
        <v>39742</v>
      </c>
      <c r="E70" s="95">
        <f t="shared" ca="1" si="2"/>
        <v>14</v>
      </c>
      <c r="F70" s="111">
        <v>23020</v>
      </c>
      <c r="G70" s="112">
        <v>4</v>
      </c>
      <c r="H70" s="238">
        <f t="shared" si="3"/>
        <v>24171</v>
      </c>
      <c r="K70" s="158"/>
      <c r="L70" s="158"/>
      <c r="M70" s="158"/>
      <c r="N70" s="159"/>
      <c r="O70" s="160"/>
      <c r="P70" s="161"/>
      <c r="Q70" s="162"/>
      <c r="R70" s="163"/>
    </row>
    <row r="71" spans="1:18">
      <c r="A71" s="8" t="s">
        <v>217</v>
      </c>
      <c r="B71" s="8" t="s">
        <v>107</v>
      </c>
      <c r="C71" s="8" t="s">
        <v>108</v>
      </c>
      <c r="D71" s="12">
        <v>40680</v>
      </c>
      <c r="E71" s="95">
        <f t="shared" ca="1" si="2"/>
        <v>11</v>
      </c>
      <c r="F71" s="111">
        <v>23030</v>
      </c>
      <c r="G71" s="112">
        <v>4</v>
      </c>
      <c r="H71" s="238">
        <f t="shared" si="3"/>
        <v>24181.5</v>
      </c>
      <c r="K71" s="158"/>
      <c r="L71" s="158"/>
      <c r="M71" s="158"/>
      <c r="N71" s="159"/>
      <c r="O71" s="160"/>
      <c r="P71" s="161"/>
      <c r="Q71" s="162"/>
      <c r="R71" s="163"/>
    </row>
    <row r="72" spans="1:18">
      <c r="A72" s="8" t="s">
        <v>359</v>
      </c>
      <c r="B72" s="8" t="s">
        <v>119</v>
      </c>
      <c r="C72" s="8" t="s">
        <v>108</v>
      </c>
      <c r="D72" s="9">
        <v>40078</v>
      </c>
      <c r="E72" s="95">
        <f t="shared" ca="1" si="2"/>
        <v>13</v>
      </c>
      <c r="F72" s="111">
        <v>23190</v>
      </c>
      <c r="G72" s="112">
        <v>5</v>
      </c>
      <c r="H72" s="238">
        <f t="shared" si="3"/>
        <v>24349.5</v>
      </c>
      <c r="K72" s="158"/>
      <c r="L72" s="158"/>
      <c r="M72" s="158"/>
      <c r="N72" s="159"/>
      <c r="O72" s="160"/>
      <c r="P72" s="161"/>
      <c r="Q72" s="162"/>
      <c r="R72" s="163"/>
    </row>
    <row r="73" spans="1:18">
      <c r="A73" s="8" t="s">
        <v>324</v>
      </c>
      <c r="B73" s="8" t="s">
        <v>123</v>
      </c>
      <c r="C73" s="8" t="s">
        <v>108</v>
      </c>
      <c r="D73" s="12">
        <v>40292</v>
      </c>
      <c r="E73" s="95">
        <f t="shared" ca="1" si="2"/>
        <v>12</v>
      </c>
      <c r="F73" s="111">
        <v>23280</v>
      </c>
      <c r="G73" s="112">
        <v>1</v>
      </c>
      <c r="H73" s="238">
        <f t="shared" si="3"/>
        <v>24444</v>
      </c>
      <c r="K73" s="158"/>
      <c r="L73" s="158"/>
      <c r="M73" s="158"/>
      <c r="N73" s="159"/>
      <c r="O73" s="160"/>
      <c r="P73" s="161"/>
      <c r="Q73" s="162"/>
      <c r="R73" s="163"/>
    </row>
    <row r="74" spans="1:18">
      <c r="A74" s="8" t="s">
        <v>506</v>
      </c>
      <c r="B74" s="8" t="s">
        <v>110</v>
      </c>
      <c r="C74" s="8" t="s">
        <v>108</v>
      </c>
      <c r="D74" s="9">
        <v>39174</v>
      </c>
      <c r="E74" s="95">
        <f t="shared" ca="1" si="2"/>
        <v>16</v>
      </c>
      <c r="F74" s="111">
        <v>23320</v>
      </c>
      <c r="G74" s="112">
        <v>4</v>
      </c>
      <c r="H74" s="238">
        <f t="shared" si="3"/>
        <v>24486</v>
      </c>
      <c r="K74" s="158"/>
      <c r="L74" s="158"/>
      <c r="M74" s="158"/>
      <c r="N74" s="159"/>
      <c r="O74" s="160"/>
      <c r="P74" s="161"/>
      <c r="Q74" s="162"/>
      <c r="R74" s="163"/>
    </row>
    <row r="75" spans="1:18">
      <c r="A75" s="8" t="s">
        <v>503</v>
      </c>
      <c r="B75" s="8" t="s">
        <v>140</v>
      </c>
      <c r="C75" s="8" t="s">
        <v>108</v>
      </c>
      <c r="D75" s="9">
        <v>39181</v>
      </c>
      <c r="E75" s="95">
        <f t="shared" ca="1" si="2"/>
        <v>16</v>
      </c>
      <c r="F75" s="111">
        <v>23330</v>
      </c>
      <c r="G75" s="112">
        <v>4</v>
      </c>
      <c r="H75" s="238">
        <f t="shared" si="3"/>
        <v>24496.5</v>
      </c>
      <c r="K75" s="165"/>
      <c r="L75" s="165"/>
      <c r="M75" s="165"/>
      <c r="N75" s="166"/>
      <c r="O75" s="160"/>
      <c r="P75" s="161"/>
      <c r="Q75" s="162"/>
      <c r="R75" s="163"/>
    </row>
    <row r="76" spans="1:18">
      <c r="A76" s="8" t="s">
        <v>401</v>
      </c>
      <c r="B76" s="8" t="s">
        <v>107</v>
      </c>
      <c r="C76" s="8" t="s">
        <v>111</v>
      </c>
      <c r="D76" s="9">
        <v>39719</v>
      </c>
      <c r="E76" s="95">
        <f t="shared" ca="1" si="2"/>
        <v>14</v>
      </c>
      <c r="F76" s="111">
        <v>23340</v>
      </c>
      <c r="G76" s="112">
        <v>4</v>
      </c>
      <c r="H76" s="238">
        <f t="shared" si="3"/>
        <v>24507</v>
      </c>
      <c r="K76" s="158"/>
      <c r="L76" s="158"/>
      <c r="M76" s="158"/>
      <c r="N76" s="159"/>
      <c r="O76" s="160"/>
      <c r="P76" s="161"/>
      <c r="Q76" s="162"/>
      <c r="R76" s="163"/>
    </row>
    <row r="77" spans="1:18">
      <c r="A77" s="8" t="s">
        <v>664</v>
      </c>
      <c r="B77" s="8" t="s">
        <v>123</v>
      </c>
      <c r="C77" s="8" t="s">
        <v>125</v>
      </c>
      <c r="D77" s="9">
        <v>35842</v>
      </c>
      <c r="E77" s="95">
        <f t="shared" ca="1" si="2"/>
        <v>25</v>
      </c>
      <c r="F77" s="111">
        <v>23380</v>
      </c>
      <c r="G77" s="112">
        <v>4</v>
      </c>
      <c r="H77" s="238">
        <f t="shared" si="3"/>
        <v>24549</v>
      </c>
      <c r="K77" s="158"/>
      <c r="L77" s="158"/>
      <c r="M77" s="158"/>
      <c r="N77" s="159"/>
      <c r="O77" s="160"/>
      <c r="P77" s="161"/>
      <c r="Q77" s="162"/>
      <c r="R77" s="163"/>
    </row>
    <row r="78" spans="1:18">
      <c r="A78" s="8" t="s">
        <v>682</v>
      </c>
      <c r="B78" s="8" t="s">
        <v>121</v>
      </c>
      <c r="C78" s="8" t="s">
        <v>108</v>
      </c>
      <c r="D78" s="9">
        <v>36175</v>
      </c>
      <c r="E78" s="95">
        <f t="shared" ca="1" si="2"/>
        <v>24</v>
      </c>
      <c r="F78" s="111">
        <v>23520</v>
      </c>
      <c r="G78" s="112">
        <v>2</v>
      </c>
      <c r="H78" s="238">
        <f t="shared" si="3"/>
        <v>24696</v>
      </c>
      <c r="K78" s="158"/>
      <c r="L78" s="158"/>
      <c r="M78" s="158"/>
      <c r="N78" s="159"/>
      <c r="O78" s="160"/>
      <c r="P78" s="161"/>
      <c r="Q78" s="162"/>
      <c r="R78" s="163"/>
    </row>
    <row r="79" spans="1:18">
      <c r="A79" s="8" t="s">
        <v>898</v>
      </c>
      <c r="B79" s="8" t="s">
        <v>110</v>
      </c>
      <c r="C79" s="8" t="s">
        <v>108</v>
      </c>
      <c r="D79" s="9">
        <v>37701</v>
      </c>
      <c r="E79" s="95">
        <f t="shared" ca="1" si="2"/>
        <v>20</v>
      </c>
      <c r="F79" s="111">
        <v>23560</v>
      </c>
      <c r="G79" s="112">
        <v>3</v>
      </c>
      <c r="H79" s="238">
        <f t="shared" si="3"/>
        <v>24738</v>
      </c>
      <c r="K79" s="158"/>
      <c r="L79" s="158"/>
      <c r="M79" s="158"/>
      <c r="N79" s="159"/>
      <c r="O79" s="160"/>
      <c r="P79" s="161"/>
      <c r="Q79" s="162"/>
      <c r="R79" s="163"/>
    </row>
    <row r="80" spans="1:18">
      <c r="A80" s="8" t="s">
        <v>769</v>
      </c>
      <c r="B80" s="8" t="s">
        <v>123</v>
      </c>
      <c r="C80" s="8" t="s">
        <v>111</v>
      </c>
      <c r="D80" s="9">
        <v>36470</v>
      </c>
      <c r="E80" s="95">
        <f t="shared" ca="1" si="2"/>
        <v>23</v>
      </c>
      <c r="F80" s="111">
        <v>23560</v>
      </c>
      <c r="G80" s="112">
        <v>3</v>
      </c>
      <c r="H80" s="238">
        <f t="shared" si="3"/>
        <v>24738</v>
      </c>
      <c r="K80" s="158"/>
      <c r="L80" s="158"/>
      <c r="M80" s="158"/>
      <c r="N80" s="159"/>
      <c r="O80" s="160"/>
      <c r="P80" s="161"/>
      <c r="Q80" s="162"/>
      <c r="R80" s="163"/>
    </row>
    <row r="81" spans="1:18">
      <c r="A81" s="8" t="s">
        <v>826</v>
      </c>
      <c r="B81" s="8" t="s">
        <v>140</v>
      </c>
      <c r="C81" s="8" t="s">
        <v>108</v>
      </c>
      <c r="D81" s="9">
        <v>36698</v>
      </c>
      <c r="E81" s="95">
        <f t="shared" ca="1" si="2"/>
        <v>22</v>
      </c>
      <c r="F81" s="111">
        <v>23650</v>
      </c>
      <c r="G81" s="112">
        <v>1</v>
      </c>
      <c r="H81" s="238">
        <f t="shared" si="3"/>
        <v>24832.5</v>
      </c>
      <c r="K81" s="158"/>
      <c r="L81" s="158"/>
      <c r="M81" s="158"/>
      <c r="N81" s="159"/>
      <c r="O81" s="160"/>
      <c r="P81" s="161"/>
      <c r="Q81" s="162"/>
      <c r="R81" s="163"/>
    </row>
    <row r="82" spans="1:18">
      <c r="A82" s="8" t="s">
        <v>451</v>
      </c>
      <c r="B82" s="8" t="s">
        <v>119</v>
      </c>
      <c r="C82" s="8" t="s">
        <v>131</v>
      </c>
      <c r="D82" s="9">
        <v>39417</v>
      </c>
      <c r="E82" s="95">
        <f t="shared" ca="1" si="2"/>
        <v>15</v>
      </c>
      <c r="F82" s="111">
        <v>23692</v>
      </c>
      <c r="G82" s="112">
        <v>4</v>
      </c>
      <c r="H82" s="238">
        <f t="shared" si="3"/>
        <v>24876.6</v>
      </c>
      <c r="K82" s="158"/>
      <c r="L82" s="158"/>
      <c r="M82" s="158"/>
      <c r="N82" s="159"/>
      <c r="O82" s="160"/>
      <c r="P82" s="161"/>
      <c r="Q82" s="162"/>
      <c r="R82" s="163"/>
    </row>
    <row r="83" spans="1:18">
      <c r="A83" s="8" t="s">
        <v>850</v>
      </c>
      <c r="B83" s="8" t="s">
        <v>140</v>
      </c>
      <c r="C83" s="8" t="s">
        <v>111</v>
      </c>
      <c r="D83" s="9">
        <v>36455</v>
      </c>
      <c r="E83" s="95">
        <f t="shared" ca="1" si="2"/>
        <v>23</v>
      </c>
      <c r="F83" s="111">
        <v>23810</v>
      </c>
      <c r="G83" s="112">
        <v>4</v>
      </c>
      <c r="H83" s="238">
        <f t="shared" si="3"/>
        <v>25000.5</v>
      </c>
      <c r="K83" s="158"/>
      <c r="L83" s="158"/>
      <c r="M83" s="158"/>
      <c r="N83" s="159"/>
      <c r="O83" s="160"/>
      <c r="P83" s="161"/>
      <c r="Q83" s="162"/>
      <c r="R83" s="163"/>
    </row>
    <row r="84" spans="1:18">
      <c r="A84" s="8" t="s">
        <v>219</v>
      </c>
      <c r="B84" s="8" t="s">
        <v>110</v>
      </c>
      <c r="C84" s="8" t="s">
        <v>108</v>
      </c>
      <c r="D84" s="9">
        <v>40666</v>
      </c>
      <c r="E84" s="95">
        <f t="shared" ca="1" si="2"/>
        <v>11</v>
      </c>
      <c r="F84" s="111">
        <v>24090</v>
      </c>
      <c r="G84" s="112">
        <v>4</v>
      </c>
      <c r="H84" s="238">
        <f t="shared" si="3"/>
        <v>25294.5</v>
      </c>
      <c r="K84" s="158"/>
      <c r="L84" s="158"/>
      <c r="M84" s="158"/>
      <c r="N84" s="159"/>
      <c r="O84" s="160"/>
      <c r="P84" s="161"/>
      <c r="Q84" s="162"/>
      <c r="R84" s="163"/>
    </row>
    <row r="85" spans="1:18">
      <c r="A85" s="8" t="s">
        <v>235</v>
      </c>
      <c r="B85" s="8" t="s">
        <v>107</v>
      </c>
      <c r="C85" s="8" t="s">
        <v>108</v>
      </c>
      <c r="D85" s="9">
        <v>40584</v>
      </c>
      <c r="E85" s="95">
        <f t="shared" ca="1" si="2"/>
        <v>12</v>
      </c>
      <c r="F85" s="111">
        <v>24200</v>
      </c>
      <c r="G85" s="112">
        <v>5</v>
      </c>
      <c r="H85" s="238">
        <f t="shared" si="3"/>
        <v>25410</v>
      </c>
      <c r="K85" s="158"/>
      <c r="L85" s="158"/>
      <c r="M85" s="158"/>
      <c r="N85" s="159"/>
      <c r="O85" s="160"/>
      <c r="P85" s="161"/>
      <c r="Q85" s="162"/>
      <c r="R85" s="163"/>
    </row>
    <row r="86" spans="1:18">
      <c r="A86" s="8" t="s">
        <v>508</v>
      </c>
      <c r="B86" s="8" t="s">
        <v>140</v>
      </c>
      <c r="C86" s="8" t="s">
        <v>108</v>
      </c>
      <c r="D86" s="9">
        <v>39168</v>
      </c>
      <c r="E86" s="95">
        <f t="shared" ca="1" si="2"/>
        <v>16</v>
      </c>
      <c r="F86" s="111">
        <v>24300</v>
      </c>
      <c r="G86" s="112">
        <v>3</v>
      </c>
      <c r="H86" s="238">
        <f t="shared" si="3"/>
        <v>25515</v>
      </c>
      <c r="K86" s="158"/>
      <c r="L86" s="158"/>
      <c r="M86" s="158"/>
      <c r="N86" s="159"/>
      <c r="O86" s="160"/>
      <c r="P86" s="161"/>
      <c r="Q86" s="162"/>
      <c r="R86" s="163"/>
    </row>
    <row r="87" spans="1:18">
      <c r="A87" s="8" t="s">
        <v>554</v>
      </c>
      <c r="B87" s="8" t="s">
        <v>110</v>
      </c>
      <c r="C87" s="8" t="s">
        <v>108</v>
      </c>
      <c r="D87" s="9">
        <v>38980</v>
      </c>
      <c r="E87" s="95">
        <f t="shared" ca="1" si="2"/>
        <v>16</v>
      </c>
      <c r="F87" s="111">
        <v>24340</v>
      </c>
      <c r="G87" s="112">
        <v>4</v>
      </c>
      <c r="H87" s="238">
        <f t="shared" si="3"/>
        <v>25557</v>
      </c>
      <c r="K87" s="158"/>
      <c r="L87" s="158"/>
      <c r="M87" s="158"/>
      <c r="N87" s="159"/>
      <c r="O87" s="160"/>
      <c r="P87" s="161"/>
      <c r="Q87" s="162"/>
      <c r="R87" s="163"/>
    </row>
    <row r="88" spans="1:18">
      <c r="A88" s="8" t="s">
        <v>322</v>
      </c>
      <c r="B88" s="8" t="s">
        <v>140</v>
      </c>
      <c r="C88" s="8" t="s">
        <v>111</v>
      </c>
      <c r="D88" s="9">
        <v>40298</v>
      </c>
      <c r="E88" s="95">
        <f t="shared" ca="1" si="2"/>
        <v>12</v>
      </c>
      <c r="F88" s="111">
        <v>24410</v>
      </c>
      <c r="G88" s="112">
        <v>3</v>
      </c>
      <c r="H88" s="238">
        <f t="shared" si="3"/>
        <v>25630.5</v>
      </c>
      <c r="K88" s="158"/>
      <c r="L88" s="158"/>
      <c r="M88" s="158"/>
      <c r="N88" s="159"/>
      <c r="O88" s="160"/>
      <c r="P88" s="161"/>
      <c r="Q88" s="162"/>
      <c r="R88" s="163"/>
    </row>
    <row r="89" spans="1:18">
      <c r="A89" s="8" t="s">
        <v>858</v>
      </c>
      <c r="B89" s="8" t="s">
        <v>140</v>
      </c>
      <c r="C89" s="8" t="s">
        <v>125</v>
      </c>
      <c r="D89" s="9">
        <v>37620</v>
      </c>
      <c r="E89" s="95">
        <f t="shared" ca="1" si="2"/>
        <v>20</v>
      </c>
      <c r="F89" s="111">
        <v>24460</v>
      </c>
      <c r="G89" s="112">
        <v>1</v>
      </c>
      <c r="H89" s="238">
        <f t="shared" si="3"/>
        <v>25683</v>
      </c>
      <c r="K89" s="158"/>
      <c r="L89" s="158"/>
      <c r="M89" s="158"/>
      <c r="N89" s="159"/>
      <c r="O89" s="160"/>
      <c r="P89" s="161"/>
      <c r="Q89" s="162"/>
      <c r="R89" s="163"/>
    </row>
    <row r="90" spans="1:18">
      <c r="A90" s="8" t="s">
        <v>438</v>
      </c>
      <c r="B90" s="8" t="s">
        <v>140</v>
      </c>
      <c r="C90" s="8" t="s">
        <v>108</v>
      </c>
      <c r="D90" s="9">
        <v>39518</v>
      </c>
      <c r="E90" s="95">
        <f t="shared" ca="1" si="2"/>
        <v>15</v>
      </c>
      <c r="F90" s="111">
        <v>24710</v>
      </c>
      <c r="G90" s="112">
        <v>2</v>
      </c>
      <c r="H90" s="238">
        <f t="shared" si="3"/>
        <v>25945.5</v>
      </c>
      <c r="K90" s="158"/>
      <c r="L90" s="158"/>
      <c r="M90" s="158"/>
      <c r="N90" s="159"/>
      <c r="O90" s="160"/>
      <c r="P90" s="161"/>
      <c r="Q90" s="162"/>
      <c r="R90" s="163"/>
    </row>
    <row r="91" spans="1:18">
      <c r="A91" s="8" t="s">
        <v>366</v>
      </c>
      <c r="B91" s="8" t="s">
        <v>110</v>
      </c>
      <c r="C91" s="8" t="s">
        <v>108</v>
      </c>
      <c r="D91" s="9">
        <v>39899</v>
      </c>
      <c r="E91" s="95">
        <f t="shared" ca="1" si="2"/>
        <v>14</v>
      </c>
      <c r="F91" s="111">
        <v>24790</v>
      </c>
      <c r="G91" s="112">
        <v>3</v>
      </c>
      <c r="H91" s="238">
        <f t="shared" si="3"/>
        <v>26029.5</v>
      </c>
      <c r="K91" s="158"/>
      <c r="L91" s="158"/>
      <c r="M91" s="158"/>
      <c r="N91" s="159"/>
      <c r="O91" s="160"/>
      <c r="P91" s="161"/>
      <c r="Q91" s="162"/>
      <c r="R91" s="163"/>
    </row>
    <row r="92" spans="1:18">
      <c r="A92" s="8" t="s">
        <v>408</v>
      </c>
      <c r="B92" s="8" t="s">
        <v>177</v>
      </c>
      <c r="C92" s="8" t="s">
        <v>125</v>
      </c>
      <c r="D92" s="9">
        <v>39687</v>
      </c>
      <c r="E92" s="95">
        <f t="shared" ca="1" si="2"/>
        <v>14</v>
      </c>
      <c r="F92" s="111">
        <v>24815</v>
      </c>
      <c r="G92" s="112">
        <v>1</v>
      </c>
      <c r="H92" s="238">
        <f t="shared" si="3"/>
        <v>26055.75</v>
      </c>
      <c r="K92" s="165"/>
      <c r="L92" s="165"/>
      <c r="M92" s="165"/>
      <c r="N92" s="166"/>
      <c r="O92" s="160"/>
      <c r="P92" s="161"/>
      <c r="Q92" s="162"/>
      <c r="R92" s="163"/>
    </row>
    <row r="93" spans="1:18">
      <c r="A93" s="8" t="s">
        <v>240</v>
      </c>
      <c r="B93" s="8" t="s">
        <v>119</v>
      </c>
      <c r="C93" s="8" t="s">
        <v>108</v>
      </c>
      <c r="D93" s="9">
        <v>40574</v>
      </c>
      <c r="E93" s="95">
        <f t="shared" ca="1" si="2"/>
        <v>12</v>
      </c>
      <c r="F93" s="111">
        <v>24840</v>
      </c>
      <c r="G93" s="112">
        <v>1</v>
      </c>
      <c r="H93" s="238">
        <f t="shared" si="3"/>
        <v>26082</v>
      </c>
      <c r="K93" s="158"/>
      <c r="L93" s="158"/>
      <c r="M93" s="158"/>
      <c r="N93" s="159"/>
      <c r="O93" s="160"/>
      <c r="P93" s="161"/>
      <c r="Q93" s="162"/>
      <c r="R93" s="163"/>
    </row>
    <row r="94" spans="1:18">
      <c r="A94" s="8" t="s">
        <v>478</v>
      </c>
      <c r="B94" s="8" t="s">
        <v>107</v>
      </c>
      <c r="C94" s="8" t="s">
        <v>108</v>
      </c>
      <c r="D94" s="9">
        <v>39283</v>
      </c>
      <c r="E94" s="95">
        <f t="shared" ca="1" si="2"/>
        <v>15</v>
      </c>
      <c r="F94" s="111">
        <v>24980</v>
      </c>
      <c r="G94" s="112">
        <v>3</v>
      </c>
      <c r="H94" s="238">
        <f t="shared" si="3"/>
        <v>26229</v>
      </c>
      <c r="K94" s="158"/>
      <c r="L94" s="158"/>
      <c r="M94" s="158"/>
      <c r="N94" s="159"/>
      <c r="O94" s="160"/>
      <c r="P94" s="161"/>
      <c r="Q94" s="162"/>
      <c r="R94" s="163"/>
    </row>
    <row r="95" spans="1:18">
      <c r="A95" s="8" t="s">
        <v>791</v>
      </c>
      <c r="B95" s="8" t="s">
        <v>113</v>
      </c>
      <c r="C95" s="8" t="s">
        <v>111</v>
      </c>
      <c r="D95" s="9">
        <v>35939</v>
      </c>
      <c r="E95" s="95">
        <f t="shared" ca="1" si="2"/>
        <v>24</v>
      </c>
      <c r="F95" s="111">
        <v>25120</v>
      </c>
      <c r="G95" s="112">
        <v>5</v>
      </c>
      <c r="H95" s="238">
        <f t="shared" si="3"/>
        <v>26376</v>
      </c>
      <c r="K95" s="158"/>
      <c r="L95" s="158"/>
      <c r="M95" s="158"/>
      <c r="N95" s="159"/>
      <c r="O95" s="160"/>
      <c r="P95" s="161"/>
      <c r="Q95" s="162"/>
      <c r="R95" s="163"/>
    </row>
    <row r="96" spans="1:18">
      <c r="A96" s="8" t="s">
        <v>601</v>
      </c>
      <c r="B96" s="8" t="s">
        <v>283</v>
      </c>
      <c r="C96" s="8" t="s">
        <v>111</v>
      </c>
      <c r="D96" s="9">
        <v>38738</v>
      </c>
      <c r="E96" s="95">
        <f t="shared" ca="1" si="2"/>
        <v>17</v>
      </c>
      <c r="F96" s="111">
        <v>25120</v>
      </c>
      <c r="G96" s="112">
        <v>2</v>
      </c>
      <c r="H96" s="238">
        <f t="shared" si="3"/>
        <v>26376</v>
      </c>
      <c r="K96" s="158"/>
      <c r="L96" s="158"/>
      <c r="M96" s="158"/>
      <c r="N96" s="159"/>
      <c r="O96" s="160"/>
      <c r="P96" s="161"/>
      <c r="Q96" s="162"/>
      <c r="R96" s="163"/>
    </row>
    <row r="97" spans="1:18">
      <c r="A97" s="8" t="s">
        <v>820</v>
      </c>
      <c r="B97" s="8" t="s">
        <v>140</v>
      </c>
      <c r="C97" s="8" t="s">
        <v>111</v>
      </c>
      <c r="D97" s="9">
        <v>36283</v>
      </c>
      <c r="E97" s="95">
        <f t="shared" ca="1" si="2"/>
        <v>23</v>
      </c>
      <c r="F97" s="111">
        <v>25130</v>
      </c>
      <c r="G97" s="112">
        <v>5</v>
      </c>
      <c r="H97" s="238">
        <f t="shared" si="3"/>
        <v>26386.5</v>
      </c>
      <c r="K97" s="158"/>
      <c r="L97" s="158"/>
      <c r="M97" s="158"/>
      <c r="N97" s="159"/>
      <c r="O97" s="160"/>
      <c r="P97" s="161"/>
      <c r="Q97" s="162"/>
      <c r="R97" s="163"/>
    </row>
    <row r="98" spans="1:18">
      <c r="A98" s="8" t="s">
        <v>352</v>
      </c>
      <c r="B98" s="8" t="s">
        <v>110</v>
      </c>
      <c r="C98" s="8" t="s">
        <v>125</v>
      </c>
      <c r="D98" s="9">
        <v>40166</v>
      </c>
      <c r="E98" s="95">
        <f t="shared" ca="1" si="2"/>
        <v>13</v>
      </c>
      <c r="F98" s="111">
        <v>25245</v>
      </c>
      <c r="G98" s="112">
        <v>5</v>
      </c>
      <c r="H98" s="238">
        <f t="shared" si="3"/>
        <v>26507.25</v>
      </c>
      <c r="K98" s="158"/>
      <c r="L98" s="158"/>
      <c r="M98" s="158"/>
      <c r="N98" s="159"/>
      <c r="O98" s="160"/>
      <c r="P98" s="161"/>
      <c r="Q98" s="162"/>
      <c r="R98" s="163"/>
    </row>
    <row r="99" spans="1:18">
      <c r="A99" s="8" t="s">
        <v>857</v>
      </c>
      <c r="B99" s="8" t="s">
        <v>140</v>
      </c>
      <c r="C99" s="8" t="s">
        <v>108</v>
      </c>
      <c r="D99" s="9">
        <v>37229</v>
      </c>
      <c r="E99" s="95">
        <f t="shared" ca="1" si="2"/>
        <v>21</v>
      </c>
      <c r="F99" s="111">
        <v>25310</v>
      </c>
      <c r="G99" s="112">
        <v>4</v>
      </c>
      <c r="H99" s="238">
        <f t="shared" si="3"/>
        <v>26575.5</v>
      </c>
      <c r="K99" s="158"/>
      <c r="L99" s="158"/>
      <c r="M99" s="158"/>
      <c r="N99" s="159"/>
      <c r="O99" s="160"/>
      <c r="P99" s="161"/>
      <c r="Q99" s="162"/>
      <c r="R99" s="163"/>
    </row>
    <row r="100" spans="1:18">
      <c r="A100" s="8" t="s">
        <v>970</v>
      </c>
      <c r="B100" s="8" t="s">
        <v>107</v>
      </c>
      <c r="C100" s="8" t="s">
        <v>111</v>
      </c>
      <c r="D100" s="9">
        <v>37141</v>
      </c>
      <c r="E100" s="95">
        <f t="shared" ca="1" si="2"/>
        <v>21</v>
      </c>
      <c r="F100" s="111">
        <v>25530</v>
      </c>
      <c r="G100" s="112">
        <v>3</v>
      </c>
      <c r="H100" s="238">
        <f t="shared" si="3"/>
        <v>26806.5</v>
      </c>
      <c r="K100" s="158"/>
      <c r="L100" s="158"/>
      <c r="M100" s="158"/>
      <c r="N100" s="159"/>
      <c r="O100" s="160"/>
      <c r="P100" s="161"/>
      <c r="Q100" s="162"/>
      <c r="R100" s="163"/>
    </row>
    <row r="101" spans="1:18">
      <c r="A101" s="8" t="s">
        <v>507</v>
      </c>
      <c r="B101" s="8" t="s">
        <v>107</v>
      </c>
      <c r="C101" s="8" t="s">
        <v>108</v>
      </c>
      <c r="D101" s="9">
        <v>39171</v>
      </c>
      <c r="E101" s="95">
        <f t="shared" ca="1" si="2"/>
        <v>16</v>
      </c>
      <c r="F101" s="111">
        <v>25690</v>
      </c>
      <c r="G101" s="112">
        <v>2</v>
      </c>
      <c r="H101" s="238">
        <f t="shared" si="3"/>
        <v>26974.5</v>
      </c>
      <c r="K101" s="158"/>
      <c r="L101" s="158"/>
      <c r="M101" s="158"/>
      <c r="N101" s="159"/>
      <c r="O101" s="160"/>
      <c r="P101" s="161"/>
      <c r="Q101" s="162"/>
      <c r="R101" s="163"/>
    </row>
    <row r="102" spans="1:18">
      <c r="A102" s="8" t="s">
        <v>365</v>
      </c>
      <c r="B102" s="8" t="s">
        <v>123</v>
      </c>
      <c r="C102" s="8" t="s">
        <v>111</v>
      </c>
      <c r="D102" s="9">
        <v>39922</v>
      </c>
      <c r="E102" s="95">
        <f t="shared" ca="1" si="2"/>
        <v>13</v>
      </c>
      <c r="F102" s="111">
        <v>25790</v>
      </c>
      <c r="G102" s="112">
        <v>3</v>
      </c>
      <c r="H102" s="238">
        <f t="shared" si="3"/>
        <v>27079.5</v>
      </c>
      <c r="K102" s="158"/>
      <c r="L102" s="158"/>
      <c r="M102" s="158"/>
      <c r="N102" s="159"/>
      <c r="O102" s="160"/>
      <c r="P102" s="161"/>
      <c r="Q102" s="162"/>
      <c r="R102" s="163"/>
    </row>
    <row r="103" spans="1:18">
      <c r="A103" s="8" t="s">
        <v>476</v>
      </c>
      <c r="B103" s="8" t="s">
        <v>115</v>
      </c>
      <c r="C103" s="8" t="s">
        <v>108</v>
      </c>
      <c r="D103" s="9">
        <v>39284</v>
      </c>
      <c r="E103" s="95">
        <f t="shared" ca="1" si="2"/>
        <v>15</v>
      </c>
      <c r="F103" s="111">
        <v>25830</v>
      </c>
      <c r="G103" s="112">
        <v>5</v>
      </c>
      <c r="H103" s="238">
        <f t="shared" si="3"/>
        <v>27121.5</v>
      </c>
      <c r="K103" s="158"/>
      <c r="L103" s="158"/>
      <c r="M103" s="158"/>
      <c r="N103" s="159"/>
      <c r="O103" s="160"/>
      <c r="P103" s="161"/>
      <c r="Q103" s="162"/>
      <c r="R103" s="163"/>
    </row>
    <row r="104" spans="1:18">
      <c r="A104" s="8" t="s">
        <v>124</v>
      </c>
      <c r="B104" s="8" t="s">
        <v>119</v>
      </c>
      <c r="C104" s="8" t="s">
        <v>125</v>
      </c>
      <c r="D104" s="9">
        <v>41195</v>
      </c>
      <c r="E104" s="95">
        <f t="shared" ca="1" si="2"/>
        <v>10</v>
      </c>
      <c r="F104" s="111">
        <v>25885</v>
      </c>
      <c r="G104" s="112">
        <v>5</v>
      </c>
      <c r="H104" s="238">
        <f t="shared" si="3"/>
        <v>27179.25</v>
      </c>
      <c r="K104" s="158"/>
      <c r="L104" s="158"/>
      <c r="M104" s="158"/>
      <c r="N104" s="159"/>
      <c r="O104" s="160"/>
      <c r="P104" s="161"/>
      <c r="Q104" s="162"/>
      <c r="R104" s="163"/>
    </row>
    <row r="105" spans="1:18">
      <c r="A105" s="8" t="s">
        <v>207</v>
      </c>
      <c r="B105" s="8" t="s">
        <v>107</v>
      </c>
      <c r="C105" s="8" t="s">
        <v>111</v>
      </c>
      <c r="D105" s="9">
        <v>40718</v>
      </c>
      <c r="E105" s="95">
        <f t="shared" ca="1" si="2"/>
        <v>11</v>
      </c>
      <c r="F105" s="111">
        <v>26020</v>
      </c>
      <c r="G105" s="112">
        <v>5</v>
      </c>
      <c r="H105" s="238">
        <f t="shared" si="3"/>
        <v>27321</v>
      </c>
      <c r="K105" s="158"/>
      <c r="L105" s="158"/>
      <c r="M105" s="158"/>
      <c r="N105" s="164"/>
      <c r="O105" s="160"/>
      <c r="P105" s="161"/>
      <c r="Q105" s="162"/>
      <c r="R105" s="163"/>
    </row>
    <row r="106" spans="1:18">
      <c r="A106" s="8" t="s">
        <v>973</v>
      </c>
      <c r="B106" s="8" t="s">
        <v>107</v>
      </c>
      <c r="C106" s="8" t="s">
        <v>125</v>
      </c>
      <c r="D106" s="9">
        <v>36462</v>
      </c>
      <c r="E106" s="95">
        <f t="shared" ca="1" si="2"/>
        <v>23</v>
      </c>
      <c r="F106" s="111">
        <v>26185</v>
      </c>
      <c r="G106" s="112">
        <v>5</v>
      </c>
      <c r="H106" s="238">
        <f t="shared" si="3"/>
        <v>27494.25</v>
      </c>
      <c r="K106" s="158"/>
      <c r="L106" s="158"/>
      <c r="M106" s="158"/>
      <c r="N106" s="159"/>
      <c r="O106" s="160"/>
      <c r="P106" s="161"/>
      <c r="Q106" s="162"/>
      <c r="R106" s="163"/>
    </row>
    <row r="107" spans="1:18">
      <c r="A107" s="8" t="s">
        <v>151</v>
      </c>
      <c r="B107" s="8" t="s">
        <v>140</v>
      </c>
      <c r="C107" s="8" t="s">
        <v>108</v>
      </c>
      <c r="D107" s="9">
        <v>41026</v>
      </c>
      <c r="E107" s="95">
        <f t="shared" ca="1" si="2"/>
        <v>10</v>
      </c>
      <c r="F107" s="111">
        <v>26190</v>
      </c>
      <c r="G107" s="112">
        <v>5</v>
      </c>
      <c r="H107" s="238">
        <f t="shared" si="3"/>
        <v>27499.5</v>
      </c>
      <c r="K107" s="158"/>
      <c r="L107" s="158"/>
      <c r="M107" s="158"/>
      <c r="N107" s="159"/>
      <c r="O107" s="160"/>
      <c r="P107" s="161"/>
      <c r="Q107" s="162"/>
      <c r="R107" s="163"/>
    </row>
    <row r="108" spans="1:18">
      <c r="A108" s="8" t="s">
        <v>167</v>
      </c>
      <c r="B108" s="8" t="s">
        <v>115</v>
      </c>
      <c r="C108" s="8" t="s">
        <v>108</v>
      </c>
      <c r="D108" s="9">
        <v>40941</v>
      </c>
      <c r="E108" s="95">
        <f t="shared" ca="1" si="2"/>
        <v>11</v>
      </c>
      <c r="F108" s="111">
        <v>26360</v>
      </c>
      <c r="G108" s="112">
        <v>1</v>
      </c>
      <c r="H108" s="238">
        <f t="shared" si="3"/>
        <v>27678</v>
      </c>
      <c r="K108" s="158"/>
      <c r="L108" s="158"/>
      <c r="M108" s="158"/>
      <c r="N108" s="159"/>
      <c r="O108" s="160"/>
      <c r="P108" s="161"/>
      <c r="Q108" s="162"/>
      <c r="R108" s="163"/>
    </row>
    <row r="109" spans="1:18">
      <c r="A109" s="8" t="s">
        <v>513</v>
      </c>
      <c r="B109" s="8" t="s">
        <v>113</v>
      </c>
      <c r="C109" s="8" t="s">
        <v>111</v>
      </c>
      <c r="D109" s="9">
        <v>39154</v>
      </c>
      <c r="E109" s="95">
        <f t="shared" ca="1" si="2"/>
        <v>16</v>
      </c>
      <c r="F109" s="111">
        <v>26360</v>
      </c>
      <c r="G109" s="112">
        <v>4</v>
      </c>
      <c r="H109" s="238">
        <f t="shared" si="3"/>
        <v>27678</v>
      </c>
      <c r="K109" s="158"/>
      <c r="L109" s="158"/>
      <c r="M109" s="158"/>
      <c r="N109" s="159"/>
      <c r="O109" s="160"/>
      <c r="P109" s="161"/>
      <c r="Q109" s="162"/>
      <c r="R109" s="163"/>
    </row>
    <row r="110" spans="1:18">
      <c r="A110" s="8" t="s">
        <v>474</v>
      </c>
      <c r="B110" s="8" t="s">
        <v>119</v>
      </c>
      <c r="C110" s="8" t="s">
        <v>131</v>
      </c>
      <c r="D110" s="9">
        <v>39293</v>
      </c>
      <c r="E110" s="95">
        <f t="shared" ca="1" si="2"/>
        <v>15</v>
      </c>
      <c r="F110" s="111">
        <v>26484</v>
      </c>
      <c r="G110" s="112">
        <v>5</v>
      </c>
      <c r="H110" s="238">
        <f t="shared" si="3"/>
        <v>27808.2</v>
      </c>
      <c r="K110" s="158"/>
      <c r="L110" s="158"/>
      <c r="M110" s="158"/>
      <c r="N110" s="159"/>
      <c r="O110" s="160"/>
      <c r="P110" s="161"/>
      <c r="Q110" s="162"/>
      <c r="R110" s="163"/>
    </row>
    <row r="111" spans="1:18">
      <c r="A111" s="8" t="s">
        <v>588</v>
      </c>
      <c r="B111" s="8" t="s">
        <v>242</v>
      </c>
      <c r="C111" s="8" t="s">
        <v>108</v>
      </c>
      <c r="D111" s="9">
        <v>38801</v>
      </c>
      <c r="E111" s="95">
        <f t="shared" ca="1" si="2"/>
        <v>17</v>
      </c>
      <c r="F111" s="111">
        <v>26510</v>
      </c>
      <c r="G111" s="112">
        <v>1</v>
      </c>
      <c r="H111" s="238">
        <f t="shared" si="3"/>
        <v>27835.5</v>
      </c>
      <c r="K111" s="158"/>
      <c r="L111" s="158"/>
      <c r="M111" s="158"/>
      <c r="N111" s="159"/>
      <c r="O111" s="160"/>
      <c r="P111" s="161"/>
      <c r="Q111" s="162"/>
      <c r="R111" s="163"/>
    </row>
    <row r="112" spans="1:18">
      <c r="A112" s="8" t="s">
        <v>870</v>
      </c>
      <c r="B112" s="8" t="s">
        <v>147</v>
      </c>
      <c r="C112" s="8" t="s">
        <v>125</v>
      </c>
      <c r="D112" s="9">
        <v>36371</v>
      </c>
      <c r="E112" s="95">
        <f t="shared" ca="1" si="2"/>
        <v>23</v>
      </c>
      <c r="F112" s="111">
        <v>26790</v>
      </c>
      <c r="G112" s="112">
        <v>2</v>
      </c>
      <c r="H112" s="238">
        <f t="shared" si="3"/>
        <v>28129.5</v>
      </c>
      <c r="K112" s="158"/>
      <c r="L112" s="158"/>
      <c r="M112" s="158"/>
      <c r="N112" s="159"/>
      <c r="O112" s="160"/>
      <c r="P112" s="161"/>
      <c r="Q112" s="162"/>
      <c r="R112" s="163"/>
    </row>
    <row r="113" spans="1:18">
      <c r="A113" s="10" t="s">
        <v>5</v>
      </c>
      <c r="B113" s="10" t="s">
        <v>130</v>
      </c>
      <c r="C113" s="10" t="s">
        <v>125</v>
      </c>
      <c r="D113" s="11">
        <v>40595</v>
      </c>
      <c r="E113" s="95">
        <f t="shared" ca="1" si="2"/>
        <v>12</v>
      </c>
      <c r="F113" s="111">
        <v>26795</v>
      </c>
      <c r="G113" s="112">
        <v>4</v>
      </c>
      <c r="H113" s="238">
        <f t="shared" si="3"/>
        <v>28134.75</v>
      </c>
      <c r="K113" s="158"/>
      <c r="L113" s="158"/>
      <c r="M113" s="158"/>
      <c r="N113" s="164"/>
      <c r="O113" s="160"/>
      <c r="P113" s="161"/>
      <c r="Q113" s="162"/>
      <c r="R113" s="163"/>
    </row>
    <row r="114" spans="1:18">
      <c r="A114" s="8" t="s">
        <v>480</v>
      </c>
      <c r="B114" s="8" t="s">
        <v>123</v>
      </c>
      <c r="C114" s="8" t="s">
        <v>125</v>
      </c>
      <c r="D114" s="9">
        <v>39279</v>
      </c>
      <c r="E114" s="95">
        <f t="shared" ca="1" si="2"/>
        <v>15</v>
      </c>
      <c r="F114" s="111">
        <v>26890</v>
      </c>
      <c r="G114" s="112">
        <v>3</v>
      </c>
      <c r="H114" s="238">
        <f t="shared" si="3"/>
        <v>28234.5</v>
      </c>
      <c r="K114" s="158"/>
      <c r="L114" s="158"/>
      <c r="M114" s="158"/>
      <c r="N114" s="159"/>
      <c r="O114" s="160"/>
      <c r="P114" s="161"/>
      <c r="Q114" s="162"/>
      <c r="R114" s="163"/>
    </row>
    <row r="115" spans="1:18">
      <c r="A115" s="8" t="s">
        <v>498</v>
      </c>
      <c r="B115" s="8" t="s">
        <v>107</v>
      </c>
      <c r="C115" s="8" t="s">
        <v>131</v>
      </c>
      <c r="D115" s="9">
        <v>39208</v>
      </c>
      <c r="E115" s="95">
        <f t="shared" ca="1" si="2"/>
        <v>15</v>
      </c>
      <c r="F115" s="111">
        <v>26944</v>
      </c>
      <c r="G115" s="112">
        <v>4</v>
      </c>
      <c r="H115" s="238">
        <f t="shared" si="3"/>
        <v>28291.200000000001</v>
      </c>
      <c r="K115" s="158"/>
      <c r="L115" s="158"/>
      <c r="M115" s="158"/>
      <c r="N115" s="159"/>
      <c r="O115" s="160"/>
      <c r="P115" s="161"/>
      <c r="Q115" s="162"/>
      <c r="R115" s="163"/>
    </row>
    <row r="116" spans="1:18">
      <c r="A116" s="8" t="s">
        <v>267</v>
      </c>
      <c r="B116" s="8" t="s">
        <v>107</v>
      </c>
      <c r="C116" s="8" t="s">
        <v>108</v>
      </c>
      <c r="D116" s="9">
        <v>40477</v>
      </c>
      <c r="E116" s="95">
        <f t="shared" ca="1" si="2"/>
        <v>12</v>
      </c>
      <c r="F116" s="111">
        <v>27130</v>
      </c>
      <c r="G116" s="112">
        <v>5</v>
      </c>
      <c r="H116" s="238">
        <f t="shared" si="3"/>
        <v>28486.5</v>
      </c>
      <c r="K116" s="158"/>
      <c r="L116" s="158"/>
      <c r="M116" s="158"/>
      <c r="N116" s="159"/>
      <c r="O116" s="160"/>
      <c r="P116" s="161"/>
      <c r="Q116" s="162"/>
      <c r="R116" s="163"/>
    </row>
    <row r="117" spans="1:18">
      <c r="A117" s="8" t="s">
        <v>759</v>
      </c>
      <c r="B117" s="8" t="s">
        <v>123</v>
      </c>
      <c r="C117" s="8" t="s">
        <v>108</v>
      </c>
      <c r="D117" s="9">
        <v>37008</v>
      </c>
      <c r="E117" s="95">
        <f t="shared" ca="1" si="2"/>
        <v>21</v>
      </c>
      <c r="F117" s="111">
        <v>27180</v>
      </c>
      <c r="G117" s="112">
        <v>4</v>
      </c>
      <c r="H117" s="238">
        <f t="shared" si="3"/>
        <v>28539</v>
      </c>
      <c r="K117" s="158"/>
      <c r="L117" s="158"/>
      <c r="M117" s="158"/>
      <c r="N117" s="159"/>
      <c r="O117" s="160"/>
      <c r="P117" s="161"/>
      <c r="Q117" s="162"/>
      <c r="R117" s="163"/>
    </row>
    <row r="118" spans="1:18">
      <c r="A118" s="8" t="s">
        <v>316</v>
      </c>
      <c r="B118" s="8" t="s">
        <v>709</v>
      </c>
      <c r="C118" s="8" t="s">
        <v>108</v>
      </c>
      <c r="D118" s="12">
        <v>40313</v>
      </c>
      <c r="E118" s="95">
        <f t="shared" ca="1" si="2"/>
        <v>12</v>
      </c>
      <c r="F118" s="111">
        <v>27250</v>
      </c>
      <c r="G118" s="112">
        <v>5</v>
      </c>
      <c r="H118" s="238">
        <f t="shared" si="3"/>
        <v>28612.5</v>
      </c>
      <c r="K118" s="158"/>
      <c r="L118" s="158"/>
      <c r="M118" s="158"/>
      <c r="N118" s="159"/>
      <c r="O118" s="160"/>
      <c r="P118" s="161"/>
      <c r="Q118" s="162"/>
      <c r="R118" s="163"/>
    </row>
    <row r="119" spans="1:18">
      <c r="A119" s="8" t="s">
        <v>835</v>
      </c>
      <c r="B119" s="8" t="s">
        <v>140</v>
      </c>
      <c r="C119" s="8" t="s">
        <v>111</v>
      </c>
      <c r="D119" s="9">
        <v>36350</v>
      </c>
      <c r="E119" s="95">
        <f t="shared" ca="1" si="2"/>
        <v>23</v>
      </c>
      <c r="F119" s="111">
        <v>27380</v>
      </c>
      <c r="G119" s="112">
        <v>3</v>
      </c>
      <c r="H119" s="238">
        <f t="shared" si="3"/>
        <v>28749</v>
      </c>
      <c r="K119" s="158"/>
      <c r="L119" s="158"/>
      <c r="M119" s="158"/>
      <c r="N119" s="159"/>
      <c r="O119" s="160"/>
      <c r="P119" s="161"/>
      <c r="Q119" s="162"/>
      <c r="R119" s="163"/>
    </row>
    <row r="120" spans="1:18">
      <c r="A120" s="8" t="s">
        <v>315</v>
      </c>
      <c r="B120" s="8" t="s">
        <v>242</v>
      </c>
      <c r="C120" s="8" t="s">
        <v>131</v>
      </c>
      <c r="D120" s="12">
        <v>40313</v>
      </c>
      <c r="E120" s="95">
        <f t="shared" ca="1" si="2"/>
        <v>12</v>
      </c>
      <c r="F120" s="111">
        <v>27484</v>
      </c>
      <c r="G120" s="112">
        <v>4</v>
      </c>
      <c r="H120" s="238">
        <f t="shared" si="3"/>
        <v>28858.2</v>
      </c>
      <c r="K120" s="158"/>
      <c r="L120" s="158"/>
      <c r="M120" s="158"/>
      <c r="N120" s="159"/>
      <c r="O120" s="160"/>
      <c r="P120" s="161"/>
      <c r="Q120" s="162"/>
      <c r="R120" s="163"/>
    </row>
    <row r="121" spans="1:18">
      <c r="A121" s="8" t="s">
        <v>561</v>
      </c>
      <c r="B121" s="8" t="s">
        <v>115</v>
      </c>
      <c r="C121" s="8" t="s">
        <v>108</v>
      </c>
      <c r="D121" s="9">
        <v>38916</v>
      </c>
      <c r="E121" s="95">
        <f t="shared" ca="1" si="2"/>
        <v>16</v>
      </c>
      <c r="F121" s="111">
        <v>27560</v>
      </c>
      <c r="G121" s="112">
        <v>2</v>
      </c>
      <c r="H121" s="238">
        <f t="shared" si="3"/>
        <v>28938</v>
      </c>
      <c r="K121" s="165"/>
      <c r="L121" s="165"/>
      <c r="M121" s="165"/>
      <c r="N121" s="166"/>
      <c r="O121" s="160"/>
      <c r="P121" s="161"/>
      <c r="Q121" s="162"/>
      <c r="R121" s="163"/>
    </row>
    <row r="122" spans="1:18">
      <c r="A122" s="8" t="s">
        <v>512</v>
      </c>
      <c r="B122" s="8" t="s">
        <v>107</v>
      </c>
      <c r="C122" s="8" t="s">
        <v>125</v>
      </c>
      <c r="D122" s="9">
        <v>39155</v>
      </c>
      <c r="E122" s="95">
        <f t="shared" ca="1" si="2"/>
        <v>16</v>
      </c>
      <c r="F122" s="111">
        <v>27710</v>
      </c>
      <c r="G122" s="112">
        <v>3</v>
      </c>
      <c r="H122" s="238">
        <f t="shared" si="3"/>
        <v>29095.5</v>
      </c>
      <c r="K122" s="158"/>
      <c r="L122" s="158"/>
      <c r="M122" s="158"/>
      <c r="N122" s="159"/>
      <c r="O122" s="160"/>
      <c r="P122" s="161"/>
      <c r="Q122" s="162"/>
      <c r="R122" s="163"/>
    </row>
    <row r="123" spans="1:18">
      <c r="A123" s="8" t="s">
        <v>269</v>
      </c>
      <c r="B123" s="8" t="s">
        <v>140</v>
      </c>
      <c r="C123" s="8" t="s">
        <v>111</v>
      </c>
      <c r="D123" s="9">
        <v>40473</v>
      </c>
      <c r="E123" s="95">
        <f t="shared" ca="1" si="2"/>
        <v>12</v>
      </c>
      <c r="F123" s="111">
        <v>28260</v>
      </c>
      <c r="G123" s="112">
        <v>5</v>
      </c>
      <c r="H123" s="238">
        <f t="shared" si="3"/>
        <v>29673</v>
      </c>
      <c r="K123" s="158"/>
      <c r="L123" s="158"/>
      <c r="M123" s="158"/>
      <c r="N123" s="159"/>
      <c r="O123" s="160"/>
      <c r="P123" s="161"/>
      <c r="Q123" s="162"/>
      <c r="R123" s="163"/>
    </row>
    <row r="124" spans="1:18">
      <c r="A124" s="8" t="s">
        <v>964</v>
      </c>
      <c r="B124" s="8" t="s">
        <v>107</v>
      </c>
      <c r="C124" s="8" t="s">
        <v>111</v>
      </c>
      <c r="D124" s="14">
        <v>37099</v>
      </c>
      <c r="E124" s="95">
        <f t="shared" ca="1" si="2"/>
        <v>21</v>
      </c>
      <c r="F124" s="111">
        <v>28270</v>
      </c>
      <c r="G124" s="112">
        <v>5</v>
      </c>
      <c r="H124" s="238">
        <f t="shared" si="3"/>
        <v>29683.5</v>
      </c>
      <c r="K124" s="158"/>
      <c r="L124" s="158"/>
      <c r="M124" s="158"/>
      <c r="N124" s="159"/>
      <c r="O124" s="160"/>
      <c r="P124" s="161"/>
      <c r="Q124" s="162"/>
      <c r="R124" s="163"/>
    </row>
    <row r="125" spans="1:18">
      <c r="A125" s="8" t="s">
        <v>239</v>
      </c>
      <c r="B125" s="8" t="s">
        <v>140</v>
      </c>
      <c r="C125" s="8" t="s">
        <v>131</v>
      </c>
      <c r="D125" s="9">
        <v>40574</v>
      </c>
      <c r="E125" s="95">
        <f t="shared" ca="1" si="2"/>
        <v>12</v>
      </c>
      <c r="F125" s="111">
        <v>28424</v>
      </c>
      <c r="G125" s="112">
        <v>4</v>
      </c>
      <c r="H125" s="238">
        <f t="shared" si="3"/>
        <v>29845.200000000001</v>
      </c>
      <c r="K125" s="158"/>
      <c r="L125" s="158"/>
      <c r="M125" s="158"/>
      <c r="N125" s="159"/>
      <c r="O125" s="160"/>
      <c r="P125" s="161"/>
      <c r="Q125" s="162"/>
      <c r="R125" s="163"/>
    </row>
    <row r="126" spans="1:18">
      <c r="A126" s="8" t="s">
        <v>937</v>
      </c>
      <c r="B126" s="8" t="s">
        <v>119</v>
      </c>
      <c r="C126" s="8" t="s">
        <v>125</v>
      </c>
      <c r="D126" s="9">
        <v>37775</v>
      </c>
      <c r="E126" s="95">
        <f t="shared" ca="1" si="2"/>
        <v>19</v>
      </c>
      <c r="F126" s="111">
        <v>28525</v>
      </c>
      <c r="G126" s="112">
        <v>4</v>
      </c>
      <c r="H126" s="238">
        <f t="shared" si="3"/>
        <v>29951.25</v>
      </c>
      <c r="K126" s="158"/>
      <c r="L126" s="158"/>
      <c r="M126" s="158"/>
      <c r="N126" s="159"/>
      <c r="O126" s="160"/>
      <c r="P126" s="161"/>
      <c r="Q126" s="162"/>
      <c r="R126" s="163"/>
    </row>
    <row r="127" spans="1:18">
      <c r="A127" s="8" t="s">
        <v>256</v>
      </c>
      <c r="B127" s="8" t="s">
        <v>242</v>
      </c>
      <c r="C127" s="8" t="s">
        <v>125</v>
      </c>
      <c r="D127" s="12">
        <v>40516</v>
      </c>
      <c r="E127" s="95">
        <f t="shared" ca="1" si="2"/>
        <v>12</v>
      </c>
      <c r="F127" s="111">
        <v>28625</v>
      </c>
      <c r="G127" s="112">
        <v>1</v>
      </c>
      <c r="H127" s="238">
        <f t="shared" si="3"/>
        <v>30056.25</v>
      </c>
      <c r="K127" s="158"/>
      <c r="L127" s="158"/>
      <c r="M127" s="158"/>
      <c r="N127" s="159"/>
      <c r="O127" s="160"/>
      <c r="P127" s="161"/>
      <c r="Q127" s="162"/>
      <c r="R127" s="163"/>
    </row>
    <row r="128" spans="1:18">
      <c r="A128" s="8" t="s">
        <v>762</v>
      </c>
      <c r="B128" s="8" t="s">
        <v>123</v>
      </c>
      <c r="C128" s="8" t="s">
        <v>108</v>
      </c>
      <c r="D128" s="9">
        <v>37018</v>
      </c>
      <c r="E128" s="95">
        <f t="shared" ca="1" si="2"/>
        <v>21</v>
      </c>
      <c r="F128" s="111">
        <v>28650</v>
      </c>
      <c r="G128" s="112">
        <v>4</v>
      </c>
      <c r="H128" s="238">
        <f t="shared" si="3"/>
        <v>30082.5</v>
      </c>
      <c r="K128" s="158"/>
      <c r="L128" s="158"/>
      <c r="M128" s="158"/>
      <c r="N128" s="159"/>
      <c r="O128" s="160"/>
      <c r="P128" s="161"/>
      <c r="Q128" s="162"/>
      <c r="R128" s="163"/>
    </row>
    <row r="129" spans="1:18">
      <c r="A129" s="8" t="s">
        <v>353</v>
      </c>
      <c r="B129" s="8" t="s">
        <v>154</v>
      </c>
      <c r="C129" s="8" t="s">
        <v>125</v>
      </c>
      <c r="D129" s="9">
        <v>40152</v>
      </c>
      <c r="E129" s="95">
        <f t="shared" ca="1" si="2"/>
        <v>13</v>
      </c>
      <c r="F129" s="111">
        <v>28680</v>
      </c>
      <c r="G129" s="112">
        <v>1</v>
      </c>
      <c r="H129" s="238">
        <f t="shared" si="3"/>
        <v>30114</v>
      </c>
      <c r="K129" s="158"/>
      <c r="L129" s="158"/>
      <c r="M129" s="158"/>
      <c r="N129" s="159"/>
      <c r="O129" s="160"/>
      <c r="P129" s="161"/>
      <c r="Q129" s="162"/>
      <c r="R129" s="163"/>
    </row>
    <row r="130" spans="1:18">
      <c r="A130" s="8" t="s">
        <v>570</v>
      </c>
      <c r="B130" s="8" t="s">
        <v>107</v>
      </c>
      <c r="C130" s="8" t="s">
        <v>131</v>
      </c>
      <c r="D130" s="9">
        <v>38863</v>
      </c>
      <c r="E130" s="95">
        <f t="shared" ref="E130:E193" ca="1" si="4">DATEDIF(D130,TODAY(),"Y")</f>
        <v>16</v>
      </c>
      <c r="F130" s="111">
        <v>28768</v>
      </c>
      <c r="G130" s="112">
        <v>3</v>
      </c>
      <c r="H130" s="238">
        <f t="shared" si="3"/>
        <v>30206.400000000001</v>
      </c>
      <c r="K130" s="158"/>
      <c r="L130" s="158"/>
      <c r="M130" s="158"/>
      <c r="N130" s="159"/>
      <c r="O130" s="160"/>
      <c r="P130" s="161"/>
      <c r="Q130" s="162"/>
      <c r="R130" s="163"/>
    </row>
    <row r="131" spans="1:18">
      <c r="A131" s="8" t="s">
        <v>879</v>
      </c>
      <c r="B131" s="8" t="s">
        <v>147</v>
      </c>
      <c r="C131" s="8" t="s">
        <v>125</v>
      </c>
      <c r="D131" s="9">
        <v>36121</v>
      </c>
      <c r="E131" s="95">
        <f t="shared" ca="1" si="4"/>
        <v>24</v>
      </c>
      <c r="F131" s="111">
        <v>28880</v>
      </c>
      <c r="G131" s="112">
        <v>3</v>
      </c>
      <c r="H131" s="238">
        <f t="shared" ref="H131:H194" si="5">$I$2*F131+F131</f>
        <v>30324</v>
      </c>
      <c r="K131" s="158"/>
      <c r="L131" s="158"/>
      <c r="M131" s="158"/>
      <c r="N131" s="159"/>
      <c r="O131" s="160"/>
      <c r="P131" s="161"/>
      <c r="Q131" s="162"/>
      <c r="R131" s="163"/>
    </row>
    <row r="132" spans="1:18">
      <c r="A132" s="8" t="s">
        <v>822</v>
      </c>
      <c r="B132" s="8" t="s">
        <v>140</v>
      </c>
      <c r="C132" s="8" t="s">
        <v>108</v>
      </c>
      <c r="D132" s="9">
        <v>37394</v>
      </c>
      <c r="E132" s="95">
        <f t="shared" ca="1" si="4"/>
        <v>20</v>
      </c>
      <c r="F132" s="111">
        <v>28970</v>
      </c>
      <c r="G132" s="112">
        <v>3</v>
      </c>
      <c r="H132" s="238">
        <f t="shared" si="5"/>
        <v>30418.5</v>
      </c>
      <c r="K132" s="158"/>
      <c r="L132" s="158"/>
      <c r="M132" s="158"/>
      <c r="N132" s="159"/>
      <c r="O132" s="160"/>
      <c r="P132" s="161"/>
      <c r="Q132" s="162"/>
      <c r="R132" s="163"/>
    </row>
    <row r="133" spans="1:18">
      <c r="A133" s="8" t="s">
        <v>509</v>
      </c>
      <c r="B133" s="8" t="s">
        <v>147</v>
      </c>
      <c r="C133" s="8" t="s">
        <v>111</v>
      </c>
      <c r="D133" s="9">
        <v>39167</v>
      </c>
      <c r="E133" s="95">
        <f t="shared" ca="1" si="4"/>
        <v>16</v>
      </c>
      <c r="F133" s="111">
        <v>29000</v>
      </c>
      <c r="G133" s="112">
        <v>5</v>
      </c>
      <c r="H133" s="238">
        <f t="shared" si="5"/>
        <v>30450</v>
      </c>
      <c r="K133" s="158"/>
      <c r="L133" s="158"/>
      <c r="M133" s="158"/>
      <c r="N133" s="164"/>
      <c r="O133" s="160"/>
      <c r="P133" s="161"/>
      <c r="Q133" s="162"/>
      <c r="R133" s="163"/>
    </row>
    <row r="134" spans="1:18">
      <c r="A134" s="8" t="s">
        <v>891</v>
      </c>
      <c r="B134" s="8" t="s">
        <v>115</v>
      </c>
      <c r="C134" s="8" t="s">
        <v>125</v>
      </c>
      <c r="D134" s="9">
        <v>36695</v>
      </c>
      <c r="E134" s="95">
        <f t="shared" ca="1" si="4"/>
        <v>22</v>
      </c>
      <c r="F134" s="111">
        <v>29005</v>
      </c>
      <c r="G134" s="112">
        <v>1</v>
      </c>
      <c r="H134" s="238">
        <f t="shared" si="5"/>
        <v>30455.25</v>
      </c>
      <c r="K134" s="158"/>
      <c r="L134" s="158"/>
      <c r="M134" s="158"/>
      <c r="N134" s="159"/>
      <c r="O134" s="160"/>
      <c r="P134" s="161"/>
      <c r="Q134" s="162"/>
      <c r="R134" s="163"/>
    </row>
    <row r="135" spans="1:18">
      <c r="A135" s="10" t="s">
        <v>194</v>
      </c>
      <c r="B135" s="10" t="s">
        <v>135</v>
      </c>
      <c r="C135" s="10" t="s">
        <v>131</v>
      </c>
      <c r="D135" s="11">
        <v>40787</v>
      </c>
      <c r="E135" s="95">
        <f t="shared" ca="1" si="4"/>
        <v>11</v>
      </c>
      <c r="F135" s="111">
        <v>29070</v>
      </c>
      <c r="G135" s="112">
        <v>3</v>
      </c>
      <c r="H135" s="238">
        <f t="shared" si="5"/>
        <v>30523.5</v>
      </c>
      <c r="K135" s="158"/>
      <c r="L135" s="158"/>
      <c r="M135" s="158"/>
      <c r="N135" s="159"/>
      <c r="O135" s="160"/>
      <c r="P135" s="161"/>
      <c r="Q135" s="162"/>
      <c r="R135" s="163"/>
    </row>
    <row r="136" spans="1:18">
      <c r="A136" s="8" t="s">
        <v>913</v>
      </c>
      <c r="B136" s="8" t="s">
        <v>110</v>
      </c>
      <c r="C136" s="8" t="s">
        <v>108</v>
      </c>
      <c r="D136" s="9">
        <v>37138</v>
      </c>
      <c r="E136" s="95">
        <f t="shared" ca="1" si="4"/>
        <v>21</v>
      </c>
      <c r="F136" s="111">
        <v>29130</v>
      </c>
      <c r="G136" s="112">
        <v>1</v>
      </c>
      <c r="H136" s="238">
        <f t="shared" si="5"/>
        <v>30586.5</v>
      </c>
      <c r="K136" s="158"/>
      <c r="L136" s="158"/>
      <c r="M136" s="158"/>
      <c r="N136" s="159"/>
      <c r="O136" s="160"/>
      <c r="P136" s="161"/>
      <c r="Q136" s="162"/>
      <c r="R136" s="163"/>
    </row>
    <row r="137" spans="1:18">
      <c r="A137" s="8" t="s">
        <v>805</v>
      </c>
      <c r="B137" s="8" t="s">
        <v>140</v>
      </c>
      <c r="C137" s="8" t="s">
        <v>131</v>
      </c>
      <c r="D137" s="9">
        <v>35829</v>
      </c>
      <c r="E137" s="95">
        <f t="shared" ca="1" si="4"/>
        <v>25</v>
      </c>
      <c r="F137" s="111">
        <v>29176</v>
      </c>
      <c r="G137" s="112">
        <v>3</v>
      </c>
      <c r="H137" s="238">
        <f t="shared" si="5"/>
        <v>30634.799999999999</v>
      </c>
      <c r="K137" s="158"/>
      <c r="L137" s="158"/>
      <c r="M137" s="158"/>
      <c r="N137" s="159"/>
      <c r="O137" s="160"/>
      <c r="P137" s="161"/>
      <c r="Q137" s="162"/>
      <c r="R137" s="163"/>
    </row>
    <row r="138" spans="1:18">
      <c r="A138" s="8" t="s">
        <v>938</v>
      </c>
      <c r="B138" s="8" t="s">
        <v>119</v>
      </c>
      <c r="C138" s="8" t="s">
        <v>108</v>
      </c>
      <c r="D138" s="9">
        <v>37793</v>
      </c>
      <c r="E138" s="95">
        <f t="shared" ca="1" si="4"/>
        <v>19</v>
      </c>
      <c r="F138" s="111">
        <v>29210</v>
      </c>
      <c r="G138" s="112">
        <v>5</v>
      </c>
      <c r="H138" s="238">
        <f t="shared" si="5"/>
        <v>30670.5</v>
      </c>
      <c r="K138" s="158"/>
      <c r="L138" s="158"/>
      <c r="M138" s="158"/>
      <c r="N138" s="159"/>
      <c r="O138" s="160"/>
      <c r="P138" s="161"/>
      <c r="Q138" s="162"/>
      <c r="R138" s="163"/>
    </row>
    <row r="139" spans="1:18">
      <c r="A139" s="117" t="s">
        <v>922</v>
      </c>
      <c r="B139" s="117" t="s">
        <v>119</v>
      </c>
      <c r="C139" s="117" t="s">
        <v>108</v>
      </c>
      <c r="D139" s="14">
        <v>36526</v>
      </c>
      <c r="E139" s="102">
        <f t="shared" ca="1" si="4"/>
        <v>23</v>
      </c>
      <c r="F139" s="118">
        <v>29260</v>
      </c>
      <c r="G139" s="119">
        <v>4</v>
      </c>
      <c r="H139" s="238">
        <f t="shared" si="5"/>
        <v>30723</v>
      </c>
      <c r="I139" s="226"/>
      <c r="K139" s="158"/>
      <c r="L139" s="158"/>
      <c r="M139" s="158"/>
      <c r="N139" s="159"/>
      <c r="O139" s="160"/>
      <c r="P139" s="161"/>
      <c r="Q139" s="162"/>
      <c r="R139" s="163"/>
    </row>
    <row r="140" spans="1:18">
      <c r="A140" s="8" t="s">
        <v>390</v>
      </c>
      <c r="B140" s="8" t="s">
        <v>119</v>
      </c>
      <c r="C140" s="8" t="s">
        <v>108</v>
      </c>
      <c r="D140" s="9">
        <v>39745</v>
      </c>
      <c r="E140" s="95">
        <f t="shared" ca="1" si="4"/>
        <v>14</v>
      </c>
      <c r="F140" s="111">
        <v>29330</v>
      </c>
      <c r="G140" s="112">
        <v>5</v>
      </c>
      <c r="H140" s="238">
        <f t="shared" si="5"/>
        <v>30796.5</v>
      </c>
      <c r="K140" s="158"/>
      <c r="L140" s="158"/>
      <c r="M140" s="158"/>
      <c r="N140" s="159"/>
      <c r="O140" s="160"/>
      <c r="P140" s="161"/>
      <c r="Q140" s="162"/>
      <c r="R140" s="163"/>
    </row>
    <row r="141" spans="1:18">
      <c r="A141" s="8" t="s">
        <v>576</v>
      </c>
      <c r="B141" s="8" t="s">
        <v>140</v>
      </c>
      <c r="C141" s="8" t="s">
        <v>108</v>
      </c>
      <c r="D141" s="9">
        <v>38832</v>
      </c>
      <c r="E141" s="95">
        <f t="shared" ca="1" si="4"/>
        <v>16</v>
      </c>
      <c r="F141" s="111">
        <v>29420</v>
      </c>
      <c r="G141" s="112">
        <v>5</v>
      </c>
      <c r="H141" s="238">
        <f t="shared" si="5"/>
        <v>30891</v>
      </c>
      <c r="K141" s="158"/>
      <c r="L141" s="158"/>
      <c r="M141" s="158"/>
      <c r="N141" s="159"/>
      <c r="O141" s="160"/>
      <c r="P141" s="161"/>
      <c r="Q141" s="162"/>
      <c r="R141" s="163"/>
    </row>
    <row r="142" spans="1:18">
      <c r="A142" s="8" t="s">
        <v>884</v>
      </c>
      <c r="B142" s="8" t="s">
        <v>121</v>
      </c>
      <c r="C142" s="8" t="s">
        <v>111</v>
      </c>
      <c r="D142" s="9">
        <v>37236</v>
      </c>
      <c r="E142" s="95">
        <f t="shared" ca="1" si="4"/>
        <v>21</v>
      </c>
      <c r="F142" s="111">
        <v>29540</v>
      </c>
      <c r="G142" s="112">
        <v>3</v>
      </c>
      <c r="H142" s="238">
        <f t="shared" si="5"/>
        <v>31017</v>
      </c>
      <c r="K142" s="158"/>
      <c r="L142" s="158"/>
      <c r="M142" s="158"/>
      <c r="N142" s="159"/>
      <c r="O142" s="160"/>
      <c r="P142" s="161"/>
      <c r="Q142" s="162"/>
      <c r="R142" s="163"/>
    </row>
    <row r="143" spans="1:18">
      <c r="A143" s="8" t="s">
        <v>331</v>
      </c>
      <c r="B143" s="8" t="s">
        <v>110</v>
      </c>
      <c r="C143" s="8" t="s">
        <v>108</v>
      </c>
      <c r="D143" s="9">
        <v>40264</v>
      </c>
      <c r="E143" s="95">
        <f t="shared" ca="1" si="4"/>
        <v>13</v>
      </c>
      <c r="F143" s="111">
        <v>29760</v>
      </c>
      <c r="G143" s="112">
        <v>2</v>
      </c>
      <c r="H143" s="238">
        <f t="shared" si="5"/>
        <v>31248</v>
      </c>
      <c r="K143" s="158"/>
      <c r="L143" s="158"/>
      <c r="M143" s="158"/>
      <c r="N143" s="159"/>
      <c r="O143" s="160"/>
      <c r="P143" s="161"/>
      <c r="Q143" s="162"/>
      <c r="R143" s="163"/>
    </row>
    <row r="144" spans="1:18">
      <c r="A144" s="8" t="s">
        <v>757</v>
      </c>
      <c r="B144" s="8" t="s">
        <v>123</v>
      </c>
      <c r="C144" s="8" t="s">
        <v>131</v>
      </c>
      <c r="D144" s="9">
        <v>36602</v>
      </c>
      <c r="E144" s="95">
        <f t="shared" ca="1" si="4"/>
        <v>23</v>
      </c>
      <c r="F144" s="111">
        <v>30080</v>
      </c>
      <c r="G144" s="112">
        <v>3</v>
      </c>
      <c r="H144" s="238">
        <f t="shared" si="5"/>
        <v>31584</v>
      </c>
      <c r="K144" s="158"/>
      <c r="L144" s="158"/>
      <c r="M144" s="158"/>
      <c r="N144" s="167"/>
      <c r="O144" s="160"/>
      <c r="P144" s="161"/>
      <c r="Q144" s="162"/>
      <c r="R144" s="163"/>
    </row>
    <row r="145" spans="1:18">
      <c r="A145" s="8" t="s">
        <v>887</v>
      </c>
      <c r="B145" s="8" t="s">
        <v>115</v>
      </c>
      <c r="C145" s="8" t="s">
        <v>111</v>
      </c>
      <c r="D145" s="9">
        <v>36623</v>
      </c>
      <c r="E145" s="95">
        <f t="shared" ca="1" si="4"/>
        <v>23</v>
      </c>
      <c r="F145" s="111">
        <v>30300</v>
      </c>
      <c r="G145" s="112">
        <v>1</v>
      </c>
      <c r="H145" s="238">
        <f t="shared" si="5"/>
        <v>31815</v>
      </c>
      <c r="K145" s="158"/>
      <c r="L145" s="158"/>
      <c r="M145" s="158"/>
      <c r="N145" s="159"/>
      <c r="O145" s="160"/>
      <c r="P145" s="161"/>
      <c r="Q145" s="162"/>
      <c r="R145" s="163"/>
    </row>
    <row r="146" spans="1:18">
      <c r="A146" s="8" t="s">
        <v>765</v>
      </c>
      <c r="B146" s="8" t="s">
        <v>123</v>
      </c>
      <c r="C146" s="8" t="s">
        <v>111</v>
      </c>
      <c r="D146" s="9">
        <v>36038</v>
      </c>
      <c r="E146" s="95">
        <f t="shared" ca="1" si="4"/>
        <v>24</v>
      </c>
      <c r="F146" s="111">
        <v>30340</v>
      </c>
      <c r="G146" s="112">
        <v>3</v>
      </c>
      <c r="H146" s="238">
        <f t="shared" si="5"/>
        <v>31857</v>
      </c>
      <c r="K146" s="158"/>
      <c r="L146" s="158"/>
      <c r="M146" s="158"/>
      <c r="N146" s="159"/>
      <c r="O146" s="160"/>
      <c r="P146" s="161"/>
      <c r="Q146" s="162"/>
      <c r="R146" s="163"/>
    </row>
    <row r="147" spans="1:18">
      <c r="A147" s="8" t="s">
        <v>621</v>
      </c>
      <c r="B147" s="8" t="s">
        <v>154</v>
      </c>
      <c r="C147" s="8" t="s">
        <v>108</v>
      </c>
      <c r="D147" s="9">
        <v>38051</v>
      </c>
      <c r="E147" s="95">
        <f t="shared" ca="1" si="4"/>
        <v>19</v>
      </c>
      <c r="F147" s="111">
        <v>30350</v>
      </c>
      <c r="G147" s="112">
        <v>1</v>
      </c>
      <c r="H147" s="238">
        <f t="shared" si="5"/>
        <v>31867.5</v>
      </c>
      <c r="K147" s="158"/>
      <c r="L147" s="158"/>
      <c r="M147" s="158"/>
      <c r="N147" s="159"/>
      <c r="O147" s="160"/>
      <c r="P147" s="161"/>
      <c r="Q147" s="162"/>
      <c r="R147" s="163"/>
    </row>
    <row r="148" spans="1:18">
      <c r="A148" s="8" t="s">
        <v>481</v>
      </c>
      <c r="B148" s="8" t="s">
        <v>140</v>
      </c>
      <c r="C148" s="8" t="s">
        <v>131</v>
      </c>
      <c r="D148" s="9">
        <v>39278</v>
      </c>
      <c r="E148" s="95">
        <f t="shared" ca="1" si="4"/>
        <v>15</v>
      </c>
      <c r="F148" s="111">
        <v>30416</v>
      </c>
      <c r="G148" s="112">
        <v>1</v>
      </c>
      <c r="H148" s="238">
        <f t="shared" si="5"/>
        <v>31936.799999999999</v>
      </c>
      <c r="K148" s="158"/>
      <c r="L148" s="158"/>
      <c r="M148" s="158"/>
      <c r="N148" s="159"/>
      <c r="O148" s="160"/>
      <c r="P148" s="161"/>
      <c r="Q148" s="162"/>
      <c r="R148" s="163"/>
    </row>
    <row r="149" spans="1:18">
      <c r="A149" s="10" t="s">
        <v>195</v>
      </c>
      <c r="B149" s="10" t="s">
        <v>135</v>
      </c>
      <c r="C149" s="10" t="s">
        <v>125</v>
      </c>
      <c r="D149" s="11">
        <v>40779</v>
      </c>
      <c r="E149" s="95">
        <f t="shared" ca="1" si="4"/>
        <v>11</v>
      </c>
      <c r="F149" s="111">
        <v>30445</v>
      </c>
      <c r="G149" s="112">
        <v>1</v>
      </c>
      <c r="H149" s="238">
        <f t="shared" si="5"/>
        <v>31967.25</v>
      </c>
      <c r="K149" s="158"/>
      <c r="L149" s="158"/>
      <c r="M149" s="158"/>
      <c r="N149" s="159"/>
      <c r="O149" s="160"/>
      <c r="P149" s="161"/>
      <c r="Q149" s="162"/>
      <c r="R149" s="163"/>
    </row>
    <row r="150" spans="1:18">
      <c r="A150" s="8" t="s">
        <v>245</v>
      </c>
      <c r="B150" s="8" t="s">
        <v>119</v>
      </c>
      <c r="C150" s="8" t="s">
        <v>131</v>
      </c>
      <c r="D150" s="9">
        <v>40561</v>
      </c>
      <c r="E150" s="95">
        <f t="shared" ca="1" si="4"/>
        <v>12</v>
      </c>
      <c r="F150" s="111">
        <v>30468</v>
      </c>
      <c r="G150" s="112">
        <v>2</v>
      </c>
      <c r="H150" s="238">
        <f t="shared" si="5"/>
        <v>31991.4</v>
      </c>
      <c r="K150" s="158"/>
      <c r="L150" s="158"/>
      <c r="M150" s="158"/>
      <c r="N150" s="159"/>
      <c r="O150" s="160"/>
      <c r="P150" s="161"/>
      <c r="Q150" s="162"/>
      <c r="R150" s="163"/>
    </row>
    <row r="151" spans="1:18">
      <c r="A151" s="8" t="s">
        <v>13</v>
      </c>
      <c r="B151" s="8" t="s">
        <v>135</v>
      </c>
      <c r="C151" s="8" t="s">
        <v>108</v>
      </c>
      <c r="D151" s="9">
        <v>37404</v>
      </c>
      <c r="E151" s="95">
        <f t="shared" ca="1" si="4"/>
        <v>20</v>
      </c>
      <c r="F151" s="111">
        <v>30780</v>
      </c>
      <c r="G151" s="112">
        <v>4</v>
      </c>
      <c r="H151" s="238">
        <f t="shared" si="5"/>
        <v>32319</v>
      </c>
      <c r="K151" s="158"/>
      <c r="L151" s="158"/>
      <c r="M151" s="158"/>
      <c r="N151" s="159"/>
      <c r="O151" s="160"/>
      <c r="P151" s="161"/>
      <c r="Q151" s="162"/>
      <c r="R151" s="163"/>
    </row>
    <row r="152" spans="1:18">
      <c r="A152" s="8" t="s">
        <v>854</v>
      </c>
      <c r="B152" s="8" t="s">
        <v>140</v>
      </c>
      <c r="C152" s="8" t="s">
        <v>108</v>
      </c>
      <c r="D152" s="9">
        <v>37936</v>
      </c>
      <c r="E152" s="95">
        <f t="shared" ca="1" si="4"/>
        <v>19</v>
      </c>
      <c r="F152" s="111">
        <v>30920</v>
      </c>
      <c r="G152" s="112">
        <v>5</v>
      </c>
      <c r="H152" s="238">
        <f t="shared" si="5"/>
        <v>32466</v>
      </c>
      <c r="K152" s="158"/>
      <c r="L152" s="158"/>
      <c r="M152" s="158"/>
      <c r="N152" s="159"/>
      <c r="O152" s="160"/>
      <c r="P152" s="161"/>
      <c r="Q152" s="162"/>
      <c r="R152" s="163"/>
    </row>
    <row r="153" spans="1:18">
      <c r="A153" s="8" t="s">
        <v>872</v>
      </c>
      <c r="B153" s="8" t="s">
        <v>147</v>
      </c>
      <c r="C153" s="8" t="s">
        <v>125</v>
      </c>
      <c r="D153" s="9">
        <v>37138</v>
      </c>
      <c r="E153" s="95">
        <f t="shared" ca="1" si="4"/>
        <v>21</v>
      </c>
      <c r="F153" s="111">
        <v>31110</v>
      </c>
      <c r="G153" s="112">
        <v>1</v>
      </c>
      <c r="H153" s="238">
        <f t="shared" si="5"/>
        <v>32665.5</v>
      </c>
      <c r="K153" s="158"/>
      <c r="L153" s="158"/>
      <c r="M153" s="158"/>
      <c r="N153" s="159"/>
      <c r="O153" s="160"/>
      <c r="P153" s="161"/>
      <c r="Q153" s="162"/>
      <c r="R153" s="163"/>
    </row>
    <row r="154" spans="1:18">
      <c r="A154" s="8" t="s">
        <v>894</v>
      </c>
      <c r="B154" s="8" t="s">
        <v>110</v>
      </c>
      <c r="C154" s="8" t="s">
        <v>125</v>
      </c>
      <c r="D154" s="9">
        <v>35826</v>
      </c>
      <c r="E154" s="95">
        <f t="shared" ca="1" si="4"/>
        <v>25</v>
      </c>
      <c r="F154" s="111">
        <v>31205</v>
      </c>
      <c r="G154" s="112">
        <v>2</v>
      </c>
      <c r="H154" s="238">
        <f t="shared" si="5"/>
        <v>32765.25</v>
      </c>
      <c r="K154" s="158"/>
      <c r="L154" s="158"/>
      <c r="M154" s="158"/>
      <c r="N154" s="159"/>
      <c r="O154" s="160"/>
      <c r="P154" s="161"/>
      <c r="Q154" s="162"/>
      <c r="R154" s="163"/>
    </row>
    <row r="155" spans="1:18">
      <c r="A155" s="8" t="s">
        <v>978</v>
      </c>
      <c r="B155" s="8" t="s">
        <v>250</v>
      </c>
      <c r="C155" s="8" t="s">
        <v>125</v>
      </c>
      <c r="D155" s="9">
        <v>36557</v>
      </c>
      <c r="E155" s="95">
        <f t="shared" ca="1" si="4"/>
        <v>23</v>
      </c>
      <c r="F155" s="111">
        <v>31250</v>
      </c>
      <c r="G155" s="112">
        <v>2</v>
      </c>
      <c r="H155" s="238">
        <f t="shared" si="5"/>
        <v>32812.5</v>
      </c>
      <c r="K155" s="158"/>
      <c r="L155" s="158"/>
      <c r="M155" s="158"/>
      <c r="N155" s="159"/>
      <c r="O155" s="160"/>
      <c r="P155" s="161"/>
      <c r="Q155" s="162"/>
      <c r="R155" s="163"/>
    </row>
    <row r="156" spans="1:18">
      <c r="A156" s="8" t="s">
        <v>444</v>
      </c>
      <c r="B156" s="8" t="s">
        <v>147</v>
      </c>
      <c r="C156" s="8" t="s">
        <v>125</v>
      </c>
      <c r="D156" s="9">
        <v>39457</v>
      </c>
      <c r="E156" s="95">
        <f t="shared" ca="1" si="4"/>
        <v>15</v>
      </c>
      <c r="F156" s="111">
        <v>31255</v>
      </c>
      <c r="G156" s="112">
        <v>5</v>
      </c>
      <c r="H156" s="238">
        <f t="shared" si="5"/>
        <v>32817.75</v>
      </c>
      <c r="K156" s="158"/>
      <c r="L156" s="158"/>
      <c r="M156" s="158"/>
      <c r="N156" s="159"/>
      <c r="O156" s="160"/>
      <c r="P156" s="161"/>
      <c r="Q156" s="162"/>
      <c r="R156" s="163"/>
    </row>
    <row r="157" spans="1:18">
      <c r="A157" s="8" t="s">
        <v>880</v>
      </c>
      <c r="B157" s="8" t="s">
        <v>147</v>
      </c>
      <c r="C157" s="8" t="s">
        <v>108</v>
      </c>
      <c r="D157" s="9">
        <v>36145</v>
      </c>
      <c r="E157" s="95">
        <f t="shared" ca="1" si="4"/>
        <v>24</v>
      </c>
      <c r="F157" s="111">
        <v>31260</v>
      </c>
      <c r="G157" s="112">
        <v>5</v>
      </c>
      <c r="H157" s="238">
        <f t="shared" si="5"/>
        <v>32823</v>
      </c>
      <c r="K157" s="158"/>
      <c r="L157" s="158"/>
      <c r="M157" s="158"/>
      <c r="N157" s="159"/>
      <c r="O157" s="160"/>
      <c r="P157" s="161"/>
      <c r="Q157" s="162"/>
      <c r="R157" s="163"/>
    </row>
    <row r="158" spans="1:18">
      <c r="A158" s="8" t="s">
        <v>863</v>
      </c>
      <c r="B158" s="8" t="s">
        <v>147</v>
      </c>
      <c r="C158" s="8" t="s">
        <v>111</v>
      </c>
      <c r="D158" s="9">
        <v>36199</v>
      </c>
      <c r="E158" s="95">
        <f t="shared" ca="1" si="4"/>
        <v>24</v>
      </c>
      <c r="F158" s="111">
        <v>31270</v>
      </c>
      <c r="G158" s="112">
        <v>5</v>
      </c>
      <c r="H158" s="238">
        <f t="shared" si="5"/>
        <v>32833.5</v>
      </c>
      <c r="K158" s="158"/>
      <c r="L158" s="158"/>
      <c r="M158" s="158"/>
      <c r="N158" s="159"/>
      <c r="O158" s="160"/>
      <c r="P158" s="161"/>
      <c r="Q158" s="162"/>
      <c r="R158" s="163"/>
    </row>
    <row r="159" spans="1:18">
      <c r="A159" s="8" t="s">
        <v>287</v>
      </c>
      <c r="B159" s="8" t="s">
        <v>107</v>
      </c>
      <c r="C159" s="8" t="s">
        <v>108</v>
      </c>
      <c r="D159" s="9">
        <v>40420</v>
      </c>
      <c r="E159" s="95">
        <f t="shared" ca="1" si="4"/>
        <v>12</v>
      </c>
      <c r="F159" s="111">
        <v>31690</v>
      </c>
      <c r="G159" s="112">
        <v>4</v>
      </c>
      <c r="H159" s="238">
        <f t="shared" si="5"/>
        <v>33274.5</v>
      </c>
      <c r="K159" s="158"/>
      <c r="L159" s="158"/>
      <c r="M159" s="158"/>
      <c r="N159" s="159"/>
      <c r="O159" s="160"/>
      <c r="P159" s="161"/>
      <c r="Q159" s="162"/>
      <c r="R159" s="163"/>
    </row>
    <row r="160" spans="1:18">
      <c r="A160" s="8" t="s">
        <v>149</v>
      </c>
      <c r="B160" s="8" t="s">
        <v>123</v>
      </c>
      <c r="C160" s="8" t="s">
        <v>108</v>
      </c>
      <c r="D160" s="9">
        <v>41051</v>
      </c>
      <c r="E160" s="95">
        <f t="shared" ca="1" si="4"/>
        <v>10</v>
      </c>
      <c r="F160" s="111">
        <v>31830</v>
      </c>
      <c r="G160" s="112">
        <v>3</v>
      </c>
      <c r="H160" s="238">
        <f t="shared" si="5"/>
        <v>33421.5</v>
      </c>
      <c r="K160" s="158"/>
      <c r="L160" s="158"/>
      <c r="M160" s="158"/>
      <c r="N160" s="159"/>
      <c r="O160" s="160"/>
      <c r="P160" s="161"/>
      <c r="Q160" s="162"/>
      <c r="R160" s="163"/>
    </row>
    <row r="161" spans="1:18">
      <c r="A161" s="8" t="s">
        <v>499</v>
      </c>
      <c r="B161" s="8" t="s">
        <v>113</v>
      </c>
      <c r="C161" s="8" t="s">
        <v>108</v>
      </c>
      <c r="D161" s="9">
        <v>39199</v>
      </c>
      <c r="E161" s="95">
        <f t="shared" ca="1" si="4"/>
        <v>15</v>
      </c>
      <c r="F161" s="111">
        <v>31840</v>
      </c>
      <c r="G161" s="112">
        <v>1</v>
      </c>
      <c r="H161" s="238">
        <f t="shared" si="5"/>
        <v>33432</v>
      </c>
      <c r="K161" s="158"/>
      <c r="L161" s="158"/>
      <c r="M161" s="158"/>
      <c r="N161" s="159"/>
      <c r="O161" s="160"/>
      <c r="P161" s="161"/>
      <c r="Q161" s="162"/>
      <c r="R161" s="163"/>
    </row>
    <row r="162" spans="1:18">
      <c r="A162" s="8" t="s">
        <v>497</v>
      </c>
      <c r="B162" s="8" t="s">
        <v>123</v>
      </c>
      <c r="C162" s="8" t="s">
        <v>108</v>
      </c>
      <c r="D162" s="9">
        <v>39215</v>
      </c>
      <c r="E162" s="95">
        <f t="shared" ca="1" si="4"/>
        <v>15</v>
      </c>
      <c r="F162" s="111">
        <v>31910</v>
      </c>
      <c r="G162" s="112">
        <v>5</v>
      </c>
      <c r="H162" s="238">
        <f t="shared" si="5"/>
        <v>33505.5</v>
      </c>
      <c r="K162" s="158"/>
      <c r="L162" s="158"/>
      <c r="M162" s="158"/>
      <c r="N162" s="159"/>
      <c r="O162" s="160"/>
      <c r="P162" s="161"/>
      <c r="Q162" s="162"/>
      <c r="R162" s="163"/>
    </row>
    <row r="163" spans="1:18">
      <c r="A163" s="8" t="s">
        <v>613</v>
      </c>
      <c r="B163" s="8" t="s">
        <v>119</v>
      </c>
      <c r="C163" s="8" t="s">
        <v>108</v>
      </c>
      <c r="D163" s="9">
        <v>38237</v>
      </c>
      <c r="E163" s="95">
        <f t="shared" ca="1" si="4"/>
        <v>18</v>
      </c>
      <c r="F163" s="111">
        <v>31910</v>
      </c>
      <c r="G163" s="112">
        <v>5</v>
      </c>
      <c r="H163" s="238">
        <f t="shared" si="5"/>
        <v>33505.5</v>
      </c>
      <c r="K163" s="165"/>
      <c r="L163" s="165"/>
      <c r="M163" s="165"/>
      <c r="N163" s="166"/>
      <c r="O163" s="160"/>
      <c r="P163" s="161"/>
      <c r="Q163" s="162"/>
      <c r="R163" s="163"/>
    </row>
    <row r="164" spans="1:18">
      <c r="A164" s="8" t="s">
        <v>787</v>
      </c>
      <c r="B164" s="8" t="s">
        <v>113</v>
      </c>
      <c r="C164" s="8" t="s">
        <v>111</v>
      </c>
      <c r="D164" s="9">
        <v>37641</v>
      </c>
      <c r="E164" s="95">
        <f t="shared" ca="1" si="4"/>
        <v>20</v>
      </c>
      <c r="F164" s="111">
        <v>31970</v>
      </c>
      <c r="G164" s="112">
        <v>5</v>
      </c>
      <c r="H164" s="238">
        <f t="shared" si="5"/>
        <v>33568.5</v>
      </c>
      <c r="K164" s="158"/>
      <c r="L164" s="158"/>
      <c r="M164" s="158"/>
      <c r="N164" s="159"/>
      <c r="O164" s="160"/>
      <c r="P164" s="161"/>
      <c r="Q164" s="162"/>
      <c r="R164" s="163"/>
    </row>
    <row r="165" spans="1:18">
      <c r="A165" s="8" t="s">
        <v>771</v>
      </c>
      <c r="B165" s="8" t="s">
        <v>123</v>
      </c>
      <c r="C165" s="8" t="s">
        <v>108</v>
      </c>
      <c r="D165" s="9">
        <v>36506</v>
      </c>
      <c r="E165" s="95">
        <f t="shared" ca="1" si="4"/>
        <v>23</v>
      </c>
      <c r="F165" s="111">
        <v>32100</v>
      </c>
      <c r="G165" s="112">
        <v>1</v>
      </c>
      <c r="H165" s="238">
        <f t="shared" si="5"/>
        <v>33705</v>
      </c>
      <c r="K165" s="158"/>
      <c r="L165" s="158"/>
      <c r="M165" s="158"/>
      <c r="N165" s="159"/>
      <c r="O165" s="160"/>
      <c r="P165" s="161"/>
      <c r="Q165" s="162"/>
      <c r="R165" s="163"/>
    </row>
    <row r="166" spans="1:18">
      <c r="A166" s="8" t="s">
        <v>549</v>
      </c>
      <c r="B166" s="8" t="s">
        <v>119</v>
      </c>
      <c r="C166" s="8" t="s">
        <v>108</v>
      </c>
      <c r="D166" s="9">
        <v>39002</v>
      </c>
      <c r="E166" s="95">
        <f t="shared" ca="1" si="4"/>
        <v>16</v>
      </c>
      <c r="F166" s="111">
        <v>32120</v>
      </c>
      <c r="G166" s="112">
        <v>1</v>
      </c>
      <c r="H166" s="238">
        <f t="shared" si="5"/>
        <v>33726</v>
      </c>
      <c r="K166" s="158"/>
      <c r="L166" s="158"/>
      <c r="M166" s="158"/>
      <c r="N166" s="159"/>
      <c r="O166" s="160"/>
      <c r="P166" s="161"/>
      <c r="Q166" s="162"/>
      <c r="R166" s="163"/>
    </row>
    <row r="167" spans="1:18">
      <c r="A167" s="8" t="s">
        <v>209</v>
      </c>
      <c r="B167" s="8" t="s">
        <v>113</v>
      </c>
      <c r="C167" s="8" t="s">
        <v>108</v>
      </c>
      <c r="D167" s="9">
        <v>40710</v>
      </c>
      <c r="E167" s="95">
        <f t="shared" ca="1" si="4"/>
        <v>11</v>
      </c>
      <c r="F167" s="111">
        <v>32140</v>
      </c>
      <c r="G167" s="112">
        <v>2</v>
      </c>
      <c r="H167" s="238">
        <f t="shared" si="5"/>
        <v>33747</v>
      </c>
      <c r="K167" s="158"/>
      <c r="L167" s="158"/>
      <c r="M167" s="158"/>
      <c r="N167" s="159"/>
      <c r="O167" s="160"/>
      <c r="P167" s="161"/>
      <c r="Q167" s="162"/>
      <c r="R167" s="163"/>
    </row>
    <row r="168" spans="1:18">
      <c r="A168" s="8" t="s">
        <v>117</v>
      </c>
      <c r="B168" s="8" t="s">
        <v>107</v>
      </c>
      <c r="C168" s="8" t="s">
        <v>108</v>
      </c>
      <c r="D168" s="9">
        <v>41226</v>
      </c>
      <c r="E168" s="95">
        <f t="shared" ca="1" si="4"/>
        <v>10</v>
      </c>
      <c r="F168" s="111">
        <v>32160</v>
      </c>
      <c r="G168" s="112">
        <v>3</v>
      </c>
      <c r="H168" s="238">
        <f t="shared" si="5"/>
        <v>33768</v>
      </c>
      <c r="K168" s="158"/>
      <c r="L168" s="158"/>
      <c r="M168" s="158"/>
      <c r="N168" s="159"/>
      <c r="O168" s="160"/>
      <c r="P168" s="161"/>
      <c r="Q168" s="162"/>
      <c r="R168" s="163"/>
    </row>
    <row r="169" spans="1:18">
      <c r="A169" s="8" t="s">
        <v>145</v>
      </c>
      <c r="B169" s="8" t="s">
        <v>140</v>
      </c>
      <c r="C169" s="8" t="s">
        <v>111</v>
      </c>
      <c r="D169" s="9">
        <v>41079</v>
      </c>
      <c r="E169" s="95">
        <f t="shared" ca="1" si="4"/>
        <v>10</v>
      </c>
      <c r="F169" s="111">
        <v>32190</v>
      </c>
      <c r="G169" s="112">
        <v>3</v>
      </c>
      <c r="H169" s="238">
        <f t="shared" si="5"/>
        <v>33799.5</v>
      </c>
      <c r="K169" s="158"/>
      <c r="L169" s="158"/>
      <c r="M169" s="158"/>
      <c r="N169" s="159"/>
      <c r="O169" s="160"/>
      <c r="P169" s="161"/>
      <c r="Q169" s="162"/>
      <c r="R169" s="163"/>
    </row>
    <row r="170" spans="1:18">
      <c r="A170" s="8" t="s">
        <v>416</v>
      </c>
      <c r="B170" s="8" t="s">
        <v>113</v>
      </c>
      <c r="C170" s="8" t="s">
        <v>108</v>
      </c>
      <c r="D170" s="9">
        <v>39654</v>
      </c>
      <c r="E170" s="95">
        <f t="shared" ca="1" si="4"/>
        <v>14</v>
      </c>
      <c r="F170" s="111">
        <v>32360</v>
      </c>
      <c r="G170" s="112">
        <v>4</v>
      </c>
      <c r="H170" s="238">
        <f t="shared" si="5"/>
        <v>33978</v>
      </c>
      <c r="K170" s="158"/>
      <c r="L170" s="158"/>
      <c r="M170" s="158"/>
      <c r="N170" s="159"/>
      <c r="O170" s="160"/>
      <c r="P170" s="161"/>
      <c r="Q170" s="162"/>
      <c r="R170" s="163"/>
    </row>
    <row r="171" spans="1:18">
      <c r="A171" s="8" t="s">
        <v>581</v>
      </c>
      <c r="B171" s="8" t="s">
        <v>140</v>
      </c>
      <c r="C171" s="8" t="s">
        <v>108</v>
      </c>
      <c r="D171" s="9">
        <v>38813</v>
      </c>
      <c r="E171" s="95">
        <f t="shared" ca="1" si="4"/>
        <v>17</v>
      </c>
      <c r="F171" s="111">
        <v>32390</v>
      </c>
      <c r="G171" s="112">
        <v>2</v>
      </c>
      <c r="H171" s="238">
        <f t="shared" si="5"/>
        <v>34009.5</v>
      </c>
      <c r="K171" s="158"/>
      <c r="L171" s="158"/>
      <c r="M171" s="158"/>
      <c r="N171" s="159"/>
      <c r="O171" s="160"/>
      <c r="P171" s="161"/>
      <c r="Q171" s="162"/>
      <c r="R171" s="163"/>
    </row>
    <row r="172" spans="1:18">
      <c r="A172" s="8" t="s">
        <v>972</v>
      </c>
      <c r="B172" s="8" t="s">
        <v>107</v>
      </c>
      <c r="C172" s="8" t="s">
        <v>131</v>
      </c>
      <c r="D172" s="9">
        <v>36458</v>
      </c>
      <c r="E172" s="95">
        <f t="shared" ca="1" si="4"/>
        <v>23</v>
      </c>
      <c r="F172" s="111">
        <v>32536</v>
      </c>
      <c r="G172" s="112">
        <v>2</v>
      </c>
      <c r="H172" s="238">
        <f t="shared" si="5"/>
        <v>34162.800000000003</v>
      </c>
      <c r="K172" s="158"/>
      <c r="L172" s="158"/>
      <c r="M172" s="158"/>
      <c r="N172" s="159"/>
      <c r="O172" s="160"/>
      <c r="P172" s="161"/>
      <c r="Q172" s="162"/>
      <c r="R172" s="163"/>
    </row>
    <row r="173" spans="1:18">
      <c r="A173" s="8" t="s">
        <v>407</v>
      </c>
      <c r="B173" s="8" t="s">
        <v>177</v>
      </c>
      <c r="C173" s="8" t="s">
        <v>108</v>
      </c>
      <c r="D173" s="9">
        <v>39688</v>
      </c>
      <c r="E173" s="95">
        <f t="shared" ca="1" si="4"/>
        <v>14</v>
      </c>
      <c r="F173" s="111">
        <v>32600</v>
      </c>
      <c r="G173" s="112">
        <v>5</v>
      </c>
      <c r="H173" s="238">
        <f t="shared" si="5"/>
        <v>34230</v>
      </c>
      <c r="K173" s="158"/>
      <c r="L173" s="158"/>
      <c r="M173" s="158"/>
      <c r="N173" s="159"/>
      <c r="O173" s="160"/>
      <c r="P173" s="161"/>
      <c r="Q173" s="162"/>
      <c r="R173" s="163"/>
    </row>
    <row r="174" spans="1:18">
      <c r="A174" s="8" t="s">
        <v>295</v>
      </c>
      <c r="B174" s="8" t="s">
        <v>113</v>
      </c>
      <c r="C174" s="8" t="s">
        <v>108</v>
      </c>
      <c r="D174" s="9">
        <v>40399</v>
      </c>
      <c r="E174" s="95">
        <f t="shared" ca="1" si="4"/>
        <v>12</v>
      </c>
      <c r="F174" s="111">
        <v>32640</v>
      </c>
      <c r="G174" s="112">
        <v>4</v>
      </c>
      <c r="H174" s="238">
        <f t="shared" si="5"/>
        <v>34272</v>
      </c>
      <c r="K174" s="158"/>
      <c r="L174" s="158"/>
      <c r="M174" s="158"/>
      <c r="N174" s="159"/>
      <c r="O174" s="160"/>
      <c r="P174" s="161"/>
      <c r="Q174" s="162"/>
      <c r="R174" s="163"/>
    </row>
    <row r="175" spans="1:18">
      <c r="A175" s="8" t="s">
        <v>141</v>
      </c>
      <c r="B175" s="8" t="s">
        <v>115</v>
      </c>
      <c r="C175" s="8" t="s">
        <v>111</v>
      </c>
      <c r="D175" s="9">
        <v>41116</v>
      </c>
      <c r="E175" s="95">
        <f t="shared" ca="1" si="4"/>
        <v>10</v>
      </c>
      <c r="F175" s="111">
        <v>32650</v>
      </c>
      <c r="G175" s="112">
        <v>1</v>
      </c>
      <c r="H175" s="238">
        <f t="shared" si="5"/>
        <v>34282.5</v>
      </c>
      <c r="K175" s="158"/>
      <c r="L175" s="158"/>
      <c r="M175" s="158"/>
      <c r="N175" s="159"/>
      <c r="O175" s="160"/>
      <c r="P175" s="161"/>
      <c r="Q175" s="162"/>
      <c r="R175" s="163"/>
    </row>
    <row r="176" spans="1:18">
      <c r="A176" s="8" t="s">
        <v>321</v>
      </c>
      <c r="B176" s="8" t="s">
        <v>113</v>
      </c>
      <c r="C176" s="8" t="s">
        <v>125</v>
      </c>
      <c r="D176" s="9">
        <v>40299</v>
      </c>
      <c r="E176" s="95">
        <f t="shared" ca="1" si="4"/>
        <v>12</v>
      </c>
      <c r="F176" s="111">
        <v>32835</v>
      </c>
      <c r="G176" s="112">
        <v>2</v>
      </c>
      <c r="H176" s="238">
        <f t="shared" si="5"/>
        <v>34476.75</v>
      </c>
      <c r="K176" s="158"/>
      <c r="L176" s="158"/>
      <c r="M176" s="158"/>
      <c r="N176" s="159"/>
      <c r="O176" s="160"/>
      <c r="P176" s="161"/>
      <c r="Q176" s="162"/>
      <c r="R176" s="163"/>
    </row>
    <row r="177" spans="1:18">
      <c r="A177" s="8" t="s">
        <v>434</v>
      </c>
      <c r="B177" s="8" t="s">
        <v>107</v>
      </c>
      <c r="C177" s="8" t="s">
        <v>111</v>
      </c>
      <c r="D177" s="9">
        <v>39534</v>
      </c>
      <c r="E177" s="95">
        <f t="shared" ca="1" si="4"/>
        <v>15</v>
      </c>
      <c r="F177" s="111">
        <v>32880</v>
      </c>
      <c r="G177" s="112">
        <v>3</v>
      </c>
      <c r="H177" s="238">
        <f t="shared" si="5"/>
        <v>34524</v>
      </c>
      <c r="K177" s="158"/>
      <c r="L177" s="158"/>
      <c r="M177" s="158"/>
      <c r="N177" s="159"/>
      <c r="O177" s="160"/>
      <c r="P177" s="161"/>
      <c r="Q177" s="162"/>
      <c r="R177" s="163"/>
    </row>
    <row r="178" spans="1:18">
      <c r="A178" s="8" t="s">
        <v>615</v>
      </c>
      <c r="B178" s="8" t="s">
        <v>110</v>
      </c>
      <c r="C178" s="8" t="s">
        <v>125</v>
      </c>
      <c r="D178" s="14">
        <v>38173</v>
      </c>
      <c r="E178" s="95">
        <f t="shared" ca="1" si="4"/>
        <v>18</v>
      </c>
      <c r="F178" s="111">
        <v>32900</v>
      </c>
      <c r="G178" s="112">
        <v>2</v>
      </c>
      <c r="H178" s="238">
        <f t="shared" si="5"/>
        <v>34545</v>
      </c>
      <c r="K178" s="158"/>
      <c r="L178" s="158"/>
      <c r="M178" s="158"/>
      <c r="N178" s="159"/>
      <c r="O178" s="160"/>
      <c r="P178" s="161"/>
      <c r="Q178" s="162"/>
      <c r="R178" s="163"/>
    </row>
    <row r="179" spans="1:18">
      <c r="A179" s="8" t="s">
        <v>777</v>
      </c>
      <c r="B179" s="8" t="s">
        <v>137</v>
      </c>
      <c r="C179" s="8" t="s">
        <v>111</v>
      </c>
      <c r="D179" s="9">
        <v>36176</v>
      </c>
      <c r="E179" s="95">
        <f t="shared" ca="1" si="4"/>
        <v>24</v>
      </c>
      <c r="F179" s="111">
        <v>32940</v>
      </c>
      <c r="G179" s="112">
        <v>5</v>
      </c>
      <c r="H179" s="238">
        <f t="shared" si="5"/>
        <v>34587</v>
      </c>
      <c r="K179" s="158"/>
      <c r="L179" s="158"/>
      <c r="M179" s="158"/>
      <c r="N179" s="159"/>
      <c r="O179" s="160"/>
      <c r="P179" s="161"/>
      <c r="Q179" s="162"/>
      <c r="R179" s="163"/>
    </row>
    <row r="180" spans="1:18">
      <c r="A180" s="8" t="s">
        <v>770</v>
      </c>
      <c r="B180" s="8" t="s">
        <v>123</v>
      </c>
      <c r="C180" s="8" t="s">
        <v>131</v>
      </c>
      <c r="D180" s="9">
        <v>36487</v>
      </c>
      <c r="E180" s="95">
        <f t="shared" ca="1" si="4"/>
        <v>23</v>
      </c>
      <c r="F180" s="111">
        <v>33056</v>
      </c>
      <c r="G180" s="112">
        <v>5</v>
      </c>
      <c r="H180" s="238">
        <f t="shared" si="5"/>
        <v>34708.800000000003</v>
      </c>
      <c r="K180" s="158"/>
      <c r="L180" s="158"/>
      <c r="M180" s="158"/>
      <c r="N180" s="159"/>
      <c r="O180" s="160"/>
      <c r="P180" s="161"/>
      <c r="Q180" s="162"/>
      <c r="R180" s="163"/>
    </row>
    <row r="181" spans="1:18">
      <c r="A181" s="8" t="s">
        <v>528</v>
      </c>
      <c r="B181" s="8" t="s">
        <v>110</v>
      </c>
      <c r="C181" s="8" t="s">
        <v>111</v>
      </c>
      <c r="D181" s="9">
        <v>39109</v>
      </c>
      <c r="E181" s="95">
        <f t="shared" ca="1" si="4"/>
        <v>16</v>
      </c>
      <c r="F181" s="111">
        <v>33120</v>
      </c>
      <c r="G181" s="112">
        <v>2</v>
      </c>
      <c r="H181" s="238">
        <f t="shared" si="5"/>
        <v>34776</v>
      </c>
      <c r="K181" s="158"/>
      <c r="L181" s="158"/>
      <c r="M181" s="158"/>
      <c r="N181" s="159"/>
      <c r="O181" s="160"/>
      <c r="P181" s="161"/>
      <c r="Q181" s="162"/>
      <c r="R181" s="163"/>
    </row>
    <row r="182" spans="1:18">
      <c r="A182" s="8" t="s">
        <v>848</v>
      </c>
      <c r="B182" s="8" t="s">
        <v>140</v>
      </c>
      <c r="C182" s="8" t="s">
        <v>108</v>
      </c>
      <c r="D182" s="9">
        <v>36084</v>
      </c>
      <c r="E182" s="95">
        <f t="shared" ca="1" si="4"/>
        <v>24</v>
      </c>
      <c r="F182" s="111">
        <v>33210</v>
      </c>
      <c r="G182" s="112">
        <v>4</v>
      </c>
      <c r="H182" s="238">
        <f t="shared" si="5"/>
        <v>34870.5</v>
      </c>
      <c r="K182" s="165"/>
      <c r="L182" s="165"/>
      <c r="M182" s="165"/>
      <c r="N182" s="166"/>
      <c r="O182" s="160"/>
      <c r="P182" s="161"/>
      <c r="Q182" s="162"/>
      <c r="R182" s="163"/>
    </row>
    <row r="183" spans="1:18">
      <c r="A183" s="8" t="s">
        <v>394</v>
      </c>
      <c r="B183" s="8" t="s">
        <v>177</v>
      </c>
      <c r="C183" s="8" t="s">
        <v>131</v>
      </c>
      <c r="D183" s="9">
        <v>39733</v>
      </c>
      <c r="E183" s="95">
        <f t="shared" ca="1" si="4"/>
        <v>14</v>
      </c>
      <c r="F183" s="111">
        <v>33232</v>
      </c>
      <c r="G183" s="112">
        <v>4</v>
      </c>
      <c r="H183" s="238">
        <f t="shared" si="5"/>
        <v>34893.599999999999</v>
      </c>
      <c r="K183" s="158"/>
      <c r="L183" s="158"/>
      <c r="M183" s="158"/>
      <c r="N183" s="159"/>
      <c r="O183" s="160"/>
      <c r="P183" s="161"/>
      <c r="Q183" s="162"/>
      <c r="R183" s="163"/>
    </row>
    <row r="184" spans="1:18">
      <c r="A184" s="8" t="s">
        <v>257</v>
      </c>
      <c r="B184" s="8" t="s">
        <v>119</v>
      </c>
      <c r="C184" s="8" t="s">
        <v>131</v>
      </c>
      <c r="D184" s="9">
        <v>40515</v>
      </c>
      <c r="E184" s="95">
        <f t="shared" ca="1" si="4"/>
        <v>12</v>
      </c>
      <c r="F184" s="111">
        <v>33508</v>
      </c>
      <c r="G184" s="112">
        <v>4</v>
      </c>
      <c r="H184" s="238">
        <f t="shared" si="5"/>
        <v>35183.4</v>
      </c>
      <c r="K184" s="158"/>
      <c r="L184" s="158"/>
      <c r="M184" s="158"/>
      <c r="N184" s="159"/>
      <c r="O184" s="160"/>
      <c r="P184" s="161"/>
      <c r="Q184" s="162"/>
      <c r="R184" s="163"/>
    </row>
    <row r="185" spans="1:18">
      <c r="A185" s="8" t="s">
        <v>617</v>
      </c>
      <c r="B185" s="8" t="s">
        <v>115</v>
      </c>
      <c r="C185" s="8" t="s">
        <v>131</v>
      </c>
      <c r="D185" s="9">
        <v>38144</v>
      </c>
      <c r="E185" s="95">
        <f t="shared" ca="1" si="4"/>
        <v>18</v>
      </c>
      <c r="F185" s="111">
        <v>33512</v>
      </c>
      <c r="G185" s="112">
        <v>4</v>
      </c>
      <c r="H185" s="238">
        <f t="shared" si="5"/>
        <v>35187.599999999999</v>
      </c>
      <c r="K185" s="158"/>
      <c r="L185" s="158"/>
      <c r="M185" s="158"/>
      <c r="N185" s="159"/>
      <c r="O185" s="160"/>
      <c r="P185" s="161"/>
      <c r="Q185" s="162"/>
      <c r="R185" s="163"/>
    </row>
    <row r="186" spans="1:18">
      <c r="A186" s="8" t="s">
        <v>339</v>
      </c>
      <c r="B186" s="8" t="s">
        <v>107</v>
      </c>
      <c r="C186" s="8" t="s">
        <v>108</v>
      </c>
      <c r="D186" s="9">
        <v>40250</v>
      </c>
      <c r="E186" s="95">
        <f t="shared" ca="1" si="4"/>
        <v>13</v>
      </c>
      <c r="F186" s="111">
        <v>33590</v>
      </c>
      <c r="G186" s="112">
        <v>5</v>
      </c>
      <c r="H186" s="238">
        <f t="shared" si="5"/>
        <v>35269.5</v>
      </c>
      <c r="K186" s="158"/>
      <c r="L186" s="158"/>
      <c r="M186" s="158"/>
      <c r="N186" s="159"/>
      <c r="O186" s="160"/>
      <c r="P186" s="161"/>
      <c r="Q186" s="162"/>
      <c r="R186" s="163"/>
    </row>
    <row r="187" spans="1:18">
      <c r="A187" s="8" t="s">
        <v>655</v>
      </c>
      <c r="B187" s="8" t="s">
        <v>154</v>
      </c>
      <c r="C187" s="8" t="s">
        <v>108</v>
      </c>
      <c r="D187" s="9">
        <v>36893</v>
      </c>
      <c r="E187" s="95">
        <f t="shared" ca="1" si="4"/>
        <v>22</v>
      </c>
      <c r="F187" s="111">
        <v>33640</v>
      </c>
      <c r="G187" s="112">
        <v>3</v>
      </c>
      <c r="H187" s="238">
        <f t="shared" si="5"/>
        <v>35322</v>
      </c>
      <c r="K187" s="158"/>
      <c r="L187" s="158"/>
      <c r="M187" s="158"/>
      <c r="N187" s="159"/>
      <c r="O187" s="160"/>
      <c r="P187" s="161"/>
      <c r="Q187" s="162"/>
      <c r="R187" s="163"/>
    </row>
    <row r="188" spans="1:18">
      <c r="A188" s="8" t="s">
        <v>307</v>
      </c>
      <c r="B188" s="8" t="s">
        <v>107</v>
      </c>
      <c r="C188" s="8" t="s">
        <v>131</v>
      </c>
      <c r="D188" s="9">
        <v>40360</v>
      </c>
      <c r="E188" s="95">
        <f t="shared" ca="1" si="4"/>
        <v>12</v>
      </c>
      <c r="F188" s="111">
        <v>33752</v>
      </c>
      <c r="G188" s="112">
        <v>3</v>
      </c>
      <c r="H188" s="238">
        <f t="shared" si="5"/>
        <v>35439.599999999999</v>
      </c>
      <c r="K188" s="158"/>
      <c r="L188" s="158"/>
      <c r="M188" s="158"/>
      <c r="N188" s="159"/>
      <c r="O188" s="160"/>
      <c r="P188" s="161"/>
      <c r="Q188" s="162"/>
      <c r="R188" s="163"/>
    </row>
    <row r="189" spans="1:18">
      <c r="A189" s="8" t="s">
        <v>892</v>
      </c>
      <c r="B189" s="8" t="s">
        <v>115</v>
      </c>
      <c r="C189" s="8" t="s">
        <v>125</v>
      </c>
      <c r="D189" s="9">
        <v>37470</v>
      </c>
      <c r="E189" s="95">
        <f t="shared" ca="1" si="4"/>
        <v>20</v>
      </c>
      <c r="F189" s="111">
        <v>33810</v>
      </c>
      <c r="G189" s="112">
        <v>5</v>
      </c>
      <c r="H189" s="238">
        <f t="shared" si="5"/>
        <v>35500.5</v>
      </c>
      <c r="K189" s="158"/>
      <c r="L189" s="158"/>
      <c r="M189" s="158"/>
      <c r="N189" s="159"/>
      <c r="O189" s="160"/>
      <c r="P189" s="161"/>
      <c r="Q189" s="162"/>
      <c r="R189" s="163"/>
    </row>
    <row r="190" spans="1:18">
      <c r="A190" s="8" t="s">
        <v>281</v>
      </c>
      <c r="B190" s="8" t="s">
        <v>147</v>
      </c>
      <c r="C190" s="8" t="s">
        <v>108</v>
      </c>
      <c r="D190" s="9">
        <v>40447</v>
      </c>
      <c r="E190" s="95">
        <f t="shared" ca="1" si="4"/>
        <v>12</v>
      </c>
      <c r="F190" s="111">
        <v>33970</v>
      </c>
      <c r="G190" s="112">
        <v>4</v>
      </c>
      <c r="H190" s="238">
        <f t="shared" si="5"/>
        <v>35668.5</v>
      </c>
      <c r="K190" s="158"/>
      <c r="L190" s="158"/>
      <c r="M190" s="158"/>
      <c r="N190" s="159"/>
      <c r="O190" s="160"/>
      <c r="P190" s="161"/>
      <c r="Q190" s="162"/>
      <c r="R190" s="163"/>
    </row>
    <row r="191" spans="1:18">
      <c r="A191" s="8" t="s">
        <v>564</v>
      </c>
      <c r="B191" s="8" t="s">
        <v>110</v>
      </c>
      <c r="C191" s="8" t="s">
        <v>108</v>
      </c>
      <c r="D191" s="9">
        <v>38903</v>
      </c>
      <c r="E191" s="95">
        <f t="shared" ca="1" si="4"/>
        <v>16</v>
      </c>
      <c r="F191" s="111">
        <v>34060</v>
      </c>
      <c r="G191" s="112">
        <v>2</v>
      </c>
      <c r="H191" s="238">
        <f t="shared" si="5"/>
        <v>35763</v>
      </c>
      <c r="K191" s="158"/>
      <c r="L191" s="158"/>
      <c r="M191" s="158"/>
      <c r="N191" s="159"/>
      <c r="O191" s="160"/>
      <c r="P191" s="161"/>
      <c r="Q191" s="162"/>
      <c r="R191" s="163"/>
    </row>
    <row r="192" spans="1:18">
      <c r="A192" s="8" t="s">
        <v>156</v>
      </c>
      <c r="B192" s="8" t="s">
        <v>113</v>
      </c>
      <c r="C192" s="8" t="s">
        <v>125</v>
      </c>
      <c r="D192" s="9">
        <v>41014</v>
      </c>
      <c r="E192" s="95">
        <f t="shared" ca="1" si="4"/>
        <v>11</v>
      </c>
      <c r="F192" s="111">
        <v>34110</v>
      </c>
      <c r="G192" s="112">
        <v>4</v>
      </c>
      <c r="H192" s="238">
        <f t="shared" si="5"/>
        <v>35815.5</v>
      </c>
      <c r="K192" s="158"/>
      <c r="L192" s="158"/>
      <c r="M192" s="158"/>
      <c r="N192" s="159"/>
      <c r="O192" s="160"/>
      <c r="P192" s="161"/>
      <c r="Q192" s="162"/>
      <c r="R192" s="163"/>
    </row>
    <row r="193" spans="1:18">
      <c r="A193" s="8" t="s">
        <v>255</v>
      </c>
      <c r="B193" s="8" t="s">
        <v>119</v>
      </c>
      <c r="C193" s="8" t="s">
        <v>108</v>
      </c>
      <c r="D193" s="9">
        <v>40521</v>
      </c>
      <c r="E193" s="95">
        <f t="shared" ca="1" si="4"/>
        <v>12</v>
      </c>
      <c r="F193" s="111">
        <v>34330</v>
      </c>
      <c r="G193" s="112">
        <v>3</v>
      </c>
      <c r="H193" s="238">
        <f t="shared" si="5"/>
        <v>36046.5</v>
      </c>
      <c r="K193" s="158"/>
      <c r="L193" s="158"/>
      <c r="M193" s="158"/>
      <c r="N193" s="159"/>
      <c r="O193" s="160"/>
      <c r="P193" s="161"/>
      <c r="Q193" s="162"/>
      <c r="R193" s="163"/>
    </row>
    <row r="194" spans="1:18">
      <c r="A194" s="8" t="s">
        <v>415</v>
      </c>
      <c r="B194" s="8" t="s">
        <v>140</v>
      </c>
      <c r="C194" s="8" t="s">
        <v>108</v>
      </c>
      <c r="D194" s="9">
        <v>39655</v>
      </c>
      <c r="E194" s="95">
        <f t="shared" ref="E194:E257" ca="1" si="6">DATEDIF(D194,TODAY(),"Y")</f>
        <v>14</v>
      </c>
      <c r="F194" s="111">
        <v>34480</v>
      </c>
      <c r="G194" s="112">
        <v>3</v>
      </c>
      <c r="H194" s="238">
        <f t="shared" si="5"/>
        <v>36204</v>
      </c>
      <c r="K194" s="158"/>
      <c r="L194" s="158"/>
      <c r="M194" s="158"/>
      <c r="N194" s="159"/>
      <c r="O194" s="160"/>
      <c r="P194" s="161"/>
      <c r="Q194" s="162"/>
      <c r="R194" s="163"/>
    </row>
    <row r="195" spans="1:18">
      <c r="A195" s="8" t="s">
        <v>211</v>
      </c>
      <c r="B195" s="8" t="s">
        <v>107</v>
      </c>
      <c r="C195" s="8" t="s">
        <v>111</v>
      </c>
      <c r="D195" s="9">
        <v>40706</v>
      </c>
      <c r="E195" s="95">
        <f t="shared" ca="1" si="6"/>
        <v>11</v>
      </c>
      <c r="F195" s="111">
        <v>34680</v>
      </c>
      <c r="G195" s="112">
        <v>5</v>
      </c>
      <c r="H195" s="238">
        <f t="shared" ref="H195:H258" si="7">$I$2*F195+F195</f>
        <v>36414</v>
      </c>
      <c r="K195" s="158"/>
      <c r="L195" s="158"/>
      <c r="M195" s="158"/>
      <c r="N195" s="159"/>
      <c r="O195" s="160"/>
      <c r="P195" s="161"/>
      <c r="Q195" s="162"/>
      <c r="R195" s="163"/>
    </row>
    <row r="196" spans="1:18">
      <c r="A196" s="8" t="s">
        <v>351</v>
      </c>
      <c r="B196" s="8" t="s">
        <v>140</v>
      </c>
      <c r="C196" s="8" t="s">
        <v>108</v>
      </c>
      <c r="D196" s="9">
        <v>40175</v>
      </c>
      <c r="E196" s="95">
        <f t="shared" ca="1" si="6"/>
        <v>13</v>
      </c>
      <c r="F196" s="111">
        <v>34690</v>
      </c>
      <c r="G196" s="112">
        <v>2</v>
      </c>
      <c r="H196" s="238">
        <f t="shared" si="7"/>
        <v>36424.5</v>
      </c>
      <c r="K196" s="158"/>
      <c r="L196" s="158"/>
      <c r="M196" s="158"/>
      <c r="N196" s="159"/>
      <c r="O196" s="160"/>
      <c r="P196" s="161"/>
      <c r="Q196" s="162"/>
      <c r="R196" s="163"/>
    </row>
    <row r="197" spans="1:18">
      <c r="A197" s="8" t="s">
        <v>763</v>
      </c>
      <c r="B197" s="8" t="s">
        <v>123</v>
      </c>
      <c r="C197" s="8" t="s">
        <v>108</v>
      </c>
      <c r="D197" s="9">
        <v>35965</v>
      </c>
      <c r="E197" s="102">
        <f t="shared" ca="1" si="6"/>
        <v>24</v>
      </c>
      <c r="F197" s="111">
        <v>34780</v>
      </c>
      <c r="G197" s="112">
        <v>4</v>
      </c>
      <c r="H197" s="238">
        <f t="shared" si="7"/>
        <v>36519</v>
      </c>
      <c r="K197" s="158"/>
      <c r="L197" s="158"/>
      <c r="M197" s="158"/>
      <c r="N197" s="159"/>
      <c r="O197" s="160"/>
      <c r="P197" s="161"/>
      <c r="Q197" s="162"/>
      <c r="R197" s="163"/>
    </row>
    <row r="198" spans="1:18">
      <c r="A198" s="8" t="s">
        <v>926</v>
      </c>
      <c r="B198" s="8" t="s">
        <v>119</v>
      </c>
      <c r="C198" s="8" t="s">
        <v>125</v>
      </c>
      <c r="D198" s="9">
        <v>36196</v>
      </c>
      <c r="E198" s="95">
        <f t="shared" ca="1" si="6"/>
        <v>24</v>
      </c>
      <c r="F198" s="111">
        <v>34980</v>
      </c>
      <c r="G198" s="112">
        <v>2</v>
      </c>
      <c r="H198" s="238">
        <f t="shared" si="7"/>
        <v>36729</v>
      </c>
      <c r="K198" s="158"/>
      <c r="L198" s="158"/>
      <c r="M198" s="158"/>
      <c r="N198" s="159"/>
      <c r="O198" s="160"/>
      <c r="P198" s="161"/>
      <c r="Q198" s="162"/>
      <c r="R198" s="163"/>
    </row>
    <row r="199" spans="1:18">
      <c r="A199" s="8" t="s">
        <v>361</v>
      </c>
      <c r="B199" s="8" t="s">
        <v>107</v>
      </c>
      <c r="C199" s="8" t="s">
        <v>108</v>
      </c>
      <c r="D199" s="9">
        <v>40018</v>
      </c>
      <c r="E199" s="95">
        <f t="shared" ca="1" si="6"/>
        <v>13</v>
      </c>
      <c r="F199" s="111">
        <v>34990</v>
      </c>
      <c r="G199" s="112">
        <v>3</v>
      </c>
      <c r="H199" s="238">
        <f t="shared" si="7"/>
        <v>36739.5</v>
      </c>
      <c r="K199" s="158"/>
      <c r="L199" s="158"/>
      <c r="M199" s="158"/>
      <c r="N199" s="159"/>
      <c r="O199" s="160"/>
      <c r="P199" s="161"/>
      <c r="Q199" s="162"/>
      <c r="R199" s="163"/>
    </row>
    <row r="200" spans="1:18">
      <c r="A200" s="8" t="s">
        <v>192</v>
      </c>
      <c r="B200" s="8" t="s">
        <v>115</v>
      </c>
      <c r="C200" s="8" t="s">
        <v>125</v>
      </c>
      <c r="D200" s="9">
        <v>40807</v>
      </c>
      <c r="E200" s="95">
        <f t="shared" ca="1" si="6"/>
        <v>11</v>
      </c>
      <c r="F200" s="111">
        <v>35045</v>
      </c>
      <c r="G200" s="112">
        <v>4</v>
      </c>
      <c r="H200" s="238">
        <f t="shared" si="7"/>
        <v>36797.25</v>
      </c>
      <c r="K200" s="158"/>
      <c r="L200" s="158"/>
      <c r="M200" s="158"/>
      <c r="N200" s="159"/>
      <c r="O200" s="160"/>
      <c r="P200" s="161"/>
      <c r="Q200" s="162"/>
      <c r="R200" s="163"/>
    </row>
    <row r="201" spans="1:18">
      <c r="A201" s="8" t="s">
        <v>485</v>
      </c>
      <c r="B201" s="8" t="s">
        <v>107</v>
      </c>
      <c r="C201" s="8" t="s">
        <v>111</v>
      </c>
      <c r="D201" s="9">
        <v>39272</v>
      </c>
      <c r="E201" s="95">
        <f t="shared" ca="1" si="6"/>
        <v>15</v>
      </c>
      <c r="F201" s="111">
        <v>35240</v>
      </c>
      <c r="G201" s="112">
        <v>3</v>
      </c>
      <c r="H201" s="238">
        <f t="shared" si="7"/>
        <v>37002</v>
      </c>
      <c r="K201" s="158"/>
      <c r="L201" s="158"/>
      <c r="M201" s="158"/>
      <c r="N201" s="159"/>
      <c r="O201" s="160"/>
      <c r="P201" s="161"/>
      <c r="Q201" s="162"/>
      <c r="R201" s="163"/>
    </row>
    <row r="202" spans="1:18">
      <c r="A202" s="8" t="s">
        <v>332</v>
      </c>
      <c r="B202" s="8" t="s">
        <v>137</v>
      </c>
      <c r="C202" s="8" t="s">
        <v>111</v>
      </c>
      <c r="D202" s="9">
        <v>40263</v>
      </c>
      <c r="E202" s="95">
        <f t="shared" ca="1" si="6"/>
        <v>13</v>
      </c>
      <c r="F202" s="111">
        <v>35260</v>
      </c>
      <c r="G202" s="112">
        <v>2</v>
      </c>
      <c r="H202" s="238">
        <f t="shared" si="7"/>
        <v>37023</v>
      </c>
      <c r="K202" s="158"/>
      <c r="L202" s="158"/>
      <c r="M202" s="158"/>
      <c r="N202" s="159"/>
      <c r="O202" s="160"/>
      <c r="P202" s="161"/>
      <c r="Q202" s="162"/>
      <c r="R202" s="163"/>
    </row>
    <row r="203" spans="1:18">
      <c r="A203" s="8" t="s">
        <v>662</v>
      </c>
      <c r="B203" s="8" t="s">
        <v>123</v>
      </c>
      <c r="C203" s="8" t="s">
        <v>125</v>
      </c>
      <c r="D203" s="9">
        <v>36896</v>
      </c>
      <c r="E203" s="95">
        <f t="shared" ca="1" si="6"/>
        <v>22</v>
      </c>
      <c r="F203" s="111">
        <v>35280</v>
      </c>
      <c r="G203" s="112">
        <v>3</v>
      </c>
      <c r="H203" s="238">
        <f t="shared" si="7"/>
        <v>37044</v>
      </c>
      <c r="K203" s="158"/>
      <c r="L203" s="158"/>
      <c r="M203" s="158"/>
      <c r="N203" s="159"/>
      <c r="O203" s="160"/>
      <c r="P203" s="161"/>
      <c r="Q203" s="162"/>
      <c r="R203" s="163"/>
    </row>
    <row r="204" spans="1:18">
      <c r="A204" s="8" t="s">
        <v>329</v>
      </c>
      <c r="B204" s="8" t="s">
        <v>140</v>
      </c>
      <c r="C204" s="8" t="s">
        <v>108</v>
      </c>
      <c r="D204" s="9">
        <v>40270</v>
      </c>
      <c r="E204" s="95">
        <f t="shared" ca="1" si="6"/>
        <v>13</v>
      </c>
      <c r="F204" s="111">
        <v>35300</v>
      </c>
      <c r="G204" s="112">
        <v>5</v>
      </c>
      <c r="H204" s="238">
        <f t="shared" si="7"/>
        <v>37065</v>
      </c>
      <c r="K204" s="158"/>
      <c r="L204" s="158"/>
      <c r="M204" s="158"/>
      <c r="N204" s="159"/>
      <c r="O204" s="160"/>
      <c r="P204" s="161"/>
      <c r="Q204" s="162"/>
      <c r="R204" s="163"/>
    </row>
    <row r="205" spans="1:18">
      <c r="A205" s="8" t="s">
        <v>262</v>
      </c>
      <c r="B205" s="8" t="s">
        <v>121</v>
      </c>
      <c r="C205" s="8" t="s">
        <v>131</v>
      </c>
      <c r="D205" s="9">
        <v>40494</v>
      </c>
      <c r="E205" s="95">
        <f t="shared" ca="1" si="6"/>
        <v>12</v>
      </c>
      <c r="F205" s="111">
        <v>35312</v>
      </c>
      <c r="G205" s="112">
        <v>3</v>
      </c>
      <c r="H205" s="238">
        <f t="shared" si="7"/>
        <v>37077.599999999999</v>
      </c>
      <c r="K205" s="158"/>
      <c r="L205" s="158"/>
      <c r="M205" s="158"/>
      <c r="N205" s="159"/>
      <c r="O205" s="160"/>
      <c r="P205" s="161"/>
      <c r="Q205" s="162"/>
      <c r="R205" s="163"/>
    </row>
    <row r="206" spans="1:18">
      <c r="A206" s="8" t="s">
        <v>225</v>
      </c>
      <c r="B206" s="8" t="s">
        <v>177</v>
      </c>
      <c r="C206" s="8" t="s">
        <v>108</v>
      </c>
      <c r="D206" s="9">
        <v>40625</v>
      </c>
      <c r="E206" s="95">
        <f t="shared" ca="1" si="6"/>
        <v>12</v>
      </c>
      <c r="F206" s="111">
        <v>35320</v>
      </c>
      <c r="G206" s="112">
        <v>3</v>
      </c>
      <c r="H206" s="238">
        <f t="shared" si="7"/>
        <v>37086</v>
      </c>
      <c r="K206" s="158"/>
      <c r="L206" s="158"/>
      <c r="M206" s="158"/>
      <c r="N206" s="159"/>
      <c r="O206" s="160"/>
      <c r="P206" s="161"/>
      <c r="Q206" s="162"/>
      <c r="R206" s="163"/>
    </row>
    <row r="207" spans="1:18">
      <c r="A207" s="8" t="s">
        <v>406</v>
      </c>
      <c r="B207" s="8" t="s">
        <v>113</v>
      </c>
      <c r="C207" s="8" t="s">
        <v>108</v>
      </c>
      <c r="D207" s="9">
        <v>39692</v>
      </c>
      <c r="E207" s="95">
        <f t="shared" ca="1" si="6"/>
        <v>14</v>
      </c>
      <c r="F207" s="111">
        <v>35360</v>
      </c>
      <c r="G207" s="112">
        <v>5</v>
      </c>
      <c r="H207" s="238">
        <f t="shared" si="7"/>
        <v>37128</v>
      </c>
      <c r="K207" s="158"/>
      <c r="L207" s="158"/>
      <c r="M207" s="158"/>
      <c r="N207" s="159"/>
      <c r="O207" s="160"/>
      <c r="P207" s="161"/>
      <c r="Q207" s="162"/>
      <c r="R207" s="163"/>
    </row>
    <row r="208" spans="1:18">
      <c r="A208" s="8" t="s">
        <v>952</v>
      </c>
      <c r="B208" s="8" t="s">
        <v>107</v>
      </c>
      <c r="C208" s="8" t="s">
        <v>108</v>
      </c>
      <c r="D208" s="9">
        <v>36549</v>
      </c>
      <c r="E208" s="95">
        <f t="shared" ca="1" si="6"/>
        <v>23</v>
      </c>
      <c r="F208" s="111">
        <v>35460</v>
      </c>
      <c r="G208" s="112">
        <v>1</v>
      </c>
      <c r="H208" s="238">
        <f t="shared" si="7"/>
        <v>37233</v>
      </c>
      <c r="K208" s="158"/>
      <c r="L208" s="158"/>
      <c r="M208" s="158"/>
      <c r="N208" s="159"/>
      <c r="O208" s="160"/>
      <c r="P208" s="161"/>
      <c r="Q208" s="162"/>
      <c r="R208" s="163"/>
    </row>
    <row r="209" spans="1:18">
      <c r="A209" s="8" t="s">
        <v>461</v>
      </c>
      <c r="B209" s="8" t="s">
        <v>140</v>
      </c>
      <c r="C209" s="8" t="s">
        <v>111</v>
      </c>
      <c r="D209" s="9">
        <v>39378</v>
      </c>
      <c r="E209" s="95">
        <f t="shared" ca="1" si="6"/>
        <v>15</v>
      </c>
      <c r="F209" s="111">
        <v>35460</v>
      </c>
      <c r="G209" s="112">
        <v>3</v>
      </c>
      <c r="H209" s="238">
        <f t="shared" si="7"/>
        <v>37233</v>
      </c>
      <c r="K209" s="158"/>
      <c r="L209" s="158"/>
      <c r="M209" s="158"/>
      <c r="N209" s="159"/>
      <c r="O209" s="160"/>
      <c r="P209" s="161"/>
      <c r="Q209" s="162"/>
      <c r="R209" s="163"/>
    </row>
    <row r="210" spans="1:18">
      <c r="A210" s="8" t="s">
        <v>806</v>
      </c>
      <c r="B210" s="8" t="s">
        <v>140</v>
      </c>
      <c r="C210" s="8" t="s">
        <v>108</v>
      </c>
      <c r="D210" s="9">
        <v>35830</v>
      </c>
      <c r="E210" s="95">
        <f t="shared" ca="1" si="6"/>
        <v>25</v>
      </c>
      <c r="F210" s="111">
        <v>35460</v>
      </c>
      <c r="G210" s="112">
        <v>5</v>
      </c>
      <c r="H210" s="238">
        <f t="shared" si="7"/>
        <v>37233</v>
      </c>
      <c r="K210" s="158"/>
      <c r="L210" s="158"/>
      <c r="M210" s="158"/>
      <c r="N210" s="159"/>
      <c r="O210" s="160"/>
      <c r="P210" s="161"/>
      <c r="Q210" s="162"/>
      <c r="R210" s="163"/>
    </row>
    <row r="211" spans="1:18">
      <c r="A211" s="8" t="s">
        <v>347</v>
      </c>
      <c r="B211" s="8" t="s">
        <v>140</v>
      </c>
      <c r="C211" s="8" t="s">
        <v>108</v>
      </c>
      <c r="D211" s="9">
        <v>40203</v>
      </c>
      <c r="E211" s="95">
        <f t="shared" ca="1" si="6"/>
        <v>13</v>
      </c>
      <c r="F211" s="111">
        <v>35600</v>
      </c>
      <c r="G211" s="112">
        <v>5</v>
      </c>
      <c r="H211" s="238">
        <f t="shared" si="7"/>
        <v>37380</v>
      </c>
      <c r="K211" s="158"/>
      <c r="L211" s="158"/>
      <c r="M211" s="158"/>
      <c r="N211" s="159"/>
      <c r="O211" s="160"/>
      <c r="P211" s="161"/>
      <c r="Q211" s="162"/>
      <c r="R211" s="163"/>
    </row>
    <row r="212" spans="1:18">
      <c r="A212" s="8" t="s">
        <v>435</v>
      </c>
      <c r="B212" s="8" t="s">
        <v>260</v>
      </c>
      <c r="C212" s="8" t="s">
        <v>111</v>
      </c>
      <c r="D212" s="9">
        <v>39529</v>
      </c>
      <c r="E212" s="95">
        <f t="shared" ca="1" si="6"/>
        <v>15</v>
      </c>
      <c r="F212" s="111">
        <v>35620</v>
      </c>
      <c r="G212" s="112">
        <v>4</v>
      </c>
      <c r="H212" s="238">
        <f t="shared" si="7"/>
        <v>37401</v>
      </c>
      <c r="K212" s="158"/>
      <c r="L212" s="158"/>
      <c r="M212" s="158"/>
      <c r="N212" s="159"/>
      <c r="O212" s="160"/>
      <c r="P212" s="161"/>
      <c r="Q212" s="162"/>
      <c r="R212" s="163"/>
    </row>
    <row r="213" spans="1:18">
      <c r="A213" s="10" t="s">
        <v>7</v>
      </c>
      <c r="B213" s="10" t="s">
        <v>130</v>
      </c>
      <c r="C213" s="10" t="s">
        <v>131</v>
      </c>
      <c r="D213" s="11">
        <v>41151</v>
      </c>
      <c r="E213" s="95">
        <f t="shared" ca="1" si="6"/>
        <v>10</v>
      </c>
      <c r="F213" s="111">
        <v>35680</v>
      </c>
      <c r="G213" s="112">
        <v>2</v>
      </c>
      <c r="H213" s="238">
        <f t="shared" si="7"/>
        <v>37464</v>
      </c>
      <c r="K213" s="158"/>
      <c r="L213" s="158"/>
      <c r="M213" s="158"/>
      <c r="N213" s="159"/>
      <c r="O213" s="160"/>
      <c r="P213" s="161"/>
      <c r="Q213" s="162"/>
      <c r="R213" s="163"/>
    </row>
    <row r="214" spans="1:18">
      <c r="A214" s="8" t="s">
        <v>845</v>
      </c>
      <c r="B214" s="8" t="s">
        <v>140</v>
      </c>
      <c r="C214" s="8" t="s">
        <v>108</v>
      </c>
      <c r="D214" s="9">
        <v>36431</v>
      </c>
      <c r="E214" s="95">
        <f t="shared" ca="1" si="6"/>
        <v>23</v>
      </c>
      <c r="F214" s="111">
        <v>35820</v>
      </c>
      <c r="G214" s="112">
        <v>2</v>
      </c>
      <c r="H214" s="238">
        <f t="shared" si="7"/>
        <v>37611</v>
      </c>
      <c r="K214" s="158"/>
      <c r="L214" s="158"/>
      <c r="M214" s="158"/>
      <c r="N214" s="159"/>
      <c r="O214" s="160"/>
      <c r="P214" s="161"/>
      <c r="Q214" s="162"/>
      <c r="R214" s="163"/>
    </row>
    <row r="215" spans="1:18">
      <c r="A215" s="8" t="s">
        <v>909</v>
      </c>
      <c r="B215" s="8" t="s">
        <v>110</v>
      </c>
      <c r="C215" s="8" t="s">
        <v>131</v>
      </c>
      <c r="D215" s="9">
        <v>36380</v>
      </c>
      <c r="E215" s="95">
        <f t="shared" ca="1" si="6"/>
        <v>23</v>
      </c>
      <c r="F215" s="111">
        <v>36052</v>
      </c>
      <c r="G215" s="112">
        <v>5</v>
      </c>
      <c r="H215" s="238">
        <f t="shared" si="7"/>
        <v>37854.6</v>
      </c>
      <c r="K215" s="158"/>
      <c r="L215" s="158"/>
      <c r="M215" s="158"/>
      <c r="N215" s="159"/>
      <c r="O215" s="160"/>
      <c r="P215" s="161"/>
      <c r="Q215" s="162"/>
      <c r="R215" s="163"/>
    </row>
    <row r="216" spans="1:18">
      <c r="A216" s="8" t="s">
        <v>552</v>
      </c>
      <c r="B216" s="8" t="s">
        <v>110</v>
      </c>
      <c r="C216" s="8" t="s">
        <v>111</v>
      </c>
      <c r="D216" s="9">
        <v>38986</v>
      </c>
      <c r="E216" s="95">
        <f t="shared" ca="1" si="6"/>
        <v>16</v>
      </c>
      <c r="F216" s="111">
        <v>36230</v>
      </c>
      <c r="G216" s="112">
        <v>2</v>
      </c>
      <c r="H216" s="238">
        <f t="shared" si="7"/>
        <v>38041.5</v>
      </c>
      <c r="K216" s="158"/>
      <c r="L216" s="158"/>
      <c r="M216" s="158"/>
      <c r="N216" s="159"/>
      <c r="O216" s="160"/>
      <c r="P216" s="161"/>
      <c r="Q216" s="162"/>
      <c r="R216" s="163"/>
    </row>
    <row r="217" spans="1:18">
      <c r="A217" s="8" t="s">
        <v>440</v>
      </c>
      <c r="B217" s="8" t="s">
        <v>260</v>
      </c>
      <c r="C217" s="8" t="s">
        <v>108</v>
      </c>
      <c r="D217" s="9">
        <v>39492</v>
      </c>
      <c r="E217" s="95">
        <f t="shared" ca="1" si="6"/>
        <v>15</v>
      </c>
      <c r="F217" s="111">
        <v>36630</v>
      </c>
      <c r="G217" s="112">
        <v>4</v>
      </c>
      <c r="H217" s="238">
        <f t="shared" si="7"/>
        <v>38461.5</v>
      </c>
      <c r="K217" s="158"/>
      <c r="L217" s="158"/>
      <c r="M217" s="158"/>
      <c r="N217" s="159"/>
      <c r="O217" s="160"/>
      <c r="P217" s="161"/>
      <c r="Q217" s="162"/>
      <c r="R217" s="163"/>
    </row>
    <row r="218" spans="1:18">
      <c r="A218" s="8" t="s">
        <v>443</v>
      </c>
      <c r="B218" s="8" t="s">
        <v>119</v>
      </c>
      <c r="C218" s="8" t="s">
        <v>131</v>
      </c>
      <c r="D218" s="9">
        <v>39458</v>
      </c>
      <c r="E218" s="95">
        <f t="shared" ca="1" si="6"/>
        <v>15</v>
      </c>
      <c r="F218" s="111">
        <v>36788</v>
      </c>
      <c r="G218" s="112">
        <v>4</v>
      </c>
      <c r="H218" s="238">
        <f t="shared" si="7"/>
        <v>38627.4</v>
      </c>
      <c r="K218" s="158"/>
      <c r="L218" s="158"/>
      <c r="M218" s="158"/>
      <c r="N218" s="159"/>
      <c r="O218" s="160"/>
      <c r="P218" s="161"/>
      <c r="Q218" s="162"/>
      <c r="R218" s="163"/>
    </row>
    <row r="219" spans="1:18">
      <c r="A219" s="8" t="s">
        <v>229</v>
      </c>
      <c r="B219" s="8" t="s">
        <v>147</v>
      </c>
      <c r="C219" s="8" t="s">
        <v>131</v>
      </c>
      <c r="D219" s="9">
        <v>40610</v>
      </c>
      <c r="E219" s="95">
        <f t="shared" ca="1" si="6"/>
        <v>12</v>
      </c>
      <c r="F219" s="111">
        <v>36844</v>
      </c>
      <c r="G219" s="112">
        <v>4</v>
      </c>
      <c r="H219" s="238">
        <f t="shared" si="7"/>
        <v>38686.199999999997</v>
      </c>
      <c r="K219" s="158"/>
      <c r="L219" s="158"/>
      <c r="M219" s="158"/>
      <c r="N219" s="159"/>
      <c r="O219" s="160"/>
      <c r="P219" s="161"/>
      <c r="Q219" s="162"/>
      <c r="R219" s="163"/>
    </row>
    <row r="220" spans="1:18">
      <c r="A220" s="8" t="s">
        <v>906</v>
      </c>
      <c r="B220" s="8" t="s">
        <v>110</v>
      </c>
      <c r="C220" s="8" t="s">
        <v>108</v>
      </c>
      <c r="D220" s="9">
        <v>35990</v>
      </c>
      <c r="E220" s="95">
        <f t="shared" ca="1" si="6"/>
        <v>24</v>
      </c>
      <c r="F220" s="111">
        <v>36890</v>
      </c>
      <c r="G220" s="112">
        <v>1</v>
      </c>
      <c r="H220" s="238">
        <f t="shared" si="7"/>
        <v>38734.5</v>
      </c>
      <c r="K220" s="158"/>
      <c r="L220" s="158"/>
      <c r="M220" s="158"/>
      <c r="N220" s="159"/>
      <c r="O220" s="160"/>
      <c r="P220" s="161"/>
      <c r="Q220" s="162"/>
      <c r="R220" s="163"/>
    </row>
    <row r="221" spans="1:18">
      <c r="A221" s="8" t="s">
        <v>905</v>
      </c>
      <c r="B221" s="8" t="s">
        <v>110</v>
      </c>
      <c r="C221" s="8" t="s">
        <v>131</v>
      </c>
      <c r="D221" s="9">
        <v>36340</v>
      </c>
      <c r="E221" s="95">
        <f t="shared" ca="1" si="6"/>
        <v>23</v>
      </c>
      <c r="F221" s="111">
        <v>37016</v>
      </c>
      <c r="G221" s="112">
        <v>4</v>
      </c>
      <c r="H221" s="238">
        <f t="shared" si="7"/>
        <v>38866.800000000003</v>
      </c>
      <c r="K221" s="158"/>
      <c r="L221" s="158"/>
      <c r="M221" s="158"/>
      <c r="N221" s="159"/>
      <c r="O221" s="160"/>
      <c r="P221" s="161"/>
      <c r="Q221" s="162"/>
      <c r="R221" s="163"/>
    </row>
    <row r="222" spans="1:18">
      <c r="A222" s="8" t="s">
        <v>157</v>
      </c>
      <c r="B222" s="8" t="s">
        <v>147</v>
      </c>
      <c r="C222" s="8" t="s">
        <v>108</v>
      </c>
      <c r="D222" s="9">
        <v>41007</v>
      </c>
      <c r="E222" s="95">
        <f t="shared" ca="1" si="6"/>
        <v>11</v>
      </c>
      <c r="F222" s="111">
        <v>37020</v>
      </c>
      <c r="G222" s="112">
        <v>2</v>
      </c>
      <c r="H222" s="238">
        <f t="shared" si="7"/>
        <v>38871</v>
      </c>
      <c r="K222" s="158"/>
      <c r="L222" s="158"/>
      <c r="M222" s="158"/>
      <c r="N222" s="159"/>
      <c r="O222" s="160"/>
      <c r="P222" s="161"/>
      <c r="Q222" s="162"/>
      <c r="R222" s="163"/>
    </row>
    <row r="223" spans="1:18">
      <c r="A223" s="8" t="s">
        <v>392</v>
      </c>
      <c r="B223" s="8" t="s">
        <v>107</v>
      </c>
      <c r="C223" s="8" t="s">
        <v>131</v>
      </c>
      <c r="D223" s="9">
        <v>39742</v>
      </c>
      <c r="E223" s="95">
        <f t="shared" ca="1" si="6"/>
        <v>14</v>
      </c>
      <c r="F223" s="111">
        <v>37344</v>
      </c>
      <c r="G223" s="112">
        <v>2</v>
      </c>
      <c r="H223" s="238">
        <f t="shared" si="7"/>
        <v>39211.199999999997</v>
      </c>
      <c r="K223" s="158"/>
      <c r="L223" s="158"/>
      <c r="M223" s="158"/>
      <c r="N223" s="159"/>
      <c r="O223" s="160"/>
      <c r="P223" s="161"/>
      <c r="Q223" s="162"/>
      <c r="R223" s="163"/>
    </row>
    <row r="224" spans="1:18">
      <c r="A224" s="8" t="s">
        <v>842</v>
      </c>
      <c r="B224" s="8" t="s">
        <v>140</v>
      </c>
      <c r="C224" s="8" t="s">
        <v>131</v>
      </c>
      <c r="D224" s="9">
        <v>36067</v>
      </c>
      <c r="E224" s="95">
        <f t="shared" ca="1" si="6"/>
        <v>24</v>
      </c>
      <c r="F224" s="111">
        <v>37612</v>
      </c>
      <c r="G224" s="112">
        <v>4</v>
      </c>
      <c r="H224" s="238">
        <f t="shared" si="7"/>
        <v>39492.6</v>
      </c>
      <c r="K224" s="158"/>
      <c r="L224" s="158"/>
      <c r="M224" s="158"/>
      <c r="N224" s="159"/>
      <c r="O224" s="160"/>
      <c r="P224" s="161"/>
      <c r="Q224" s="162"/>
      <c r="R224" s="163"/>
    </row>
    <row r="225" spans="1:18">
      <c r="A225" s="8" t="s">
        <v>201</v>
      </c>
      <c r="B225" s="8" t="s">
        <v>137</v>
      </c>
      <c r="C225" s="8" t="s">
        <v>108</v>
      </c>
      <c r="D225" s="9">
        <v>40752</v>
      </c>
      <c r="E225" s="95">
        <f t="shared" ca="1" si="6"/>
        <v>11</v>
      </c>
      <c r="F225" s="111">
        <v>37620</v>
      </c>
      <c r="G225" s="112">
        <v>5</v>
      </c>
      <c r="H225" s="238">
        <f t="shared" si="7"/>
        <v>39501</v>
      </c>
      <c r="K225" s="158"/>
      <c r="L225" s="158"/>
      <c r="M225" s="158"/>
      <c r="N225" s="159"/>
      <c r="O225" s="160"/>
      <c r="P225" s="161"/>
      <c r="Q225" s="162"/>
      <c r="R225" s="163"/>
    </row>
    <row r="226" spans="1:18">
      <c r="A226" s="8" t="s">
        <v>599</v>
      </c>
      <c r="B226" s="8" t="s">
        <v>107</v>
      </c>
      <c r="C226" s="8" t="s">
        <v>125</v>
      </c>
      <c r="D226" s="9">
        <v>38753</v>
      </c>
      <c r="E226" s="95">
        <f t="shared" ca="1" si="6"/>
        <v>17</v>
      </c>
      <c r="F226" s="111">
        <v>37660</v>
      </c>
      <c r="G226" s="112">
        <v>4</v>
      </c>
      <c r="H226" s="238">
        <f t="shared" si="7"/>
        <v>39543</v>
      </c>
      <c r="K226" s="158"/>
      <c r="L226" s="158"/>
      <c r="M226" s="158"/>
      <c r="N226" s="159"/>
      <c r="O226" s="160"/>
      <c r="P226" s="161"/>
      <c r="Q226" s="162"/>
      <c r="R226" s="163"/>
    </row>
    <row r="227" spans="1:18">
      <c r="A227" s="8" t="s">
        <v>540</v>
      </c>
      <c r="B227" s="8" t="s">
        <v>135</v>
      </c>
      <c r="C227" s="8" t="s">
        <v>108</v>
      </c>
      <c r="D227" s="9">
        <v>39069</v>
      </c>
      <c r="E227" s="95">
        <f t="shared" ca="1" si="6"/>
        <v>16</v>
      </c>
      <c r="F227" s="111">
        <v>37670</v>
      </c>
      <c r="G227" s="112">
        <v>3</v>
      </c>
      <c r="H227" s="238">
        <f t="shared" si="7"/>
        <v>39553.5</v>
      </c>
      <c r="K227" s="165"/>
      <c r="L227" s="165"/>
      <c r="M227" s="165"/>
      <c r="N227" s="166"/>
      <c r="O227" s="160"/>
      <c r="P227" s="161"/>
      <c r="Q227" s="162"/>
      <c r="R227" s="163"/>
    </row>
    <row r="228" spans="1:18">
      <c r="A228" s="8" t="s">
        <v>593</v>
      </c>
      <c r="B228" s="8" t="s">
        <v>113</v>
      </c>
      <c r="C228" s="8" t="s">
        <v>108</v>
      </c>
      <c r="D228" s="9">
        <v>38788</v>
      </c>
      <c r="E228" s="95">
        <f t="shared" ca="1" si="6"/>
        <v>17</v>
      </c>
      <c r="F228" s="111">
        <v>37750</v>
      </c>
      <c r="G228" s="112">
        <v>5</v>
      </c>
      <c r="H228" s="238">
        <f t="shared" si="7"/>
        <v>39637.5</v>
      </c>
      <c r="K228" s="158"/>
      <c r="L228" s="158"/>
      <c r="M228" s="158"/>
      <c r="N228" s="159"/>
      <c r="O228" s="160"/>
      <c r="P228" s="161"/>
      <c r="Q228" s="162"/>
      <c r="R228" s="163"/>
    </row>
    <row r="229" spans="1:18">
      <c r="A229" s="8" t="s">
        <v>825</v>
      </c>
      <c r="B229" s="8" t="s">
        <v>140</v>
      </c>
      <c r="C229" s="8" t="s">
        <v>108</v>
      </c>
      <c r="D229" s="9">
        <v>36332</v>
      </c>
      <c r="E229" s="95">
        <f t="shared" ca="1" si="6"/>
        <v>23</v>
      </c>
      <c r="F229" s="111">
        <v>37760</v>
      </c>
      <c r="G229" s="112">
        <v>2</v>
      </c>
      <c r="H229" s="238">
        <f t="shared" si="7"/>
        <v>39648</v>
      </c>
      <c r="K229" s="158"/>
      <c r="L229" s="158"/>
      <c r="M229" s="158"/>
      <c r="N229" s="159"/>
      <c r="O229" s="160"/>
      <c r="P229" s="161"/>
      <c r="Q229" s="162"/>
      <c r="R229" s="163"/>
    </row>
    <row r="230" spans="1:18">
      <c r="A230" s="8" t="s">
        <v>572</v>
      </c>
      <c r="B230" s="8" t="s">
        <v>119</v>
      </c>
      <c r="C230" s="8" t="s">
        <v>108</v>
      </c>
      <c r="D230" s="9">
        <v>38856</v>
      </c>
      <c r="E230" s="95">
        <f t="shared" ca="1" si="6"/>
        <v>16</v>
      </c>
      <c r="F230" s="111">
        <v>37770</v>
      </c>
      <c r="G230" s="112">
        <v>5</v>
      </c>
      <c r="H230" s="238">
        <f t="shared" si="7"/>
        <v>39658.5</v>
      </c>
      <c r="K230" s="158"/>
      <c r="L230" s="158"/>
      <c r="M230" s="158"/>
      <c r="N230" s="159"/>
      <c r="O230" s="160"/>
      <c r="P230" s="161"/>
      <c r="Q230" s="162"/>
      <c r="R230" s="163"/>
    </row>
    <row r="231" spans="1:18">
      <c r="A231" s="8" t="s">
        <v>270</v>
      </c>
      <c r="B231" s="8" t="s">
        <v>140</v>
      </c>
      <c r="C231" s="8" t="s">
        <v>111</v>
      </c>
      <c r="D231" s="9">
        <v>40470</v>
      </c>
      <c r="E231" s="95">
        <f t="shared" ca="1" si="6"/>
        <v>12</v>
      </c>
      <c r="F231" s="111">
        <v>37840</v>
      </c>
      <c r="G231" s="112">
        <v>1</v>
      </c>
      <c r="H231" s="238">
        <f t="shared" si="7"/>
        <v>39732</v>
      </c>
      <c r="K231" s="158"/>
      <c r="L231" s="158"/>
      <c r="M231" s="158"/>
      <c r="N231" s="159"/>
      <c r="O231" s="160"/>
      <c r="P231" s="161"/>
      <c r="Q231" s="162"/>
      <c r="R231" s="163"/>
    </row>
    <row r="232" spans="1:18">
      <c r="A232" s="8" t="s">
        <v>610</v>
      </c>
      <c r="B232" s="8" t="s">
        <v>140</v>
      </c>
      <c r="C232" s="8" t="s">
        <v>111</v>
      </c>
      <c r="D232" s="9">
        <v>38321</v>
      </c>
      <c r="E232" s="95">
        <f t="shared" ca="1" si="6"/>
        <v>18</v>
      </c>
      <c r="F232" s="111">
        <v>37980</v>
      </c>
      <c r="G232" s="112">
        <v>4</v>
      </c>
      <c r="H232" s="238">
        <f t="shared" si="7"/>
        <v>39879</v>
      </c>
      <c r="K232" s="158"/>
      <c r="L232" s="158"/>
      <c r="M232" s="158"/>
      <c r="N232" s="159"/>
      <c r="O232" s="160"/>
      <c r="P232" s="161"/>
      <c r="Q232" s="162"/>
      <c r="R232" s="163"/>
    </row>
    <row r="233" spans="1:18">
      <c r="A233" s="8" t="s">
        <v>290</v>
      </c>
      <c r="B233" s="8" t="s">
        <v>107</v>
      </c>
      <c r="C233" s="8" t="s">
        <v>125</v>
      </c>
      <c r="D233" s="9">
        <v>40410</v>
      </c>
      <c r="E233" s="95">
        <f t="shared" ca="1" si="6"/>
        <v>12</v>
      </c>
      <c r="F233" s="111">
        <v>38105</v>
      </c>
      <c r="G233" s="112">
        <v>2</v>
      </c>
      <c r="H233" s="238">
        <f t="shared" si="7"/>
        <v>40010.25</v>
      </c>
      <c r="K233" s="158"/>
      <c r="L233" s="158"/>
      <c r="M233" s="158"/>
      <c r="N233" s="159"/>
      <c r="O233" s="160"/>
      <c r="P233" s="161"/>
      <c r="Q233" s="162"/>
      <c r="R233" s="163"/>
    </row>
    <row r="234" spans="1:18">
      <c r="A234" s="8" t="s">
        <v>368</v>
      </c>
      <c r="B234" s="8" t="s">
        <v>147</v>
      </c>
      <c r="C234" s="8" t="s">
        <v>125</v>
      </c>
      <c r="D234" s="9">
        <v>39871</v>
      </c>
      <c r="E234" s="95">
        <f t="shared" ca="1" si="6"/>
        <v>14</v>
      </c>
      <c r="F234" s="111">
        <v>38575</v>
      </c>
      <c r="G234" s="112">
        <v>2</v>
      </c>
      <c r="H234" s="238">
        <f t="shared" si="7"/>
        <v>40503.75</v>
      </c>
      <c r="K234" s="158"/>
      <c r="L234" s="158"/>
      <c r="M234" s="158"/>
      <c r="N234" s="159"/>
      <c r="O234" s="160"/>
      <c r="P234" s="161"/>
      <c r="Q234" s="162"/>
      <c r="R234" s="163"/>
    </row>
    <row r="235" spans="1:18">
      <c r="A235" s="8" t="s">
        <v>327</v>
      </c>
      <c r="B235" s="8" t="s">
        <v>123</v>
      </c>
      <c r="C235" s="8" t="s">
        <v>108</v>
      </c>
      <c r="D235" s="9">
        <v>40274</v>
      </c>
      <c r="E235" s="95">
        <f t="shared" ca="1" si="6"/>
        <v>13</v>
      </c>
      <c r="F235" s="111">
        <v>38730</v>
      </c>
      <c r="G235" s="112">
        <v>1</v>
      </c>
      <c r="H235" s="238">
        <f t="shared" si="7"/>
        <v>40666.5</v>
      </c>
      <c r="K235" s="158"/>
      <c r="L235" s="158"/>
      <c r="M235" s="158"/>
      <c r="N235" s="159"/>
      <c r="O235" s="160"/>
      <c r="P235" s="161"/>
      <c r="Q235" s="162"/>
      <c r="R235" s="163"/>
    </row>
    <row r="236" spans="1:18">
      <c r="A236" s="8" t="s">
        <v>789</v>
      </c>
      <c r="B236" s="8" t="s">
        <v>113</v>
      </c>
      <c r="C236" s="8" t="s">
        <v>131</v>
      </c>
      <c r="D236" s="9">
        <v>36263</v>
      </c>
      <c r="E236" s="95">
        <f t="shared" ca="1" si="6"/>
        <v>24</v>
      </c>
      <c r="F236" s="111">
        <v>38768</v>
      </c>
      <c r="G236" s="112">
        <v>4</v>
      </c>
      <c r="H236" s="238">
        <f t="shared" si="7"/>
        <v>40706.400000000001</v>
      </c>
      <c r="K236" s="158"/>
      <c r="L236" s="158"/>
      <c r="M236" s="158"/>
      <c r="N236" s="159"/>
      <c r="O236" s="160"/>
      <c r="P236" s="161"/>
      <c r="Q236" s="162"/>
      <c r="R236" s="163"/>
    </row>
    <row r="237" spans="1:18">
      <c r="A237" s="8" t="s">
        <v>828</v>
      </c>
      <c r="B237" s="8" t="s">
        <v>140</v>
      </c>
      <c r="C237" s="8" t="s">
        <v>108</v>
      </c>
      <c r="D237" s="9">
        <v>36707</v>
      </c>
      <c r="E237" s="95">
        <f t="shared" ca="1" si="6"/>
        <v>22</v>
      </c>
      <c r="F237" s="111">
        <v>38870</v>
      </c>
      <c r="G237" s="112">
        <v>2</v>
      </c>
      <c r="H237" s="238">
        <f t="shared" si="7"/>
        <v>40813.5</v>
      </c>
      <c r="K237" s="158"/>
      <c r="L237" s="158"/>
      <c r="M237" s="158"/>
      <c r="N237" s="159"/>
      <c r="O237" s="160"/>
      <c r="P237" s="161"/>
      <c r="Q237" s="162"/>
      <c r="R237" s="163"/>
    </row>
    <row r="238" spans="1:18">
      <c r="A238" s="8" t="s">
        <v>413</v>
      </c>
      <c r="B238" s="8" t="s">
        <v>123</v>
      </c>
      <c r="C238" s="8" t="s">
        <v>125</v>
      </c>
      <c r="D238" s="9">
        <v>39662</v>
      </c>
      <c r="E238" s="95">
        <f t="shared" ca="1" si="6"/>
        <v>14</v>
      </c>
      <c r="F238" s="111">
        <v>38920</v>
      </c>
      <c r="G238" s="112">
        <v>4</v>
      </c>
      <c r="H238" s="238">
        <f t="shared" si="7"/>
        <v>40866</v>
      </c>
      <c r="K238" s="158"/>
      <c r="L238" s="158"/>
      <c r="M238" s="158"/>
      <c r="N238" s="164"/>
      <c r="O238" s="160"/>
      <c r="P238" s="161"/>
      <c r="Q238" s="162"/>
      <c r="R238" s="163"/>
    </row>
    <row r="239" spans="1:18">
      <c r="A239" s="8" t="s">
        <v>455</v>
      </c>
      <c r="B239" s="8" t="s">
        <v>140</v>
      </c>
      <c r="C239" s="8" t="s">
        <v>108</v>
      </c>
      <c r="D239" s="9">
        <v>39403</v>
      </c>
      <c r="E239" s="95">
        <f t="shared" ca="1" si="6"/>
        <v>15</v>
      </c>
      <c r="F239" s="111">
        <v>38940</v>
      </c>
      <c r="G239" s="112">
        <v>2</v>
      </c>
      <c r="H239" s="238">
        <f t="shared" si="7"/>
        <v>40887</v>
      </c>
      <c r="K239" s="158"/>
      <c r="L239" s="158"/>
      <c r="M239" s="158"/>
      <c r="N239" s="159"/>
      <c r="O239" s="160"/>
      <c r="P239" s="161"/>
      <c r="Q239" s="162"/>
      <c r="R239" s="163"/>
    </row>
    <row r="240" spans="1:18">
      <c r="A240" s="8" t="s">
        <v>521</v>
      </c>
      <c r="B240" s="8" t="s">
        <v>119</v>
      </c>
      <c r="C240" s="8" t="s">
        <v>108</v>
      </c>
      <c r="D240" s="9">
        <v>39137</v>
      </c>
      <c r="E240" s="95">
        <f t="shared" ca="1" si="6"/>
        <v>16</v>
      </c>
      <c r="F240" s="111">
        <v>39000</v>
      </c>
      <c r="G240" s="112">
        <v>5</v>
      </c>
      <c r="H240" s="238">
        <f t="shared" si="7"/>
        <v>40950</v>
      </c>
      <c r="K240" s="158"/>
      <c r="L240" s="158"/>
      <c r="M240" s="158"/>
      <c r="N240" s="159"/>
      <c r="O240" s="160"/>
      <c r="P240" s="161"/>
      <c r="Q240" s="162"/>
      <c r="R240" s="163"/>
    </row>
    <row r="241" spans="1:18">
      <c r="A241" s="8" t="s">
        <v>935</v>
      </c>
      <c r="B241" s="8" t="s">
        <v>119</v>
      </c>
      <c r="C241" s="8" t="s">
        <v>108</v>
      </c>
      <c r="D241" s="9">
        <v>36290</v>
      </c>
      <c r="E241" s="95">
        <f t="shared" ca="1" si="6"/>
        <v>23</v>
      </c>
      <c r="F241" s="111">
        <v>39000</v>
      </c>
      <c r="G241" s="112">
        <v>3</v>
      </c>
      <c r="H241" s="238">
        <f t="shared" si="7"/>
        <v>40950</v>
      </c>
      <c r="K241" s="158"/>
      <c r="L241" s="158"/>
      <c r="M241" s="158"/>
      <c r="N241" s="159"/>
      <c r="O241" s="160"/>
      <c r="P241" s="161"/>
      <c r="Q241" s="162"/>
      <c r="R241" s="163"/>
    </row>
    <row r="242" spans="1:18">
      <c r="A242" s="8" t="s">
        <v>171</v>
      </c>
      <c r="B242" s="8" t="s">
        <v>121</v>
      </c>
      <c r="C242" s="8" t="s">
        <v>108</v>
      </c>
      <c r="D242" s="9">
        <v>40922</v>
      </c>
      <c r="E242" s="95">
        <f t="shared" ca="1" si="6"/>
        <v>11</v>
      </c>
      <c r="F242" s="111">
        <v>39110</v>
      </c>
      <c r="G242" s="112">
        <v>5</v>
      </c>
      <c r="H242" s="238">
        <f t="shared" si="7"/>
        <v>41065.5</v>
      </c>
      <c r="K242" s="158"/>
      <c r="L242" s="158"/>
      <c r="M242" s="158"/>
      <c r="N242" s="159"/>
      <c r="O242" s="160"/>
      <c r="P242" s="161"/>
      <c r="Q242" s="162"/>
      <c r="R242" s="163"/>
    </row>
    <row r="243" spans="1:18">
      <c r="A243" s="8" t="s">
        <v>132</v>
      </c>
      <c r="B243" s="8" t="s">
        <v>709</v>
      </c>
      <c r="C243" s="8" t="s">
        <v>108</v>
      </c>
      <c r="D243" s="9">
        <v>41137</v>
      </c>
      <c r="E243" s="95">
        <f t="shared" ca="1" si="6"/>
        <v>10</v>
      </c>
      <c r="F243" s="111">
        <v>39160</v>
      </c>
      <c r="G243" s="112">
        <v>3</v>
      </c>
      <c r="H243" s="238">
        <f t="shared" si="7"/>
        <v>41118</v>
      </c>
      <c r="K243" s="158"/>
      <c r="L243" s="158"/>
      <c r="M243" s="158"/>
      <c r="N243" s="159"/>
      <c r="O243" s="160"/>
      <c r="P243" s="161"/>
      <c r="Q243" s="162"/>
      <c r="R243" s="163"/>
    </row>
    <row r="244" spans="1:18">
      <c r="A244" s="8" t="s">
        <v>620</v>
      </c>
      <c r="B244" s="8" t="s">
        <v>140</v>
      </c>
      <c r="C244" s="8" t="s">
        <v>111</v>
      </c>
      <c r="D244" s="9">
        <v>38073</v>
      </c>
      <c r="E244" s="95">
        <f t="shared" ca="1" si="6"/>
        <v>19</v>
      </c>
      <c r="F244" s="111">
        <v>39300</v>
      </c>
      <c r="G244" s="112">
        <v>2</v>
      </c>
      <c r="H244" s="238">
        <f t="shared" si="7"/>
        <v>41265</v>
      </c>
      <c r="K244" s="158"/>
      <c r="L244" s="158"/>
      <c r="M244" s="158"/>
      <c r="N244" s="159"/>
      <c r="O244" s="160"/>
      <c r="P244" s="161"/>
      <c r="Q244" s="162"/>
      <c r="R244" s="163"/>
    </row>
    <row r="245" spans="1:18">
      <c r="A245" s="8" t="s">
        <v>274</v>
      </c>
      <c r="B245" s="8" t="s">
        <v>115</v>
      </c>
      <c r="C245" s="8" t="s">
        <v>111</v>
      </c>
      <c r="D245" s="9">
        <v>40468</v>
      </c>
      <c r="E245" s="95">
        <f t="shared" ca="1" si="6"/>
        <v>12</v>
      </c>
      <c r="F245" s="111">
        <v>39440</v>
      </c>
      <c r="G245" s="112">
        <v>4</v>
      </c>
      <c r="H245" s="238">
        <f t="shared" si="7"/>
        <v>41412</v>
      </c>
      <c r="K245" s="158"/>
      <c r="L245" s="158"/>
      <c r="M245" s="158"/>
      <c r="N245" s="159"/>
      <c r="O245" s="160"/>
      <c r="P245" s="161"/>
      <c r="Q245" s="162"/>
      <c r="R245" s="163"/>
    </row>
    <row r="246" spans="1:18">
      <c r="A246" s="8" t="s">
        <v>382</v>
      </c>
      <c r="B246" s="8" t="s">
        <v>113</v>
      </c>
      <c r="C246" s="8" t="s">
        <v>125</v>
      </c>
      <c r="D246" s="9">
        <v>39768</v>
      </c>
      <c r="E246" s="95">
        <f t="shared" ca="1" si="6"/>
        <v>14</v>
      </c>
      <c r="F246" s="111">
        <v>39515</v>
      </c>
      <c r="G246" s="112">
        <v>5</v>
      </c>
      <c r="H246" s="238">
        <f t="shared" si="7"/>
        <v>41490.75</v>
      </c>
      <c r="K246" s="158"/>
      <c r="L246" s="158"/>
      <c r="M246" s="158"/>
      <c r="N246" s="159"/>
      <c r="O246" s="160"/>
      <c r="P246" s="161"/>
      <c r="Q246" s="162"/>
      <c r="R246" s="163"/>
    </row>
    <row r="247" spans="1:18">
      <c r="A247" s="8" t="s">
        <v>285</v>
      </c>
      <c r="B247" s="8" t="s">
        <v>140</v>
      </c>
      <c r="C247" s="8" t="s">
        <v>108</v>
      </c>
      <c r="D247" s="9">
        <v>40424</v>
      </c>
      <c r="E247" s="95">
        <f t="shared" ca="1" si="6"/>
        <v>12</v>
      </c>
      <c r="F247" s="111">
        <v>39520</v>
      </c>
      <c r="G247" s="112">
        <v>5</v>
      </c>
      <c r="H247" s="238">
        <f t="shared" si="7"/>
        <v>41496</v>
      </c>
      <c r="K247" s="158"/>
      <c r="L247" s="158"/>
      <c r="M247" s="158"/>
      <c r="N247" s="159"/>
      <c r="O247" s="160"/>
      <c r="P247" s="161"/>
      <c r="Q247" s="162"/>
      <c r="R247" s="163"/>
    </row>
    <row r="248" spans="1:18">
      <c r="A248" s="8" t="s">
        <v>925</v>
      </c>
      <c r="B248" s="8" t="s">
        <v>119</v>
      </c>
      <c r="C248" s="8" t="s">
        <v>125</v>
      </c>
      <c r="D248" s="9">
        <v>35842</v>
      </c>
      <c r="E248" s="95">
        <f t="shared" ca="1" si="6"/>
        <v>25</v>
      </c>
      <c r="F248" s="111">
        <v>39530</v>
      </c>
      <c r="G248" s="112">
        <v>5</v>
      </c>
      <c r="H248" s="238">
        <f t="shared" si="7"/>
        <v>41506.5</v>
      </c>
      <c r="K248" s="158"/>
      <c r="L248" s="158"/>
      <c r="M248" s="158"/>
      <c r="N248" s="159"/>
      <c r="O248" s="160"/>
      <c r="P248" s="161"/>
      <c r="Q248" s="162"/>
      <c r="R248" s="163"/>
    </row>
    <row r="249" spans="1:18">
      <c r="A249" s="8" t="s">
        <v>291</v>
      </c>
      <c r="B249" s="8" t="s">
        <v>110</v>
      </c>
      <c r="C249" s="8" t="s">
        <v>111</v>
      </c>
      <c r="D249" s="12">
        <v>40404</v>
      </c>
      <c r="E249" s="95">
        <f t="shared" ca="1" si="6"/>
        <v>12</v>
      </c>
      <c r="F249" s="111">
        <v>39550</v>
      </c>
      <c r="G249" s="112">
        <v>5</v>
      </c>
      <c r="H249" s="238">
        <f t="shared" si="7"/>
        <v>41527.5</v>
      </c>
      <c r="K249" s="158"/>
      <c r="L249" s="158"/>
      <c r="M249" s="158"/>
      <c r="N249" s="159"/>
      <c r="O249" s="160"/>
      <c r="P249" s="161"/>
      <c r="Q249" s="162"/>
      <c r="R249" s="163"/>
    </row>
    <row r="250" spans="1:18">
      <c r="A250" s="8" t="s">
        <v>393</v>
      </c>
      <c r="B250" s="8" t="s">
        <v>177</v>
      </c>
      <c r="C250" s="8" t="s">
        <v>125</v>
      </c>
      <c r="D250" s="14">
        <v>39735</v>
      </c>
      <c r="E250" s="95">
        <f t="shared" ca="1" si="6"/>
        <v>14</v>
      </c>
      <c r="F250" s="111">
        <v>39620</v>
      </c>
      <c r="G250" s="112">
        <v>5</v>
      </c>
      <c r="H250" s="238">
        <f t="shared" si="7"/>
        <v>41601</v>
      </c>
      <c r="K250" s="158"/>
      <c r="L250" s="158"/>
      <c r="M250" s="158"/>
      <c r="N250" s="159"/>
      <c r="O250" s="160"/>
      <c r="P250" s="161"/>
      <c r="Q250" s="162"/>
      <c r="R250" s="163"/>
    </row>
    <row r="251" spans="1:18">
      <c r="A251" s="8" t="s">
        <v>420</v>
      </c>
      <c r="B251" s="8" t="s">
        <v>140</v>
      </c>
      <c r="C251" s="8" t="s">
        <v>111</v>
      </c>
      <c r="D251" s="9">
        <v>39633</v>
      </c>
      <c r="E251" s="95">
        <f t="shared" ca="1" si="6"/>
        <v>14</v>
      </c>
      <c r="F251" s="111">
        <v>39680</v>
      </c>
      <c r="G251" s="112">
        <v>1</v>
      </c>
      <c r="H251" s="238">
        <f t="shared" si="7"/>
        <v>41664</v>
      </c>
      <c r="K251" s="158"/>
      <c r="L251" s="158"/>
      <c r="M251" s="158"/>
      <c r="N251" s="159"/>
      <c r="O251" s="160"/>
      <c r="P251" s="161"/>
      <c r="Q251" s="162"/>
      <c r="R251" s="163"/>
    </row>
    <row r="252" spans="1:18">
      <c r="A252" s="8" t="s">
        <v>793</v>
      </c>
      <c r="B252" s="8" t="s">
        <v>113</v>
      </c>
      <c r="C252" s="8" t="s">
        <v>108</v>
      </c>
      <c r="D252" s="9">
        <v>36414</v>
      </c>
      <c r="E252" s="95">
        <f t="shared" ca="1" si="6"/>
        <v>23</v>
      </c>
      <c r="F252" s="111">
        <v>39680</v>
      </c>
      <c r="G252" s="112">
        <v>5</v>
      </c>
      <c r="H252" s="238">
        <f t="shared" si="7"/>
        <v>41664</v>
      </c>
      <c r="K252" s="158"/>
      <c r="L252" s="158"/>
      <c r="M252" s="158"/>
      <c r="N252" s="159"/>
      <c r="O252" s="160"/>
      <c r="P252" s="161"/>
      <c r="Q252" s="162"/>
      <c r="R252" s="163"/>
    </row>
    <row r="253" spans="1:18">
      <c r="A253" s="8" t="s">
        <v>785</v>
      </c>
      <c r="B253" s="8" t="s">
        <v>137</v>
      </c>
      <c r="C253" s="8" t="s">
        <v>108</v>
      </c>
      <c r="D253" s="9">
        <v>37612</v>
      </c>
      <c r="E253" s="95">
        <f t="shared" ca="1" si="6"/>
        <v>20</v>
      </c>
      <c r="F253" s="111">
        <v>39740</v>
      </c>
      <c r="G253" s="112">
        <v>1</v>
      </c>
      <c r="H253" s="238">
        <f t="shared" si="7"/>
        <v>41727</v>
      </c>
      <c r="K253" s="158"/>
      <c r="L253" s="158"/>
      <c r="M253" s="158"/>
      <c r="N253" s="159"/>
      <c r="O253" s="160"/>
      <c r="P253" s="161"/>
      <c r="Q253" s="162"/>
      <c r="R253" s="163"/>
    </row>
    <row r="254" spans="1:18">
      <c r="A254" s="8" t="s">
        <v>890</v>
      </c>
      <c r="B254" s="8" t="s">
        <v>115</v>
      </c>
      <c r="C254" s="8" t="s">
        <v>131</v>
      </c>
      <c r="D254" s="9">
        <v>36329</v>
      </c>
      <c r="E254" s="95">
        <f t="shared" ca="1" si="6"/>
        <v>23</v>
      </c>
      <c r="F254" s="111">
        <v>39764</v>
      </c>
      <c r="G254" s="112">
        <v>1</v>
      </c>
      <c r="H254" s="238">
        <f t="shared" si="7"/>
        <v>41752.199999999997</v>
      </c>
      <c r="K254" s="158"/>
      <c r="L254" s="158"/>
      <c r="M254" s="158"/>
      <c r="N254" s="159"/>
      <c r="O254" s="160"/>
      <c r="P254" s="161"/>
      <c r="Q254" s="162"/>
      <c r="R254" s="163"/>
    </row>
    <row r="255" spans="1:18">
      <c r="A255" s="8" t="s">
        <v>843</v>
      </c>
      <c r="B255" s="8" t="s">
        <v>140</v>
      </c>
      <c r="C255" s="8" t="s">
        <v>108</v>
      </c>
      <c r="D255" s="9">
        <v>36413</v>
      </c>
      <c r="E255" s="95">
        <f t="shared" ca="1" si="6"/>
        <v>23</v>
      </c>
      <c r="F255" s="111">
        <v>40060</v>
      </c>
      <c r="G255" s="112">
        <v>3</v>
      </c>
      <c r="H255" s="238">
        <f t="shared" si="7"/>
        <v>42063</v>
      </c>
      <c r="K255" s="158"/>
      <c r="L255" s="158"/>
      <c r="M255" s="158"/>
      <c r="N255" s="159"/>
      <c r="O255" s="160"/>
      <c r="P255" s="161"/>
      <c r="Q255" s="162"/>
      <c r="R255" s="163"/>
    </row>
    <row r="256" spans="1:18">
      <c r="A256" s="8" t="s">
        <v>218</v>
      </c>
      <c r="B256" s="8" t="s">
        <v>107</v>
      </c>
      <c r="C256" s="8" t="s">
        <v>108</v>
      </c>
      <c r="D256" s="12">
        <v>40680</v>
      </c>
      <c r="E256" s="95">
        <f t="shared" ca="1" si="6"/>
        <v>11</v>
      </c>
      <c r="F256" s="111">
        <v>40260</v>
      </c>
      <c r="G256" s="112">
        <v>5</v>
      </c>
      <c r="H256" s="238">
        <f t="shared" si="7"/>
        <v>42273</v>
      </c>
      <c r="K256" s="158"/>
      <c r="L256" s="158"/>
      <c r="M256" s="158"/>
      <c r="N256" s="159"/>
      <c r="O256" s="160"/>
      <c r="P256" s="161"/>
      <c r="Q256" s="162"/>
      <c r="R256" s="163"/>
    </row>
    <row r="257" spans="1:18">
      <c r="A257" s="8" t="s">
        <v>833</v>
      </c>
      <c r="B257" s="8" t="s">
        <v>140</v>
      </c>
      <c r="C257" s="8" t="s">
        <v>108</v>
      </c>
      <c r="D257" s="9">
        <v>35996</v>
      </c>
      <c r="E257" s="95">
        <f t="shared" ca="1" si="6"/>
        <v>24</v>
      </c>
      <c r="F257" s="111">
        <v>40340</v>
      </c>
      <c r="G257" s="112">
        <v>2</v>
      </c>
      <c r="H257" s="238">
        <f t="shared" si="7"/>
        <v>42357</v>
      </c>
      <c r="K257" s="158"/>
      <c r="L257" s="158"/>
      <c r="M257" s="158"/>
      <c r="N257" s="159"/>
      <c r="O257" s="160"/>
      <c r="P257" s="161"/>
      <c r="Q257" s="162"/>
      <c r="R257" s="163"/>
    </row>
    <row r="258" spans="1:18">
      <c r="A258" s="8" t="s">
        <v>473</v>
      </c>
      <c r="B258" s="8" t="s">
        <v>113</v>
      </c>
      <c r="C258" s="8" t="s">
        <v>111</v>
      </c>
      <c r="D258" s="9">
        <v>39295</v>
      </c>
      <c r="E258" s="95">
        <f t="shared" ref="E258:E321" ca="1" si="8">DATEDIF(D258,TODAY(),"Y")</f>
        <v>15</v>
      </c>
      <c r="F258" s="111">
        <v>40560</v>
      </c>
      <c r="G258" s="112">
        <v>5</v>
      </c>
      <c r="H258" s="238">
        <f t="shared" si="7"/>
        <v>42588</v>
      </c>
      <c r="K258" s="158"/>
      <c r="L258" s="158"/>
      <c r="M258" s="158"/>
      <c r="N258" s="159"/>
      <c r="O258" s="160"/>
      <c r="P258" s="161"/>
      <c r="Q258" s="162"/>
      <c r="R258" s="163"/>
    </row>
    <row r="259" spans="1:18">
      <c r="A259" s="8" t="s">
        <v>977</v>
      </c>
      <c r="B259" s="8" t="s">
        <v>206</v>
      </c>
      <c r="C259" s="8" t="s">
        <v>108</v>
      </c>
      <c r="D259" s="9">
        <v>37073</v>
      </c>
      <c r="E259" s="95">
        <f t="shared" ca="1" si="8"/>
        <v>21</v>
      </c>
      <c r="F259" s="111">
        <v>40680</v>
      </c>
      <c r="G259" s="112">
        <v>5</v>
      </c>
      <c r="H259" s="238">
        <f t="shared" ref="H259:H322" si="9">$I$2*F259+F259</f>
        <v>42714</v>
      </c>
      <c r="K259" s="158"/>
      <c r="L259" s="158"/>
      <c r="M259" s="158"/>
      <c r="N259" s="159"/>
      <c r="O259" s="160"/>
      <c r="P259" s="161"/>
      <c r="Q259" s="162"/>
      <c r="R259" s="163"/>
    </row>
    <row r="260" spans="1:18">
      <c r="A260" s="8" t="s">
        <v>560</v>
      </c>
      <c r="B260" s="8" t="s">
        <v>123</v>
      </c>
      <c r="C260" s="8" t="s">
        <v>108</v>
      </c>
      <c r="D260" s="9">
        <v>38954</v>
      </c>
      <c r="E260" s="95">
        <f t="shared" ca="1" si="8"/>
        <v>16</v>
      </c>
      <c r="F260" s="111">
        <v>40920</v>
      </c>
      <c r="G260" s="112">
        <v>4</v>
      </c>
      <c r="H260" s="238">
        <f t="shared" si="9"/>
        <v>42966</v>
      </c>
      <c r="K260" s="158"/>
      <c r="L260" s="158"/>
      <c r="M260" s="158"/>
      <c r="N260" s="167"/>
      <c r="O260" s="160"/>
      <c r="P260" s="161"/>
      <c r="Q260" s="162"/>
      <c r="R260" s="163"/>
    </row>
    <row r="261" spans="1:18">
      <c r="A261" s="8" t="s">
        <v>385</v>
      </c>
      <c r="B261" s="8" t="s">
        <v>177</v>
      </c>
      <c r="C261" s="8" t="s">
        <v>108</v>
      </c>
      <c r="D261" s="9">
        <v>39761</v>
      </c>
      <c r="E261" s="95">
        <f t="shared" ca="1" si="8"/>
        <v>14</v>
      </c>
      <c r="F261" s="111">
        <v>40940</v>
      </c>
      <c r="G261" s="112">
        <v>3</v>
      </c>
      <c r="H261" s="238">
        <f t="shared" si="9"/>
        <v>42987</v>
      </c>
      <c r="K261" s="158"/>
      <c r="L261" s="158"/>
      <c r="M261" s="158"/>
      <c r="N261" s="164"/>
      <c r="O261" s="160"/>
      <c r="P261" s="161"/>
      <c r="Q261" s="162"/>
      <c r="R261" s="163"/>
    </row>
    <row r="262" spans="1:18">
      <c r="A262" s="8" t="s">
        <v>423</v>
      </c>
      <c r="B262" s="8" t="s">
        <v>140</v>
      </c>
      <c r="C262" s="8" t="s">
        <v>111</v>
      </c>
      <c r="D262" s="9">
        <v>39603</v>
      </c>
      <c r="E262" s="95">
        <f t="shared" ca="1" si="8"/>
        <v>14</v>
      </c>
      <c r="F262" s="111">
        <v>40940</v>
      </c>
      <c r="G262" s="112">
        <v>2</v>
      </c>
      <c r="H262" s="238">
        <f t="shared" si="9"/>
        <v>42987</v>
      </c>
      <c r="K262" s="158"/>
      <c r="L262" s="158"/>
      <c r="M262" s="158"/>
      <c r="N262" s="159"/>
      <c r="O262" s="160"/>
      <c r="P262" s="161"/>
      <c r="Q262" s="162"/>
      <c r="R262" s="163"/>
    </row>
    <row r="263" spans="1:18">
      <c r="A263" s="8" t="s">
        <v>441</v>
      </c>
      <c r="B263" s="8" t="s">
        <v>140</v>
      </c>
      <c r="C263" s="8" t="s">
        <v>108</v>
      </c>
      <c r="D263" s="9">
        <v>39472</v>
      </c>
      <c r="E263" s="95">
        <f t="shared" ca="1" si="8"/>
        <v>15</v>
      </c>
      <c r="F263" s="111">
        <v>41060</v>
      </c>
      <c r="G263" s="112">
        <v>3</v>
      </c>
      <c r="H263" s="238">
        <f t="shared" si="9"/>
        <v>43113</v>
      </c>
      <c r="K263" s="158"/>
      <c r="L263" s="158"/>
      <c r="M263" s="158"/>
      <c r="N263" s="159"/>
      <c r="O263" s="160"/>
      <c r="P263" s="161"/>
      <c r="Q263" s="162"/>
      <c r="R263" s="163"/>
    </row>
    <row r="264" spans="1:18">
      <c r="A264" s="8" t="s">
        <v>183</v>
      </c>
      <c r="B264" s="8" t="s">
        <v>154</v>
      </c>
      <c r="C264" s="8" t="s">
        <v>108</v>
      </c>
      <c r="D264" s="9">
        <v>40856</v>
      </c>
      <c r="E264" s="95">
        <f t="shared" ca="1" si="8"/>
        <v>11</v>
      </c>
      <c r="F264" s="111">
        <v>41350</v>
      </c>
      <c r="G264" s="112">
        <v>2</v>
      </c>
      <c r="H264" s="238">
        <f t="shared" si="9"/>
        <v>43417.5</v>
      </c>
      <c r="K264" s="158"/>
      <c r="L264" s="158"/>
      <c r="M264" s="158"/>
      <c r="N264" s="159"/>
      <c r="O264" s="160"/>
      <c r="P264" s="161"/>
      <c r="Q264" s="162"/>
      <c r="R264" s="163"/>
    </row>
    <row r="265" spans="1:18">
      <c r="A265" s="8" t="s">
        <v>562</v>
      </c>
      <c r="B265" s="8" t="s">
        <v>107</v>
      </c>
      <c r="C265" s="8" t="s">
        <v>108</v>
      </c>
      <c r="D265" s="9">
        <v>38914</v>
      </c>
      <c r="E265" s="95">
        <f t="shared" ca="1" si="8"/>
        <v>16</v>
      </c>
      <c r="F265" s="111">
        <v>41380</v>
      </c>
      <c r="G265" s="112">
        <v>2</v>
      </c>
      <c r="H265" s="238">
        <f t="shared" si="9"/>
        <v>43449</v>
      </c>
      <c r="K265" s="158"/>
      <c r="L265" s="158"/>
      <c r="M265" s="158"/>
      <c r="N265" s="159"/>
      <c r="O265" s="160"/>
      <c r="P265" s="161"/>
      <c r="Q265" s="162"/>
      <c r="R265" s="163"/>
    </row>
    <row r="266" spans="1:18">
      <c r="A266" s="8" t="s">
        <v>357</v>
      </c>
      <c r="B266" s="8" t="s">
        <v>123</v>
      </c>
      <c r="C266" s="8" t="s">
        <v>108</v>
      </c>
      <c r="D266" s="9">
        <v>40085</v>
      </c>
      <c r="E266" s="95">
        <f t="shared" ca="1" si="8"/>
        <v>13</v>
      </c>
      <c r="F266" s="111">
        <v>41490</v>
      </c>
      <c r="G266" s="112">
        <v>5</v>
      </c>
      <c r="H266" s="238">
        <f t="shared" si="9"/>
        <v>43564.5</v>
      </c>
      <c r="K266" s="158"/>
      <c r="L266" s="158"/>
      <c r="M266" s="158"/>
      <c r="N266" s="159"/>
      <c r="O266" s="160"/>
      <c r="P266" s="161"/>
      <c r="Q266" s="162"/>
      <c r="R266" s="163"/>
    </row>
    <row r="267" spans="1:18">
      <c r="A267" s="8" t="s">
        <v>856</v>
      </c>
      <c r="B267" s="8" t="s">
        <v>140</v>
      </c>
      <c r="C267" s="8" t="s">
        <v>125</v>
      </c>
      <c r="D267" s="9">
        <v>36503</v>
      </c>
      <c r="E267" s="95">
        <f t="shared" ca="1" si="8"/>
        <v>23</v>
      </c>
      <c r="F267" s="111">
        <v>41615</v>
      </c>
      <c r="G267" s="112">
        <v>1</v>
      </c>
      <c r="H267" s="238">
        <f t="shared" si="9"/>
        <v>43695.75</v>
      </c>
      <c r="K267" s="158"/>
      <c r="L267" s="158"/>
      <c r="M267" s="158"/>
      <c r="N267" s="159"/>
      <c r="O267" s="160"/>
      <c r="P267" s="161"/>
      <c r="Q267" s="162"/>
      <c r="R267" s="163"/>
    </row>
    <row r="268" spans="1:18">
      <c r="A268" s="8" t="s">
        <v>298</v>
      </c>
      <c r="B268" s="8" t="s">
        <v>107</v>
      </c>
      <c r="C268" s="8" t="s">
        <v>111</v>
      </c>
      <c r="D268" s="9">
        <v>40393</v>
      </c>
      <c r="E268" s="95">
        <f t="shared" ca="1" si="8"/>
        <v>12</v>
      </c>
      <c r="F268" s="111">
        <v>41770</v>
      </c>
      <c r="G268" s="112">
        <v>5</v>
      </c>
      <c r="H268" s="238">
        <f t="shared" si="9"/>
        <v>43858.5</v>
      </c>
      <c r="K268" s="158"/>
      <c r="L268" s="158"/>
      <c r="M268" s="158"/>
      <c r="N268" s="159"/>
      <c r="O268" s="160"/>
      <c r="P268" s="161"/>
      <c r="Q268" s="162"/>
      <c r="R268" s="163"/>
    </row>
    <row r="269" spans="1:18">
      <c r="A269" s="8" t="s">
        <v>808</v>
      </c>
      <c r="B269" s="8" t="s">
        <v>140</v>
      </c>
      <c r="C269" s="8" t="s">
        <v>111</v>
      </c>
      <c r="D269" s="9">
        <v>36600</v>
      </c>
      <c r="E269" s="95">
        <f t="shared" ca="1" si="8"/>
        <v>23</v>
      </c>
      <c r="F269" s="111">
        <v>41840</v>
      </c>
      <c r="G269" s="112">
        <v>2</v>
      </c>
      <c r="H269" s="238">
        <f t="shared" si="9"/>
        <v>43932</v>
      </c>
      <c r="K269" s="158"/>
      <c r="L269" s="158"/>
      <c r="M269" s="158"/>
      <c r="N269" s="159"/>
      <c r="O269" s="160"/>
      <c r="P269" s="161"/>
      <c r="Q269" s="162"/>
      <c r="R269" s="163"/>
    </row>
    <row r="270" spans="1:18">
      <c r="A270" s="8" t="s">
        <v>463</v>
      </c>
      <c r="B270" s="8" t="s">
        <v>110</v>
      </c>
      <c r="C270" s="8" t="s">
        <v>108</v>
      </c>
      <c r="D270" s="9">
        <v>39362</v>
      </c>
      <c r="E270" s="95">
        <f t="shared" ca="1" si="8"/>
        <v>15</v>
      </c>
      <c r="F270" s="111">
        <v>42020</v>
      </c>
      <c r="G270" s="112">
        <v>5</v>
      </c>
      <c r="H270" s="238">
        <f t="shared" si="9"/>
        <v>44121</v>
      </c>
      <c r="K270" s="158"/>
      <c r="L270" s="158"/>
      <c r="M270" s="158"/>
      <c r="N270" s="159"/>
      <c r="O270" s="160"/>
      <c r="P270" s="161"/>
      <c r="Q270" s="162"/>
      <c r="R270" s="163"/>
    </row>
    <row r="271" spans="1:18">
      <c r="A271" s="8" t="s">
        <v>602</v>
      </c>
      <c r="B271" s="8" t="s">
        <v>140</v>
      </c>
      <c r="C271" s="8" t="s">
        <v>111</v>
      </c>
      <c r="D271" s="9">
        <v>38738</v>
      </c>
      <c r="E271" s="95">
        <f t="shared" ca="1" si="8"/>
        <v>17</v>
      </c>
      <c r="F271" s="111">
        <v>42150</v>
      </c>
      <c r="G271" s="112">
        <v>5</v>
      </c>
      <c r="H271" s="238">
        <f t="shared" si="9"/>
        <v>44257.5</v>
      </c>
      <c r="K271" s="158"/>
      <c r="L271" s="158"/>
      <c r="M271" s="158"/>
      <c r="N271" s="159"/>
      <c r="O271" s="160"/>
      <c r="P271" s="161"/>
      <c r="Q271" s="162"/>
      <c r="R271" s="163"/>
    </row>
    <row r="272" spans="1:18">
      <c r="A272" s="8" t="s">
        <v>788</v>
      </c>
      <c r="B272" s="8" t="s">
        <v>113</v>
      </c>
      <c r="C272" s="8" t="s">
        <v>108</v>
      </c>
      <c r="D272" s="9">
        <v>37288</v>
      </c>
      <c r="E272" s="95">
        <f t="shared" ca="1" si="8"/>
        <v>21</v>
      </c>
      <c r="F272" s="111">
        <v>42480</v>
      </c>
      <c r="G272" s="112">
        <v>3</v>
      </c>
      <c r="H272" s="238">
        <f t="shared" si="9"/>
        <v>44604</v>
      </c>
      <c r="K272" s="158"/>
      <c r="L272" s="158"/>
      <c r="M272" s="158"/>
      <c r="N272" s="159"/>
      <c r="O272" s="160"/>
      <c r="P272" s="161"/>
      <c r="Q272" s="162"/>
      <c r="R272" s="163"/>
    </row>
    <row r="273" spans="1:18">
      <c r="A273" s="10" t="s">
        <v>6</v>
      </c>
      <c r="B273" s="10" t="s">
        <v>130</v>
      </c>
      <c r="C273" s="10" t="s">
        <v>111</v>
      </c>
      <c r="D273" s="11">
        <v>39147</v>
      </c>
      <c r="E273" s="95">
        <f t="shared" ca="1" si="8"/>
        <v>16</v>
      </c>
      <c r="F273" s="111">
        <v>42540</v>
      </c>
      <c r="G273" s="112">
        <v>5</v>
      </c>
      <c r="H273" s="238">
        <f t="shared" si="9"/>
        <v>44667</v>
      </c>
      <c r="K273" s="158"/>
      <c r="L273" s="158"/>
      <c r="M273" s="158"/>
      <c r="N273" s="159"/>
      <c r="O273" s="160"/>
      <c r="P273" s="161"/>
      <c r="Q273" s="162"/>
      <c r="R273" s="163"/>
    </row>
    <row r="274" spans="1:18">
      <c r="A274" s="8" t="s">
        <v>271</v>
      </c>
      <c r="B274" s="8" t="s">
        <v>113</v>
      </c>
      <c r="C274" s="8" t="s">
        <v>108</v>
      </c>
      <c r="D274" s="9">
        <v>40470</v>
      </c>
      <c r="E274" s="95">
        <f t="shared" ca="1" si="8"/>
        <v>12</v>
      </c>
      <c r="F274" s="111">
        <v>42620</v>
      </c>
      <c r="G274" s="112">
        <v>3</v>
      </c>
      <c r="H274" s="238">
        <f t="shared" si="9"/>
        <v>44751</v>
      </c>
      <c r="K274" s="158"/>
      <c r="L274" s="158"/>
      <c r="M274" s="158"/>
      <c r="N274" s="159"/>
      <c r="O274" s="160"/>
      <c r="P274" s="161"/>
      <c r="Q274" s="162"/>
      <c r="R274" s="163"/>
    </row>
    <row r="275" spans="1:18">
      <c r="A275" s="8" t="s">
        <v>555</v>
      </c>
      <c r="B275" s="8" t="s">
        <v>119</v>
      </c>
      <c r="C275" s="8" t="s">
        <v>125</v>
      </c>
      <c r="D275" s="9">
        <v>38975</v>
      </c>
      <c r="E275" s="95">
        <f t="shared" ca="1" si="8"/>
        <v>16</v>
      </c>
      <c r="F275" s="111">
        <v>42740</v>
      </c>
      <c r="G275" s="112">
        <v>2</v>
      </c>
      <c r="H275" s="238">
        <f t="shared" si="9"/>
        <v>44877</v>
      </c>
      <c r="K275" s="158"/>
      <c r="L275" s="158"/>
      <c r="M275" s="158"/>
      <c r="N275" s="159"/>
      <c r="O275" s="160"/>
      <c r="P275" s="161"/>
      <c r="Q275" s="162"/>
      <c r="R275" s="163"/>
    </row>
    <row r="276" spans="1:18">
      <c r="A276" s="8" t="s">
        <v>975</v>
      </c>
      <c r="B276" s="8" t="s">
        <v>206</v>
      </c>
      <c r="C276" s="8" t="s">
        <v>108</v>
      </c>
      <c r="D276" s="9">
        <v>37684</v>
      </c>
      <c r="E276" s="95">
        <f t="shared" ca="1" si="8"/>
        <v>20</v>
      </c>
      <c r="F276" s="111">
        <v>42800</v>
      </c>
      <c r="G276" s="112">
        <v>5</v>
      </c>
      <c r="H276" s="238">
        <f t="shared" si="9"/>
        <v>44940</v>
      </c>
      <c r="K276" s="158"/>
      <c r="L276" s="158"/>
      <c r="M276" s="158"/>
      <c r="N276" s="159"/>
      <c r="O276" s="160"/>
      <c r="P276" s="161"/>
      <c r="Q276" s="162"/>
      <c r="R276" s="163"/>
    </row>
    <row r="277" spans="1:18">
      <c r="A277" s="8" t="s">
        <v>782</v>
      </c>
      <c r="B277" s="8" t="s">
        <v>137</v>
      </c>
      <c r="C277" s="8" t="s">
        <v>125</v>
      </c>
      <c r="D277" s="9">
        <v>36357</v>
      </c>
      <c r="E277" s="95">
        <f t="shared" ca="1" si="8"/>
        <v>23</v>
      </c>
      <c r="F277" s="111">
        <v>42905</v>
      </c>
      <c r="G277" s="112">
        <v>1</v>
      </c>
      <c r="H277" s="238">
        <f t="shared" si="9"/>
        <v>45050.25</v>
      </c>
      <c r="K277" s="158"/>
      <c r="L277" s="158"/>
      <c r="M277" s="158"/>
      <c r="N277" s="164"/>
      <c r="O277" s="160"/>
      <c r="P277" s="161"/>
      <c r="Q277" s="162"/>
      <c r="R277" s="163"/>
    </row>
    <row r="278" spans="1:18">
      <c r="A278" s="8" t="s">
        <v>375</v>
      </c>
      <c r="B278" s="8" t="s">
        <v>123</v>
      </c>
      <c r="C278" s="8" t="s">
        <v>111</v>
      </c>
      <c r="D278" s="9">
        <v>39803</v>
      </c>
      <c r="E278" s="95">
        <f t="shared" ca="1" si="8"/>
        <v>14</v>
      </c>
      <c r="F278" s="111">
        <v>42940</v>
      </c>
      <c r="G278" s="112">
        <v>1</v>
      </c>
      <c r="H278" s="238">
        <f t="shared" si="9"/>
        <v>45087</v>
      </c>
      <c r="K278" s="158"/>
      <c r="L278" s="158"/>
      <c r="M278" s="158"/>
      <c r="N278" s="159"/>
      <c r="O278" s="160"/>
      <c r="P278" s="161"/>
      <c r="Q278" s="162"/>
      <c r="R278" s="163"/>
    </row>
    <row r="279" spans="1:18">
      <c r="A279" s="8" t="s">
        <v>222</v>
      </c>
      <c r="B279" s="8" t="s">
        <v>107</v>
      </c>
      <c r="C279" s="8" t="s">
        <v>111</v>
      </c>
      <c r="D279" s="12">
        <v>40638</v>
      </c>
      <c r="E279" s="95">
        <f t="shared" ca="1" si="8"/>
        <v>12</v>
      </c>
      <c r="F279" s="111">
        <v>42990</v>
      </c>
      <c r="G279" s="112">
        <v>4</v>
      </c>
      <c r="H279" s="238">
        <f t="shared" si="9"/>
        <v>45139.5</v>
      </c>
      <c r="K279" s="158"/>
      <c r="L279" s="158"/>
      <c r="M279" s="158"/>
      <c r="N279" s="159"/>
      <c r="O279" s="154"/>
      <c r="P279" s="161"/>
      <c r="Q279" s="162"/>
      <c r="R279" s="163"/>
    </row>
    <row r="280" spans="1:18">
      <c r="A280" s="8" t="s">
        <v>388</v>
      </c>
      <c r="B280" s="8" t="s">
        <v>177</v>
      </c>
      <c r="C280" s="8" t="s">
        <v>108</v>
      </c>
      <c r="D280" s="9">
        <v>39754</v>
      </c>
      <c r="E280" s="95">
        <f t="shared" ca="1" si="8"/>
        <v>14</v>
      </c>
      <c r="F280" s="111">
        <v>43110</v>
      </c>
      <c r="G280" s="112">
        <v>2</v>
      </c>
      <c r="H280" s="238">
        <f t="shared" si="9"/>
        <v>45265.5</v>
      </c>
      <c r="K280" s="158"/>
      <c r="L280" s="158"/>
      <c r="M280" s="158"/>
      <c r="N280" s="159"/>
      <c r="O280" s="160"/>
      <c r="P280" s="161"/>
      <c r="Q280" s="162"/>
      <c r="R280" s="163"/>
    </row>
    <row r="281" spans="1:18">
      <c r="A281" s="8" t="s">
        <v>170</v>
      </c>
      <c r="B281" s="8" t="s">
        <v>115</v>
      </c>
      <c r="C281" s="8" t="s">
        <v>108</v>
      </c>
      <c r="D281" s="9">
        <v>40925</v>
      </c>
      <c r="E281" s="95">
        <f t="shared" ca="1" si="8"/>
        <v>11</v>
      </c>
      <c r="F281" s="111">
        <v>43190</v>
      </c>
      <c r="G281" s="112">
        <v>2</v>
      </c>
      <c r="H281" s="238">
        <f t="shared" si="9"/>
        <v>45349.5</v>
      </c>
      <c r="K281" s="158"/>
      <c r="L281" s="158"/>
      <c r="M281" s="158"/>
      <c r="N281" s="159"/>
      <c r="O281" s="160"/>
      <c r="P281" s="161"/>
      <c r="Q281" s="162"/>
      <c r="R281" s="163"/>
    </row>
    <row r="282" spans="1:18">
      <c r="A282" s="8" t="s">
        <v>400</v>
      </c>
      <c r="B282" s="8" t="s">
        <v>119</v>
      </c>
      <c r="C282" s="8" t="s">
        <v>111</v>
      </c>
      <c r="D282" s="9">
        <v>39720</v>
      </c>
      <c r="E282" s="95">
        <f t="shared" ca="1" si="8"/>
        <v>14</v>
      </c>
      <c r="F282" s="111">
        <v>43320</v>
      </c>
      <c r="G282" s="112">
        <v>5</v>
      </c>
      <c r="H282" s="238">
        <f t="shared" si="9"/>
        <v>45486</v>
      </c>
      <c r="K282" s="158"/>
      <c r="L282" s="158"/>
      <c r="M282" s="158"/>
      <c r="N282" s="159"/>
      <c r="O282" s="160"/>
      <c r="P282" s="161"/>
      <c r="Q282" s="162"/>
      <c r="R282" s="163"/>
    </row>
    <row r="283" spans="1:18">
      <c r="A283" s="8" t="s">
        <v>277</v>
      </c>
      <c r="B283" s="8" t="s">
        <v>115</v>
      </c>
      <c r="C283" s="8" t="s">
        <v>108</v>
      </c>
      <c r="D283" s="9">
        <v>40452</v>
      </c>
      <c r="E283" s="95">
        <f t="shared" ca="1" si="8"/>
        <v>12</v>
      </c>
      <c r="F283" s="111">
        <v>43410</v>
      </c>
      <c r="G283" s="112">
        <v>1</v>
      </c>
      <c r="H283" s="238">
        <f t="shared" si="9"/>
        <v>45580.5</v>
      </c>
      <c r="K283" s="158"/>
      <c r="L283" s="158"/>
      <c r="M283" s="158"/>
      <c r="N283" s="159"/>
      <c r="O283" s="160"/>
      <c r="P283" s="161"/>
      <c r="Q283" s="162"/>
      <c r="R283" s="163"/>
    </row>
    <row r="284" spans="1:18">
      <c r="A284" s="8" t="s">
        <v>875</v>
      </c>
      <c r="B284" s="8" t="s">
        <v>147</v>
      </c>
      <c r="C284" s="8" t="s">
        <v>108</v>
      </c>
      <c r="D284" s="9">
        <v>36456</v>
      </c>
      <c r="E284" s="95">
        <f t="shared" ca="1" si="8"/>
        <v>23</v>
      </c>
      <c r="F284" s="111">
        <v>43460</v>
      </c>
      <c r="G284" s="112">
        <v>5</v>
      </c>
      <c r="H284" s="238">
        <f t="shared" si="9"/>
        <v>45633</v>
      </c>
      <c r="K284" s="158"/>
      <c r="L284" s="158"/>
      <c r="M284" s="158"/>
      <c r="N284" s="159"/>
      <c r="O284" s="160"/>
      <c r="P284" s="161"/>
      <c r="Q284" s="162"/>
      <c r="R284" s="163"/>
    </row>
    <row r="285" spans="1:18">
      <c r="A285" s="8" t="s">
        <v>179</v>
      </c>
      <c r="B285" s="8" t="s">
        <v>115</v>
      </c>
      <c r="C285" s="8" t="s">
        <v>108</v>
      </c>
      <c r="D285" s="9">
        <v>40883</v>
      </c>
      <c r="E285" s="95">
        <f t="shared" ca="1" si="8"/>
        <v>11</v>
      </c>
      <c r="F285" s="111">
        <v>43580</v>
      </c>
      <c r="G285" s="112">
        <v>5</v>
      </c>
      <c r="H285" s="238">
        <f t="shared" si="9"/>
        <v>45759</v>
      </c>
      <c r="K285" s="158"/>
      <c r="L285" s="158"/>
      <c r="M285" s="158"/>
      <c r="N285" s="159"/>
      <c r="O285" s="160"/>
      <c r="P285" s="161"/>
      <c r="Q285" s="162"/>
      <c r="R285" s="163"/>
    </row>
    <row r="286" spans="1:18">
      <c r="A286" s="8" t="s">
        <v>514</v>
      </c>
      <c r="B286" s="8" t="s">
        <v>119</v>
      </c>
      <c r="C286" s="8" t="s">
        <v>108</v>
      </c>
      <c r="D286" s="9">
        <v>39153</v>
      </c>
      <c r="E286" s="95">
        <f t="shared" ca="1" si="8"/>
        <v>16</v>
      </c>
      <c r="F286" s="111">
        <v>43600</v>
      </c>
      <c r="G286" s="112">
        <v>5</v>
      </c>
      <c r="H286" s="238">
        <f t="shared" si="9"/>
        <v>45780</v>
      </c>
      <c r="K286" s="158"/>
      <c r="L286" s="158"/>
      <c r="M286" s="158"/>
      <c r="N286" s="159"/>
      <c r="O286" s="160"/>
      <c r="P286" s="161"/>
      <c r="Q286" s="162"/>
      <c r="R286" s="163"/>
    </row>
    <row r="287" spans="1:18">
      <c r="A287" s="8" t="s">
        <v>515</v>
      </c>
      <c r="B287" s="8" t="s">
        <v>242</v>
      </c>
      <c r="C287" s="8" t="s">
        <v>108</v>
      </c>
      <c r="D287" s="9">
        <v>39147</v>
      </c>
      <c r="E287" s="95">
        <f t="shared" ca="1" si="8"/>
        <v>16</v>
      </c>
      <c r="F287" s="111">
        <v>43680</v>
      </c>
      <c r="G287" s="112">
        <v>5</v>
      </c>
      <c r="H287" s="238">
        <f t="shared" si="9"/>
        <v>45864</v>
      </c>
      <c r="K287" s="158"/>
      <c r="L287" s="158"/>
      <c r="M287" s="158"/>
      <c r="N287" s="159"/>
      <c r="O287" s="160"/>
      <c r="P287" s="161"/>
      <c r="Q287" s="162"/>
      <c r="R287" s="163"/>
    </row>
    <row r="288" spans="1:18">
      <c r="A288" s="8" t="s">
        <v>237</v>
      </c>
      <c r="B288" s="8" t="s">
        <v>140</v>
      </c>
      <c r="C288" s="8" t="s">
        <v>108</v>
      </c>
      <c r="D288" s="9">
        <v>40578</v>
      </c>
      <c r="E288" s="95">
        <f t="shared" ca="1" si="8"/>
        <v>12</v>
      </c>
      <c r="F288" s="111">
        <v>43820</v>
      </c>
      <c r="G288" s="112">
        <v>2</v>
      </c>
      <c r="H288" s="238">
        <f t="shared" si="9"/>
        <v>46011</v>
      </c>
      <c r="K288" s="158"/>
      <c r="L288" s="158"/>
      <c r="M288" s="158"/>
      <c r="N288" s="159"/>
      <c r="O288" s="160"/>
      <c r="P288" s="161"/>
      <c r="Q288" s="162"/>
      <c r="R288" s="163"/>
    </row>
    <row r="289" spans="1:18">
      <c r="A289" s="8" t="s">
        <v>358</v>
      </c>
      <c r="B289" s="8" t="s">
        <v>147</v>
      </c>
      <c r="C289" s="8" t="s">
        <v>108</v>
      </c>
      <c r="D289" s="9">
        <v>40083</v>
      </c>
      <c r="E289" s="95">
        <f t="shared" ca="1" si="8"/>
        <v>13</v>
      </c>
      <c r="F289" s="111">
        <v>44150</v>
      </c>
      <c r="G289" s="112">
        <v>4</v>
      </c>
      <c r="H289" s="238">
        <f t="shared" si="9"/>
        <v>46357.5</v>
      </c>
      <c r="K289" s="158"/>
      <c r="L289" s="158"/>
      <c r="M289" s="158"/>
      <c r="N289" s="159"/>
      <c r="O289" s="160"/>
      <c r="P289" s="161"/>
      <c r="Q289" s="162"/>
      <c r="R289" s="163"/>
    </row>
    <row r="290" spans="1:18">
      <c r="A290" s="8" t="s">
        <v>876</v>
      </c>
      <c r="B290" s="8" t="s">
        <v>147</v>
      </c>
      <c r="C290" s="8" t="s">
        <v>108</v>
      </c>
      <c r="D290" s="9">
        <v>36463</v>
      </c>
      <c r="E290" s="95">
        <f t="shared" ca="1" si="8"/>
        <v>23</v>
      </c>
      <c r="F290" s="111">
        <v>44220</v>
      </c>
      <c r="G290" s="112">
        <v>3</v>
      </c>
      <c r="H290" s="238">
        <f t="shared" si="9"/>
        <v>46431</v>
      </c>
      <c r="K290" s="158"/>
      <c r="L290" s="158"/>
      <c r="M290" s="158"/>
      <c r="N290" s="159"/>
      <c r="O290" s="160"/>
      <c r="P290" s="161"/>
      <c r="Q290" s="162"/>
      <c r="R290" s="163"/>
    </row>
    <row r="291" spans="1:18">
      <c r="A291" s="8" t="s">
        <v>230</v>
      </c>
      <c r="B291" s="8" t="s">
        <v>140</v>
      </c>
      <c r="C291" s="8" t="s">
        <v>108</v>
      </c>
      <c r="D291" s="12">
        <v>40603</v>
      </c>
      <c r="E291" s="95">
        <f t="shared" ca="1" si="8"/>
        <v>12</v>
      </c>
      <c r="F291" s="111">
        <v>44260</v>
      </c>
      <c r="G291" s="112">
        <v>1</v>
      </c>
      <c r="H291" s="238">
        <f t="shared" si="9"/>
        <v>46473</v>
      </c>
      <c r="K291" s="158"/>
      <c r="L291" s="158"/>
      <c r="M291" s="158"/>
      <c r="N291" s="164"/>
      <c r="O291" s="160"/>
      <c r="P291" s="161"/>
      <c r="Q291" s="162"/>
      <c r="R291" s="163"/>
    </row>
    <row r="292" spans="1:18">
      <c r="A292" s="8" t="s">
        <v>320</v>
      </c>
      <c r="B292" s="8" t="s">
        <v>140</v>
      </c>
      <c r="C292" s="8" t="s">
        <v>108</v>
      </c>
      <c r="D292" s="9">
        <v>40301</v>
      </c>
      <c r="E292" s="95">
        <f t="shared" ca="1" si="8"/>
        <v>12</v>
      </c>
      <c r="F292" s="111">
        <v>44270</v>
      </c>
      <c r="G292" s="112">
        <v>2</v>
      </c>
      <c r="H292" s="238">
        <f t="shared" si="9"/>
        <v>46483.5</v>
      </c>
      <c r="K292" s="158"/>
      <c r="L292" s="158"/>
      <c r="M292" s="158"/>
      <c r="N292" s="159"/>
      <c r="O292" s="160"/>
      <c r="P292" s="161"/>
      <c r="Q292" s="162"/>
      <c r="R292" s="163"/>
    </row>
    <row r="293" spans="1:18">
      <c r="A293" s="8" t="s">
        <v>399</v>
      </c>
      <c r="B293" s="8" t="s">
        <v>107</v>
      </c>
      <c r="C293" s="8" t="s">
        <v>108</v>
      </c>
      <c r="D293" s="9">
        <v>39722</v>
      </c>
      <c r="E293" s="95">
        <f t="shared" ca="1" si="8"/>
        <v>14</v>
      </c>
      <c r="F293" s="111">
        <v>44530</v>
      </c>
      <c r="G293" s="112">
        <v>2</v>
      </c>
      <c r="H293" s="238">
        <f t="shared" si="9"/>
        <v>46756.5</v>
      </c>
      <c r="K293" s="158"/>
      <c r="L293" s="158"/>
      <c r="M293" s="158"/>
      <c r="N293" s="159"/>
      <c r="O293" s="160"/>
      <c r="P293" s="161"/>
      <c r="Q293" s="162"/>
      <c r="R293" s="163"/>
    </row>
    <row r="294" spans="1:18">
      <c r="A294" s="8" t="s">
        <v>189</v>
      </c>
      <c r="B294" s="8" t="s">
        <v>177</v>
      </c>
      <c r="C294" s="8" t="s">
        <v>108</v>
      </c>
      <c r="D294" s="9">
        <v>40818</v>
      </c>
      <c r="E294" s="95">
        <f t="shared" ca="1" si="8"/>
        <v>11</v>
      </c>
      <c r="F294" s="111">
        <v>44560</v>
      </c>
      <c r="G294" s="112">
        <v>2</v>
      </c>
      <c r="H294" s="238">
        <f t="shared" si="9"/>
        <v>46788</v>
      </c>
      <c r="K294" s="158"/>
      <c r="L294" s="158"/>
      <c r="M294" s="158"/>
      <c r="N294" s="159"/>
      <c r="O294" s="160"/>
      <c r="P294" s="161"/>
      <c r="Q294" s="162"/>
      <c r="R294" s="163"/>
    </row>
    <row r="295" spans="1:18">
      <c r="A295" s="8" t="s">
        <v>176</v>
      </c>
      <c r="B295" s="8" t="s">
        <v>177</v>
      </c>
      <c r="C295" s="8" t="s">
        <v>108</v>
      </c>
      <c r="D295" s="9">
        <v>40893</v>
      </c>
      <c r="E295" s="95">
        <f t="shared" ca="1" si="8"/>
        <v>11</v>
      </c>
      <c r="F295" s="111">
        <v>44620</v>
      </c>
      <c r="G295" s="112">
        <v>5</v>
      </c>
      <c r="H295" s="238">
        <f t="shared" si="9"/>
        <v>46851</v>
      </c>
      <c r="K295" s="158"/>
      <c r="L295" s="158"/>
      <c r="M295" s="158"/>
      <c r="N295" s="159"/>
      <c r="O295" s="160"/>
      <c r="P295" s="161"/>
      <c r="Q295" s="162"/>
      <c r="R295" s="163"/>
    </row>
    <row r="296" spans="1:18">
      <c r="A296" s="8" t="s">
        <v>447</v>
      </c>
      <c r="B296" s="8" t="s">
        <v>110</v>
      </c>
      <c r="C296" s="8" t="s">
        <v>108</v>
      </c>
      <c r="D296" s="9">
        <v>39446</v>
      </c>
      <c r="E296" s="95">
        <f t="shared" ca="1" si="8"/>
        <v>15</v>
      </c>
      <c r="F296" s="111">
        <v>44650</v>
      </c>
      <c r="G296" s="112">
        <v>1</v>
      </c>
      <c r="H296" s="238">
        <f t="shared" si="9"/>
        <v>46882.5</v>
      </c>
      <c r="K296" s="158"/>
      <c r="L296" s="158"/>
      <c r="M296" s="158"/>
      <c r="N296" s="159"/>
      <c r="O296" s="160"/>
      <c r="P296" s="161"/>
      <c r="Q296" s="162"/>
      <c r="R296" s="163"/>
    </row>
    <row r="297" spans="1:18">
      <c r="A297" s="8" t="s">
        <v>109</v>
      </c>
      <c r="B297" s="8" t="s">
        <v>110</v>
      </c>
      <c r="C297" s="8" t="s">
        <v>111</v>
      </c>
      <c r="D297" s="9">
        <v>41254</v>
      </c>
      <c r="E297" s="95">
        <f t="shared" ca="1" si="8"/>
        <v>10</v>
      </c>
      <c r="F297" s="111">
        <v>44720</v>
      </c>
      <c r="G297" s="112">
        <v>2</v>
      </c>
      <c r="H297" s="238">
        <f t="shared" si="9"/>
        <v>46956</v>
      </c>
      <c r="K297" s="158"/>
      <c r="L297" s="158"/>
      <c r="M297" s="158"/>
      <c r="N297" s="159"/>
      <c r="O297" s="160"/>
      <c r="P297" s="161"/>
      <c r="Q297" s="162"/>
      <c r="R297" s="163"/>
    </row>
    <row r="298" spans="1:18">
      <c r="A298" s="8" t="s">
        <v>573</v>
      </c>
      <c r="B298" s="8" t="s">
        <v>283</v>
      </c>
      <c r="C298" s="8" t="s">
        <v>111</v>
      </c>
      <c r="D298" s="9">
        <v>38854</v>
      </c>
      <c r="E298" s="95">
        <f t="shared" ca="1" si="8"/>
        <v>16</v>
      </c>
      <c r="F298" s="111">
        <v>44820</v>
      </c>
      <c r="G298" s="112">
        <v>4</v>
      </c>
      <c r="H298" s="238">
        <f t="shared" si="9"/>
        <v>47061</v>
      </c>
      <c r="K298" s="158"/>
      <c r="L298" s="158"/>
      <c r="M298" s="158"/>
      <c r="N298" s="159"/>
      <c r="O298" s="160"/>
      <c r="P298" s="161"/>
      <c r="Q298" s="162"/>
      <c r="R298" s="163"/>
    </row>
    <row r="299" spans="1:18">
      <c r="A299" s="8" t="s">
        <v>579</v>
      </c>
      <c r="B299" s="8" t="s">
        <v>140</v>
      </c>
      <c r="C299" s="8" t="s">
        <v>108</v>
      </c>
      <c r="D299" s="9">
        <v>38816</v>
      </c>
      <c r="E299" s="95">
        <f t="shared" ca="1" si="8"/>
        <v>17</v>
      </c>
      <c r="F299" s="111">
        <v>44920</v>
      </c>
      <c r="G299" s="112">
        <v>1</v>
      </c>
      <c r="H299" s="238">
        <f t="shared" si="9"/>
        <v>47166</v>
      </c>
      <c r="K299" s="158"/>
      <c r="L299" s="158"/>
      <c r="M299" s="158"/>
      <c r="N299" s="159"/>
      <c r="O299" s="160"/>
      <c r="P299" s="161"/>
      <c r="Q299" s="162"/>
      <c r="R299" s="163"/>
    </row>
    <row r="300" spans="1:18">
      <c r="A300" s="8" t="s">
        <v>919</v>
      </c>
      <c r="B300" s="8" t="s">
        <v>110</v>
      </c>
      <c r="C300" s="8" t="s">
        <v>108</v>
      </c>
      <c r="D300" s="9">
        <v>36136</v>
      </c>
      <c r="E300" s="95">
        <f t="shared" ca="1" si="8"/>
        <v>24</v>
      </c>
      <c r="F300" s="111">
        <v>45000</v>
      </c>
      <c r="G300" s="112">
        <v>4</v>
      </c>
      <c r="H300" s="238">
        <f t="shared" si="9"/>
        <v>47250</v>
      </c>
      <c r="K300" s="158"/>
      <c r="L300" s="158"/>
      <c r="M300" s="158"/>
      <c r="N300" s="159"/>
      <c r="O300" s="160"/>
      <c r="P300" s="161"/>
      <c r="Q300" s="162"/>
      <c r="R300" s="163"/>
    </row>
    <row r="301" spans="1:18">
      <c r="A301" s="8" t="s">
        <v>951</v>
      </c>
      <c r="B301" s="8" t="s">
        <v>107</v>
      </c>
      <c r="C301" s="8" t="s">
        <v>111</v>
      </c>
      <c r="D301" s="9">
        <v>35826</v>
      </c>
      <c r="E301" s="95">
        <f t="shared" ca="1" si="8"/>
        <v>25</v>
      </c>
      <c r="F301" s="111">
        <v>45030</v>
      </c>
      <c r="G301" s="112">
        <v>3</v>
      </c>
      <c r="H301" s="238">
        <f t="shared" si="9"/>
        <v>47281.5</v>
      </c>
      <c r="K301" s="158"/>
      <c r="L301" s="158"/>
      <c r="M301" s="158"/>
      <c r="N301" s="159"/>
      <c r="O301" s="160"/>
      <c r="P301" s="161"/>
      <c r="Q301" s="162"/>
      <c r="R301" s="163"/>
    </row>
    <row r="302" spans="1:18">
      <c r="A302" s="8" t="s">
        <v>518</v>
      </c>
      <c r="B302" s="8" t="s">
        <v>113</v>
      </c>
      <c r="C302" s="8" t="s">
        <v>111</v>
      </c>
      <c r="D302" s="9">
        <v>39144</v>
      </c>
      <c r="E302" s="95">
        <f t="shared" ca="1" si="8"/>
        <v>16</v>
      </c>
      <c r="F302" s="111">
        <v>45040</v>
      </c>
      <c r="G302" s="112">
        <v>5</v>
      </c>
      <c r="H302" s="238">
        <f t="shared" si="9"/>
        <v>47292</v>
      </c>
      <c r="K302" s="158"/>
      <c r="L302" s="158"/>
      <c r="M302" s="158"/>
      <c r="N302" s="159"/>
      <c r="O302" s="160"/>
      <c r="P302" s="161"/>
      <c r="Q302" s="162"/>
      <c r="R302" s="163"/>
    </row>
    <row r="303" spans="1:18">
      <c r="A303" s="8" t="s">
        <v>841</v>
      </c>
      <c r="B303" s="8" t="s">
        <v>140</v>
      </c>
      <c r="C303" s="8" t="s">
        <v>111</v>
      </c>
      <c r="D303" s="9">
        <v>36011</v>
      </c>
      <c r="E303" s="95">
        <f t="shared" ca="1" si="8"/>
        <v>24</v>
      </c>
      <c r="F303" s="111">
        <v>45050</v>
      </c>
      <c r="G303" s="112">
        <v>1</v>
      </c>
      <c r="H303" s="238">
        <f t="shared" si="9"/>
        <v>47302.5</v>
      </c>
      <c r="K303" s="158"/>
      <c r="L303" s="158"/>
      <c r="M303" s="158"/>
      <c r="N303" s="159"/>
      <c r="O303" s="160"/>
      <c r="P303" s="161"/>
      <c r="Q303" s="162"/>
      <c r="R303" s="163"/>
    </row>
    <row r="304" spans="1:18">
      <c r="A304" s="8" t="s">
        <v>918</v>
      </c>
      <c r="B304" s="8" t="s">
        <v>110</v>
      </c>
      <c r="C304" s="8" t="s">
        <v>108</v>
      </c>
      <c r="D304" s="9">
        <v>37568</v>
      </c>
      <c r="E304" s="95">
        <f t="shared" ca="1" si="8"/>
        <v>20</v>
      </c>
      <c r="F304" s="111">
        <v>45100</v>
      </c>
      <c r="G304" s="112">
        <v>2</v>
      </c>
      <c r="H304" s="238">
        <f t="shared" si="9"/>
        <v>47355</v>
      </c>
      <c r="K304" s="158"/>
      <c r="L304" s="158"/>
      <c r="M304" s="158"/>
      <c r="N304" s="159"/>
      <c r="O304" s="160"/>
      <c r="P304" s="161"/>
      <c r="Q304" s="162"/>
      <c r="R304" s="163"/>
    </row>
    <row r="305" spans="1:18">
      <c r="A305" s="8" t="s">
        <v>417</v>
      </c>
      <c r="B305" s="8" t="s">
        <v>107</v>
      </c>
      <c r="C305" s="8" t="s">
        <v>111</v>
      </c>
      <c r="D305" s="9">
        <v>39648</v>
      </c>
      <c r="E305" s="95">
        <f t="shared" ca="1" si="8"/>
        <v>14</v>
      </c>
      <c r="F305" s="111">
        <v>45105</v>
      </c>
      <c r="G305" s="112">
        <v>1</v>
      </c>
      <c r="H305" s="238">
        <f t="shared" si="9"/>
        <v>47360.25</v>
      </c>
      <c r="K305" s="158"/>
      <c r="L305" s="158"/>
      <c r="M305" s="158"/>
      <c r="N305" s="159"/>
      <c r="O305" s="160"/>
      <c r="P305" s="161"/>
      <c r="Q305" s="162"/>
      <c r="R305" s="163"/>
    </row>
    <row r="306" spans="1:18">
      <c r="A306" s="8" t="s">
        <v>522</v>
      </c>
      <c r="B306" s="8" t="s">
        <v>119</v>
      </c>
      <c r="C306" s="8" t="s">
        <v>108</v>
      </c>
      <c r="D306" s="9">
        <v>39134</v>
      </c>
      <c r="E306" s="95">
        <f t="shared" ca="1" si="8"/>
        <v>16</v>
      </c>
      <c r="F306" s="111">
        <v>45110</v>
      </c>
      <c r="G306" s="112">
        <v>2</v>
      </c>
      <c r="H306" s="238">
        <f t="shared" si="9"/>
        <v>47365.5</v>
      </c>
      <c r="K306" s="158"/>
      <c r="L306" s="158"/>
      <c r="M306" s="158"/>
      <c r="N306" s="159"/>
      <c r="O306" s="160"/>
      <c r="P306" s="161"/>
      <c r="Q306" s="162"/>
      <c r="R306" s="163"/>
    </row>
    <row r="307" spans="1:18">
      <c r="A307" s="8" t="s">
        <v>796</v>
      </c>
      <c r="B307" s="8" t="s">
        <v>215</v>
      </c>
      <c r="C307" s="8" t="s">
        <v>108</v>
      </c>
      <c r="D307" s="9">
        <v>37043</v>
      </c>
      <c r="E307" s="95">
        <f t="shared" ca="1" si="8"/>
        <v>21</v>
      </c>
      <c r="F307" s="111">
        <v>45150</v>
      </c>
      <c r="G307" s="112">
        <v>1</v>
      </c>
      <c r="H307" s="238">
        <f t="shared" si="9"/>
        <v>47407.5</v>
      </c>
      <c r="K307" s="158"/>
      <c r="L307" s="158"/>
      <c r="M307" s="158"/>
      <c r="N307" s="164"/>
      <c r="O307" s="160"/>
      <c r="P307" s="161"/>
      <c r="Q307" s="162"/>
      <c r="R307" s="163"/>
    </row>
    <row r="308" spans="1:18">
      <c r="A308" s="8" t="s">
        <v>516</v>
      </c>
      <c r="B308" s="8" t="s">
        <v>147</v>
      </c>
      <c r="C308" s="8" t="s">
        <v>108</v>
      </c>
      <c r="D308" s="9">
        <v>39147</v>
      </c>
      <c r="E308" s="95">
        <f t="shared" ca="1" si="8"/>
        <v>16</v>
      </c>
      <c r="F308" s="111">
        <v>45180</v>
      </c>
      <c r="G308" s="112">
        <v>5</v>
      </c>
      <c r="H308" s="238">
        <f t="shared" si="9"/>
        <v>47439</v>
      </c>
      <c r="K308" s="158"/>
      <c r="L308" s="158"/>
      <c r="M308" s="158"/>
      <c r="N308" s="164"/>
      <c r="O308" s="160"/>
      <c r="P308" s="161"/>
      <c r="Q308" s="162"/>
      <c r="R308" s="163"/>
    </row>
    <row r="309" spans="1:18">
      <c r="A309" s="8" t="s">
        <v>345</v>
      </c>
      <c r="B309" s="8" t="s">
        <v>147</v>
      </c>
      <c r="C309" s="8" t="s">
        <v>108</v>
      </c>
      <c r="D309" s="9">
        <v>40209</v>
      </c>
      <c r="E309" s="95">
        <f t="shared" ca="1" si="8"/>
        <v>13</v>
      </c>
      <c r="F309" s="111">
        <v>45260</v>
      </c>
      <c r="G309" s="112">
        <v>4</v>
      </c>
      <c r="H309" s="238">
        <f t="shared" si="9"/>
        <v>47523</v>
      </c>
      <c r="K309" s="158"/>
      <c r="L309" s="158"/>
      <c r="M309" s="158"/>
      <c r="N309" s="159"/>
      <c r="O309" s="160"/>
      <c r="P309" s="161"/>
      <c r="Q309" s="162"/>
      <c r="R309" s="163"/>
    </row>
    <row r="310" spans="1:18">
      <c r="A310" s="8" t="s">
        <v>838</v>
      </c>
      <c r="B310" s="8" t="s">
        <v>140</v>
      </c>
      <c r="C310" s="8" t="s">
        <v>111</v>
      </c>
      <c r="D310" s="9">
        <v>36729</v>
      </c>
      <c r="E310" s="95">
        <f t="shared" ca="1" si="8"/>
        <v>22</v>
      </c>
      <c r="F310" s="111">
        <v>45420</v>
      </c>
      <c r="G310" s="112">
        <v>1</v>
      </c>
      <c r="H310" s="238">
        <f t="shared" si="9"/>
        <v>47691</v>
      </c>
      <c r="K310" s="158"/>
      <c r="L310" s="158"/>
      <c r="M310" s="158"/>
      <c r="N310" s="159"/>
      <c r="O310" s="160"/>
      <c r="P310" s="161"/>
      <c r="Q310" s="162"/>
      <c r="R310" s="163"/>
    </row>
    <row r="311" spans="1:18">
      <c r="A311" s="8" t="s">
        <v>681</v>
      </c>
      <c r="B311" s="8" t="s">
        <v>121</v>
      </c>
      <c r="C311" s="8" t="s">
        <v>108</v>
      </c>
      <c r="D311" s="9">
        <v>36567</v>
      </c>
      <c r="E311" s="95">
        <f t="shared" ca="1" si="8"/>
        <v>23</v>
      </c>
      <c r="F311" s="111">
        <v>45450</v>
      </c>
      <c r="G311" s="112">
        <v>5</v>
      </c>
      <c r="H311" s="238">
        <f t="shared" si="9"/>
        <v>47722.5</v>
      </c>
      <c r="K311" s="158"/>
      <c r="L311" s="158"/>
      <c r="M311" s="158"/>
      <c r="N311" s="159"/>
      <c r="O311" s="160"/>
      <c r="P311" s="161"/>
      <c r="Q311" s="162"/>
      <c r="R311" s="163"/>
    </row>
    <row r="312" spans="1:18">
      <c r="A312" s="8" t="s">
        <v>272</v>
      </c>
      <c r="B312" s="8" t="s">
        <v>140</v>
      </c>
      <c r="C312" s="8" t="s">
        <v>108</v>
      </c>
      <c r="D312" s="9">
        <v>40469</v>
      </c>
      <c r="E312" s="95">
        <f t="shared" ca="1" si="8"/>
        <v>12</v>
      </c>
      <c r="F312" s="111">
        <v>45480</v>
      </c>
      <c r="G312" s="112">
        <v>4</v>
      </c>
      <c r="H312" s="238">
        <f t="shared" si="9"/>
        <v>47754</v>
      </c>
      <c r="K312" s="158"/>
      <c r="L312" s="158"/>
      <c r="M312" s="158"/>
      <c r="N312" s="159"/>
      <c r="O312" s="160"/>
      <c r="P312" s="161"/>
      <c r="Q312" s="162"/>
      <c r="R312" s="163"/>
    </row>
    <row r="313" spans="1:18">
      <c r="A313" s="8" t="s">
        <v>530</v>
      </c>
      <c r="B313" s="8" t="s">
        <v>140</v>
      </c>
      <c r="C313" s="8" t="s">
        <v>108</v>
      </c>
      <c r="D313" s="9">
        <v>39106</v>
      </c>
      <c r="E313" s="95">
        <f t="shared" ca="1" si="8"/>
        <v>16</v>
      </c>
      <c r="F313" s="111">
        <v>45500</v>
      </c>
      <c r="G313" s="112">
        <v>3</v>
      </c>
      <c r="H313" s="238">
        <f t="shared" si="9"/>
        <v>47775</v>
      </c>
      <c r="K313" s="158"/>
      <c r="L313" s="158"/>
      <c r="M313" s="158"/>
      <c r="N313" s="159"/>
      <c r="O313" s="160"/>
      <c r="P313" s="161"/>
      <c r="Q313" s="162"/>
      <c r="R313" s="163"/>
    </row>
    <row r="314" spans="1:18">
      <c r="A314" s="8" t="s">
        <v>396</v>
      </c>
      <c r="B314" s="8" t="s">
        <v>110</v>
      </c>
      <c r="C314" s="8" t="s">
        <v>125</v>
      </c>
      <c r="D314" s="9">
        <v>39728</v>
      </c>
      <c r="E314" s="95">
        <f t="shared" ca="1" si="8"/>
        <v>14</v>
      </c>
      <c r="F314" s="111">
        <v>45565</v>
      </c>
      <c r="G314" s="112">
        <v>1</v>
      </c>
      <c r="H314" s="238">
        <f t="shared" si="9"/>
        <v>47843.25</v>
      </c>
      <c r="K314" s="165"/>
      <c r="L314" s="165"/>
      <c r="M314" s="165"/>
      <c r="N314" s="166"/>
      <c r="O314" s="160"/>
      <c r="P314" s="161"/>
      <c r="Q314" s="162"/>
      <c r="R314" s="163"/>
    </row>
    <row r="315" spans="1:18">
      <c r="A315" s="8" t="s">
        <v>336</v>
      </c>
      <c r="B315" s="8" t="s">
        <v>113</v>
      </c>
      <c r="C315" s="8" t="s">
        <v>111</v>
      </c>
      <c r="D315" s="9">
        <v>40259</v>
      </c>
      <c r="E315" s="95">
        <f t="shared" ca="1" si="8"/>
        <v>13</v>
      </c>
      <c r="F315" s="111">
        <v>45710</v>
      </c>
      <c r="G315" s="112">
        <v>3</v>
      </c>
      <c r="H315" s="238">
        <f t="shared" si="9"/>
        <v>47995.5</v>
      </c>
      <c r="K315" s="158"/>
      <c r="L315" s="158"/>
      <c r="M315" s="158"/>
      <c r="N315" s="159"/>
      <c r="O315" s="160"/>
      <c r="P315" s="161"/>
      <c r="Q315" s="162"/>
      <c r="R315" s="163"/>
    </row>
    <row r="316" spans="1:18">
      <c r="A316" s="8" t="s">
        <v>915</v>
      </c>
      <c r="B316" s="8" t="s">
        <v>110</v>
      </c>
      <c r="C316" s="8" t="s">
        <v>125</v>
      </c>
      <c r="D316" s="9">
        <v>36084</v>
      </c>
      <c r="E316" s="95">
        <f t="shared" ca="1" si="8"/>
        <v>24</v>
      </c>
      <c r="F316" s="111">
        <v>45750</v>
      </c>
      <c r="G316" s="112">
        <v>5</v>
      </c>
      <c r="H316" s="238">
        <f t="shared" si="9"/>
        <v>48037.5</v>
      </c>
      <c r="K316" s="158"/>
      <c r="L316" s="158"/>
      <c r="M316" s="158"/>
      <c r="N316" s="159"/>
      <c r="O316" s="160"/>
      <c r="P316" s="161"/>
      <c r="Q316" s="162"/>
      <c r="R316" s="163"/>
    </row>
    <row r="317" spans="1:18">
      <c r="A317" s="8" t="s">
        <v>490</v>
      </c>
      <c r="B317" s="8" t="s">
        <v>140</v>
      </c>
      <c r="C317" s="8" t="s">
        <v>111</v>
      </c>
      <c r="D317" s="9">
        <v>39262</v>
      </c>
      <c r="E317" s="95">
        <f t="shared" ca="1" si="8"/>
        <v>15</v>
      </c>
      <c r="F317" s="111">
        <v>45770</v>
      </c>
      <c r="G317" s="112">
        <v>5</v>
      </c>
      <c r="H317" s="238">
        <f t="shared" si="9"/>
        <v>48058.5</v>
      </c>
      <c r="K317" s="158"/>
      <c r="L317" s="158"/>
      <c r="M317" s="158"/>
      <c r="N317" s="159"/>
      <c r="O317" s="160"/>
      <c r="P317" s="161"/>
      <c r="Q317" s="162"/>
      <c r="R317" s="163"/>
    </row>
    <row r="318" spans="1:18">
      <c r="A318" s="8" t="s">
        <v>341</v>
      </c>
      <c r="B318" s="8" t="s">
        <v>113</v>
      </c>
      <c r="C318" s="8" t="s">
        <v>111</v>
      </c>
      <c r="D318" s="12">
        <v>40236</v>
      </c>
      <c r="E318" s="95">
        <f t="shared" ca="1" si="8"/>
        <v>13</v>
      </c>
      <c r="F318" s="111">
        <v>45830</v>
      </c>
      <c r="G318" s="112">
        <v>4</v>
      </c>
      <c r="H318" s="238">
        <f t="shared" si="9"/>
        <v>48121.5</v>
      </c>
      <c r="K318" s="158"/>
      <c r="L318" s="158"/>
      <c r="M318" s="158"/>
      <c r="N318" s="159"/>
      <c r="O318" s="160"/>
      <c r="P318" s="161"/>
      <c r="Q318" s="162"/>
      <c r="R318" s="163"/>
    </row>
    <row r="319" spans="1:18">
      <c r="A319" s="8" t="s">
        <v>944</v>
      </c>
      <c r="B319" s="8" t="s">
        <v>119</v>
      </c>
      <c r="C319" s="8" t="s">
        <v>108</v>
      </c>
      <c r="D319" s="9">
        <v>36407</v>
      </c>
      <c r="E319" s="95">
        <f t="shared" ca="1" si="8"/>
        <v>23</v>
      </c>
      <c r="F319" s="111">
        <v>45880</v>
      </c>
      <c r="G319" s="112">
        <v>5</v>
      </c>
      <c r="H319" s="238">
        <f t="shared" si="9"/>
        <v>48174</v>
      </c>
      <c r="K319" s="158"/>
      <c r="L319" s="158"/>
      <c r="M319" s="158"/>
      <c r="N319" s="159"/>
      <c r="O319" s="160"/>
      <c r="P319" s="161"/>
      <c r="Q319" s="162"/>
      <c r="R319" s="163"/>
    </row>
    <row r="320" spans="1:18">
      <c r="A320" s="8" t="s">
        <v>867</v>
      </c>
      <c r="B320" s="8" t="s">
        <v>147</v>
      </c>
      <c r="C320" s="8" t="s">
        <v>108</v>
      </c>
      <c r="D320" s="9">
        <v>36297</v>
      </c>
      <c r="E320" s="95">
        <f t="shared" ca="1" si="8"/>
        <v>23</v>
      </c>
      <c r="F320" s="111">
        <v>46030</v>
      </c>
      <c r="G320" s="112">
        <v>2</v>
      </c>
      <c r="H320" s="238">
        <f t="shared" si="9"/>
        <v>48331.5</v>
      </c>
      <c r="K320" s="158"/>
      <c r="L320" s="158"/>
      <c r="M320" s="158"/>
      <c r="N320" s="159"/>
      <c r="O320" s="160"/>
      <c r="P320" s="161"/>
      <c r="Q320" s="162"/>
      <c r="R320" s="163"/>
    </row>
    <row r="321" spans="1:18">
      <c r="A321" s="8" t="s">
        <v>450</v>
      </c>
      <c r="B321" s="8" t="s">
        <v>154</v>
      </c>
      <c r="C321" s="8" t="s">
        <v>125</v>
      </c>
      <c r="D321" s="9">
        <v>39417</v>
      </c>
      <c r="E321" s="95">
        <f t="shared" ca="1" si="8"/>
        <v>15</v>
      </c>
      <c r="F321" s="111">
        <v>46095</v>
      </c>
      <c r="G321" s="112">
        <v>3</v>
      </c>
      <c r="H321" s="238">
        <f t="shared" si="9"/>
        <v>48399.75</v>
      </c>
      <c r="K321" s="158"/>
      <c r="L321" s="158"/>
      <c r="M321" s="158"/>
      <c r="N321" s="159"/>
      <c r="O321" s="160"/>
      <c r="P321" s="161"/>
      <c r="Q321" s="162"/>
      <c r="R321" s="163"/>
    </row>
    <row r="322" spans="1:18">
      <c r="A322" s="8" t="s">
        <v>969</v>
      </c>
      <c r="B322" s="8" t="s">
        <v>107</v>
      </c>
      <c r="C322" s="8" t="s">
        <v>125</v>
      </c>
      <c r="D322" s="9">
        <v>36053</v>
      </c>
      <c r="E322" s="95">
        <f t="shared" ref="E322:E385" ca="1" si="10">DATEDIF(D322,TODAY(),"Y")</f>
        <v>24</v>
      </c>
      <c r="F322" s="111">
        <v>46105</v>
      </c>
      <c r="G322" s="112">
        <v>5</v>
      </c>
      <c r="H322" s="238">
        <f t="shared" si="9"/>
        <v>48410.25</v>
      </c>
      <c r="K322" s="158"/>
      <c r="L322" s="158"/>
      <c r="M322" s="158"/>
      <c r="N322" s="159"/>
      <c r="O322" s="160"/>
      <c r="P322" s="161"/>
      <c r="Q322" s="162"/>
      <c r="R322" s="163"/>
    </row>
    <row r="323" spans="1:18">
      <c r="A323" s="8" t="s">
        <v>403</v>
      </c>
      <c r="B323" s="8" t="s">
        <v>110</v>
      </c>
      <c r="C323" s="8" t="s">
        <v>108</v>
      </c>
      <c r="D323" s="9">
        <v>39703</v>
      </c>
      <c r="E323" s="95">
        <f t="shared" ca="1" si="10"/>
        <v>14</v>
      </c>
      <c r="F323" s="111">
        <v>46110</v>
      </c>
      <c r="G323" s="112">
        <v>4</v>
      </c>
      <c r="H323" s="238">
        <f t="shared" ref="H323:H386" si="11">$I$2*F323+F323</f>
        <v>48415.5</v>
      </c>
      <c r="K323" s="158"/>
      <c r="L323" s="158"/>
      <c r="M323" s="158"/>
      <c r="N323" s="159"/>
      <c r="O323" s="160"/>
      <c r="P323" s="161"/>
      <c r="Q323" s="162"/>
      <c r="R323" s="163"/>
    </row>
    <row r="324" spans="1:18">
      <c r="A324" s="8" t="s">
        <v>153</v>
      </c>
      <c r="B324" s="8" t="s">
        <v>154</v>
      </c>
      <c r="C324" s="8" t="s">
        <v>108</v>
      </c>
      <c r="D324" s="9">
        <v>41018</v>
      </c>
      <c r="E324" s="95">
        <f t="shared" ca="1" si="10"/>
        <v>10</v>
      </c>
      <c r="F324" s="111">
        <v>46220</v>
      </c>
      <c r="G324" s="112">
        <v>3</v>
      </c>
      <c r="H324" s="238">
        <f t="shared" si="11"/>
        <v>48531</v>
      </c>
      <c r="K324" s="158"/>
      <c r="L324" s="158"/>
      <c r="M324" s="158"/>
      <c r="N324" s="159"/>
      <c r="O324" s="160"/>
      <c r="P324" s="161"/>
      <c r="Q324" s="162"/>
      <c r="R324" s="163"/>
    </row>
    <row r="325" spans="1:18">
      <c r="A325" s="8" t="s">
        <v>465</v>
      </c>
      <c r="B325" s="8" t="s">
        <v>140</v>
      </c>
      <c r="C325" s="8" t="s">
        <v>108</v>
      </c>
      <c r="D325" s="9">
        <v>39348</v>
      </c>
      <c r="E325" s="95">
        <f t="shared" ca="1" si="10"/>
        <v>15</v>
      </c>
      <c r="F325" s="111">
        <v>46220</v>
      </c>
      <c r="G325" s="112">
        <v>2</v>
      </c>
      <c r="H325" s="238">
        <f t="shared" si="11"/>
        <v>48531</v>
      </c>
      <c r="K325" s="158"/>
      <c r="L325" s="158"/>
      <c r="M325" s="158"/>
      <c r="N325" s="159"/>
      <c r="O325" s="160"/>
      <c r="P325" s="161"/>
      <c r="Q325" s="162"/>
      <c r="R325" s="163"/>
    </row>
    <row r="326" spans="1:18">
      <c r="A326" s="8" t="s">
        <v>259</v>
      </c>
      <c r="B326" s="8" t="s">
        <v>260</v>
      </c>
      <c r="C326" s="8" t="s">
        <v>125</v>
      </c>
      <c r="D326" s="12">
        <v>40505</v>
      </c>
      <c r="E326" s="95">
        <f t="shared" ca="1" si="10"/>
        <v>12</v>
      </c>
      <c r="F326" s="111">
        <v>46230</v>
      </c>
      <c r="G326" s="112">
        <v>2</v>
      </c>
      <c r="H326" s="238">
        <f t="shared" si="11"/>
        <v>48541.5</v>
      </c>
      <c r="K326" s="158"/>
      <c r="L326" s="158"/>
      <c r="M326" s="158"/>
      <c r="N326" s="159"/>
      <c r="O326" s="160"/>
      <c r="P326" s="161"/>
      <c r="Q326" s="162"/>
      <c r="R326" s="163"/>
    </row>
    <row r="327" spans="1:18">
      <c r="A327" s="8" t="s">
        <v>319</v>
      </c>
      <c r="B327" s="8" t="s">
        <v>140</v>
      </c>
      <c r="C327" s="8" t="s">
        <v>125</v>
      </c>
      <c r="D327" s="9">
        <v>40302</v>
      </c>
      <c r="E327" s="95">
        <f t="shared" ca="1" si="10"/>
        <v>12</v>
      </c>
      <c r="F327" s="111">
        <v>46285</v>
      </c>
      <c r="G327" s="112">
        <v>5</v>
      </c>
      <c r="H327" s="238">
        <f t="shared" si="11"/>
        <v>48599.25</v>
      </c>
      <c r="K327" s="158"/>
      <c r="L327" s="158"/>
      <c r="M327" s="158"/>
      <c r="N327" s="159"/>
      <c r="O327" s="160"/>
      <c r="P327" s="161"/>
      <c r="Q327" s="162"/>
      <c r="R327" s="163"/>
    </row>
    <row r="328" spans="1:18">
      <c r="A328" s="8" t="s">
        <v>116</v>
      </c>
      <c r="B328" s="8" t="s">
        <v>113</v>
      </c>
      <c r="C328" s="8" t="s">
        <v>108</v>
      </c>
      <c r="D328" s="9">
        <v>41228</v>
      </c>
      <c r="E328" s="95">
        <f t="shared" ca="1" si="10"/>
        <v>10</v>
      </c>
      <c r="F328" s="111">
        <v>46340</v>
      </c>
      <c r="G328" s="112">
        <v>5</v>
      </c>
      <c r="H328" s="238">
        <f t="shared" si="11"/>
        <v>48657</v>
      </c>
      <c r="K328" s="158"/>
      <c r="L328" s="158"/>
      <c r="M328" s="158"/>
      <c r="N328" s="159"/>
      <c r="O328" s="160"/>
      <c r="P328" s="161"/>
      <c r="Q328" s="162"/>
      <c r="R328" s="163"/>
    </row>
    <row r="329" spans="1:18">
      <c r="A329" s="8" t="s">
        <v>896</v>
      </c>
      <c r="B329" s="8" t="s">
        <v>110</v>
      </c>
      <c r="C329" s="8" t="s">
        <v>108</v>
      </c>
      <c r="D329" s="9">
        <v>36195</v>
      </c>
      <c r="E329" s="95">
        <f t="shared" ca="1" si="10"/>
        <v>24</v>
      </c>
      <c r="F329" s="111">
        <v>46360</v>
      </c>
      <c r="G329" s="112">
        <v>5</v>
      </c>
      <c r="H329" s="238">
        <f t="shared" si="11"/>
        <v>48678</v>
      </c>
      <c r="K329" s="158"/>
      <c r="L329" s="158"/>
      <c r="M329" s="158"/>
      <c r="N329" s="159"/>
      <c r="O329" s="160"/>
      <c r="P329" s="161"/>
      <c r="Q329" s="162"/>
      <c r="R329" s="163"/>
    </row>
    <row r="330" spans="1:18">
      <c r="A330" s="8" t="s">
        <v>162</v>
      </c>
      <c r="B330" s="8" t="s">
        <v>110</v>
      </c>
      <c r="C330" s="8" t="s">
        <v>125</v>
      </c>
      <c r="D330" s="9">
        <v>40976</v>
      </c>
      <c r="E330" s="95">
        <f t="shared" ca="1" si="10"/>
        <v>11</v>
      </c>
      <c r="F330" s="111">
        <v>46380</v>
      </c>
      <c r="G330" s="112">
        <v>3</v>
      </c>
      <c r="H330" s="238">
        <f t="shared" si="11"/>
        <v>48699</v>
      </c>
      <c r="K330" s="158"/>
      <c r="L330" s="158"/>
      <c r="M330" s="158"/>
      <c r="N330" s="159"/>
      <c r="O330" s="160"/>
      <c r="P330" s="161"/>
      <c r="Q330" s="162"/>
      <c r="R330" s="163"/>
    </row>
    <row r="331" spans="1:18">
      <c r="A331" s="8" t="s">
        <v>243</v>
      </c>
      <c r="B331" s="8" t="s">
        <v>107</v>
      </c>
      <c r="C331" s="8" t="s">
        <v>108</v>
      </c>
      <c r="D331" s="9">
        <v>40568</v>
      </c>
      <c r="E331" s="95">
        <f t="shared" ca="1" si="10"/>
        <v>12</v>
      </c>
      <c r="F331" s="111">
        <v>46390</v>
      </c>
      <c r="G331" s="112">
        <v>5</v>
      </c>
      <c r="H331" s="238">
        <f t="shared" si="11"/>
        <v>48709.5</v>
      </c>
      <c r="K331" s="158"/>
      <c r="L331" s="158"/>
      <c r="M331" s="158"/>
      <c r="N331" s="159"/>
      <c r="O331" s="160"/>
      <c r="P331" s="161"/>
      <c r="Q331" s="162"/>
      <c r="R331" s="163"/>
    </row>
    <row r="332" spans="1:18">
      <c r="A332" s="8" t="s">
        <v>535</v>
      </c>
      <c r="B332" s="8" t="s">
        <v>107</v>
      </c>
      <c r="C332" s="8" t="s">
        <v>108</v>
      </c>
      <c r="D332" s="9">
        <v>39091</v>
      </c>
      <c r="E332" s="95">
        <f t="shared" ca="1" si="10"/>
        <v>16</v>
      </c>
      <c r="F332" s="111">
        <v>46410</v>
      </c>
      <c r="G332" s="112">
        <v>2</v>
      </c>
      <c r="H332" s="238">
        <f t="shared" si="11"/>
        <v>48730.5</v>
      </c>
      <c r="K332" s="158"/>
      <c r="L332" s="158"/>
      <c r="M332" s="158"/>
      <c r="N332" s="159"/>
      <c r="O332" s="160"/>
      <c r="P332" s="161"/>
      <c r="Q332" s="162"/>
      <c r="R332" s="163"/>
    </row>
    <row r="333" spans="1:18">
      <c r="A333" s="8" t="s">
        <v>160</v>
      </c>
      <c r="B333" s="8" t="s">
        <v>107</v>
      </c>
      <c r="C333" s="8" t="s">
        <v>108</v>
      </c>
      <c r="D333" s="9">
        <v>40986</v>
      </c>
      <c r="E333" s="95">
        <f t="shared" ca="1" si="10"/>
        <v>11</v>
      </c>
      <c r="F333" s="111">
        <v>46550</v>
      </c>
      <c r="G333" s="112">
        <v>4</v>
      </c>
      <c r="H333" s="238">
        <f t="shared" si="11"/>
        <v>48877.5</v>
      </c>
      <c r="K333" s="158"/>
      <c r="L333" s="158"/>
      <c r="M333" s="158"/>
      <c r="N333" s="159"/>
      <c r="O333" s="160"/>
      <c r="P333" s="161"/>
      <c r="Q333" s="162"/>
      <c r="R333" s="163"/>
    </row>
    <row r="334" spans="1:18">
      <c r="A334" s="8" t="s">
        <v>254</v>
      </c>
      <c r="B334" s="8" t="s">
        <v>107</v>
      </c>
      <c r="C334" s="8" t="s">
        <v>111</v>
      </c>
      <c r="D334" s="9">
        <v>40523</v>
      </c>
      <c r="E334" s="95">
        <f t="shared" ca="1" si="10"/>
        <v>12</v>
      </c>
      <c r="F334" s="111">
        <v>46570</v>
      </c>
      <c r="G334" s="112">
        <v>4</v>
      </c>
      <c r="H334" s="238">
        <f t="shared" si="11"/>
        <v>48898.5</v>
      </c>
      <c r="K334" s="158"/>
      <c r="L334" s="158"/>
      <c r="M334" s="158"/>
      <c r="N334" s="159"/>
      <c r="O334" s="160"/>
      <c r="P334" s="161"/>
      <c r="Q334" s="162"/>
      <c r="R334" s="163"/>
    </row>
    <row r="335" spans="1:18">
      <c r="A335" s="8" t="s">
        <v>276</v>
      </c>
      <c r="B335" s="8" t="s">
        <v>140</v>
      </c>
      <c r="C335" s="8" t="s">
        <v>125</v>
      </c>
      <c r="D335" s="9">
        <v>40456</v>
      </c>
      <c r="E335" s="95">
        <f t="shared" ca="1" si="10"/>
        <v>12</v>
      </c>
      <c r="F335" s="111">
        <v>46645</v>
      </c>
      <c r="G335" s="112">
        <v>5</v>
      </c>
      <c r="H335" s="238">
        <f t="shared" si="11"/>
        <v>48977.25</v>
      </c>
      <c r="K335" s="158"/>
      <c r="L335" s="158"/>
      <c r="M335" s="158"/>
      <c r="N335" s="159"/>
      <c r="O335" s="160"/>
      <c r="P335" s="161"/>
      <c r="Q335" s="162"/>
      <c r="R335" s="163"/>
    </row>
    <row r="336" spans="1:18">
      <c r="A336" s="8" t="s">
        <v>204</v>
      </c>
      <c r="B336" s="8" t="s">
        <v>119</v>
      </c>
      <c r="C336" s="8" t="s">
        <v>111</v>
      </c>
      <c r="D336" s="9">
        <v>40726</v>
      </c>
      <c r="E336" s="95">
        <f t="shared" ca="1" si="10"/>
        <v>11</v>
      </c>
      <c r="F336" s="111">
        <v>46650</v>
      </c>
      <c r="G336" s="112">
        <v>2</v>
      </c>
      <c r="H336" s="238">
        <f t="shared" si="11"/>
        <v>48982.5</v>
      </c>
      <c r="K336" s="158"/>
      <c r="L336" s="158"/>
      <c r="M336" s="158"/>
      <c r="N336" s="159"/>
      <c r="O336" s="160"/>
      <c r="P336" s="161"/>
      <c r="Q336" s="162"/>
      <c r="R336" s="163"/>
    </row>
    <row r="337" spans="1:18">
      <c r="A337" s="8" t="s">
        <v>384</v>
      </c>
      <c r="B337" s="8" t="s">
        <v>123</v>
      </c>
      <c r="C337" s="8" t="s">
        <v>111</v>
      </c>
      <c r="D337" s="9">
        <v>39765</v>
      </c>
      <c r="E337" s="95">
        <f t="shared" ca="1" si="10"/>
        <v>14</v>
      </c>
      <c r="F337" s="111">
        <v>46670</v>
      </c>
      <c r="G337" s="112">
        <v>3</v>
      </c>
      <c r="H337" s="238">
        <f t="shared" si="11"/>
        <v>49003.5</v>
      </c>
      <c r="K337" s="158"/>
      <c r="L337" s="158"/>
      <c r="M337" s="158"/>
      <c r="N337" s="159"/>
      <c r="O337" s="160"/>
      <c r="P337" s="161"/>
      <c r="Q337" s="162"/>
      <c r="R337" s="163"/>
    </row>
    <row r="338" spans="1:18">
      <c r="A338" s="8" t="s">
        <v>300</v>
      </c>
      <c r="B338" s="8" t="s">
        <v>250</v>
      </c>
      <c r="C338" s="8" t="s">
        <v>108</v>
      </c>
      <c r="D338" s="9">
        <v>40384</v>
      </c>
      <c r="E338" s="95">
        <f t="shared" ca="1" si="10"/>
        <v>12</v>
      </c>
      <c r="F338" s="111">
        <v>46680</v>
      </c>
      <c r="G338" s="112">
        <v>1</v>
      </c>
      <c r="H338" s="238">
        <f t="shared" si="11"/>
        <v>49014</v>
      </c>
      <c r="K338" s="158"/>
      <c r="L338" s="158"/>
      <c r="M338" s="158"/>
      <c r="N338" s="159"/>
      <c r="O338" s="160"/>
      <c r="P338" s="161"/>
      <c r="Q338" s="162"/>
      <c r="R338" s="163"/>
    </row>
    <row r="339" spans="1:18">
      <c r="A339" s="8" t="s">
        <v>809</v>
      </c>
      <c r="B339" s="8" t="s">
        <v>140</v>
      </c>
      <c r="C339" s="8" t="s">
        <v>125</v>
      </c>
      <c r="D339" s="9">
        <v>36604</v>
      </c>
      <c r="E339" s="95">
        <f t="shared" ca="1" si="10"/>
        <v>23</v>
      </c>
      <c r="F339" s="111">
        <v>46710</v>
      </c>
      <c r="G339" s="112">
        <v>3</v>
      </c>
      <c r="H339" s="238">
        <f t="shared" si="11"/>
        <v>49045.5</v>
      </c>
      <c r="K339" s="158"/>
      <c r="L339" s="158"/>
      <c r="M339" s="158"/>
      <c r="N339" s="159"/>
      <c r="O339" s="160"/>
      <c r="P339" s="161"/>
      <c r="Q339" s="162"/>
      <c r="R339" s="163"/>
    </row>
    <row r="340" spans="1:18">
      <c r="A340" s="8" t="s">
        <v>940</v>
      </c>
      <c r="B340" s="8" t="s">
        <v>119</v>
      </c>
      <c r="C340" s="8" t="s">
        <v>111</v>
      </c>
      <c r="D340" s="9">
        <v>37082</v>
      </c>
      <c r="E340" s="95">
        <f t="shared" ca="1" si="10"/>
        <v>21</v>
      </c>
      <c r="F340" s="111">
        <v>46780</v>
      </c>
      <c r="G340" s="112">
        <v>2</v>
      </c>
      <c r="H340" s="238">
        <f t="shared" si="11"/>
        <v>49119</v>
      </c>
      <c r="K340" s="158"/>
      <c r="L340" s="158"/>
      <c r="M340" s="158"/>
      <c r="N340" s="159"/>
      <c r="O340" s="160"/>
      <c r="P340" s="161"/>
      <c r="Q340" s="162"/>
      <c r="R340" s="163"/>
    </row>
    <row r="341" spans="1:18">
      <c r="A341" s="8" t="s">
        <v>126</v>
      </c>
      <c r="B341" s="8" t="s">
        <v>115</v>
      </c>
      <c r="C341" s="8" t="s">
        <v>108</v>
      </c>
      <c r="D341" s="9">
        <v>41186</v>
      </c>
      <c r="E341" s="95">
        <f t="shared" ca="1" si="10"/>
        <v>10</v>
      </c>
      <c r="F341" s="111">
        <v>46910</v>
      </c>
      <c r="G341" s="112">
        <v>3</v>
      </c>
      <c r="H341" s="238">
        <f t="shared" si="11"/>
        <v>49255.5</v>
      </c>
      <c r="K341" s="158"/>
      <c r="L341" s="158"/>
      <c r="M341" s="158"/>
      <c r="N341" s="159"/>
      <c r="O341" s="160"/>
      <c r="P341" s="161"/>
      <c r="Q341" s="162"/>
      <c r="R341" s="163"/>
    </row>
    <row r="342" spans="1:18">
      <c r="A342" s="8" t="s">
        <v>583</v>
      </c>
      <c r="B342" s="8" t="s">
        <v>115</v>
      </c>
      <c r="C342" s="8" t="s">
        <v>108</v>
      </c>
      <c r="D342" s="9">
        <v>38807</v>
      </c>
      <c r="E342" s="95">
        <f t="shared" ca="1" si="10"/>
        <v>17</v>
      </c>
      <c r="F342" s="111">
        <v>47060</v>
      </c>
      <c r="G342" s="112">
        <v>4</v>
      </c>
      <c r="H342" s="238">
        <f t="shared" si="11"/>
        <v>49413</v>
      </c>
      <c r="K342" s="158"/>
      <c r="L342" s="158"/>
      <c r="M342" s="158"/>
      <c r="N342" s="159"/>
      <c r="O342" s="160"/>
      <c r="P342" s="161"/>
      <c r="Q342" s="162"/>
      <c r="R342" s="163"/>
    </row>
    <row r="343" spans="1:18">
      <c r="A343" s="8" t="s">
        <v>310</v>
      </c>
      <c r="B343" s="8" t="s">
        <v>107</v>
      </c>
      <c r="C343" s="8" t="s">
        <v>111</v>
      </c>
      <c r="D343" s="13">
        <v>40334</v>
      </c>
      <c r="E343" s="95">
        <f t="shared" ca="1" si="10"/>
        <v>12</v>
      </c>
      <c r="F343" s="111">
        <v>47280</v>
      </c>
      <c r="G343" s="112">
        <v>1</v>
      </c>
      <c r="H343" s="238">
        <f t="shared" si="11"/>
        <v>49644</v>
      </c>
      <c r="K343" s="158"/>
      <c r="L343" s="158"/>
      <c r="M343" s="158"/>
      <c r="N343" s="159"/>
      <c r="O343" s="160"/>
      <c r="P343" s="161"/>
      <c r="Q343" s="162"/>
      <c r="R343" s="163"/>
    </row>
    <row r="344" spans="1:18">
      <c r="A344" s="8" t="s">
        <v>877</v>
      </c>
      <c r="B344" s="8" t="s">
        <v>147</v>
      </c>
      <c r="C344" s="8" t="s">
        <v>125</v>
      </c>
      <c r="D344" s="9">
        <v>37166</v>
      </c>
      <c r="E344" s="95">
        <f t="shared" ca="1" si="10"/>
        <v>21</v>
      </c>
      <c r="F344" s="111">
        <v>47295</v>
      </c>
      <c r="G344" s="112">
        <v>4</v>
      </c>
      <c r="H344" s="238">
        <f t="shared" si="11"/>
        <v>49659.75</v>
      </c>
      <c r="K344" s="158"/>
      <c r="L344" s="158"/>
      <c r="M344" s="158"/>
      <c r="N344" s="159"/>
      <c r="O344" s="160"/>
      <c r="P344" s="161"/>
      <c r="Q344" s="162"/>
      <c r="R344" s="163"/>
    </row>
    <row r="345" spans="1:18">
      <c r="A345" s="8" t="s">
        <v>313</v>
      </c>
      <c r="B345" s="8" t="s">
        <v>110</v>
      </c>
      <c r="C345" s="8" t="s">
        <v>108</v>
      </c>
      <c r="D345" s="9">
        <v>40332</v>
      </c>
      <c r="E345" s="95">
        <f t="shared" ca="1" si="10"/>
        <v>12</v>
      </c>
      <c r="F345" s="111">
        <v>47340</v>
      </c>
      <c r="G345" s="112">
        <v>2</v>
      </c>
      <c r="H345" s="238">
        <f t="shared" si="11"/>
        <v>49707</v>
      </c>
      <c r="K345" s="158"/>
      <c r="L345" s="158"/>
      <c r="M345" s="158"/>
      <c r="N345" s="159"/>
      <c r="O345" s="160"/>
      <c r="P345" s="161"/>
      <c r="Q345" s="162"/>
      <c r="R345" s="163"/>
    </row>
    <row r="346" spans="1:18">
      <c r="A346" s="8" t="s">
        <v>616</v>
      </c>
      <c r="B346" s="8" t="s">
        <v>140</v>
      </c>
      <c r="C346" s="8" t="s">
        <v>108</v>
      </c>
      <c r="D346" s="9">
        <v>38146</v>
      </c>
      <c r="E346" s="95">
        <f t="shared" ca="1" si="10"/>
        <v>18</v>
      </c>
      <c r="F346" s="111">
        <v>47340</v>
      </c>
      <c r="G346" s="112">
        <v>2</v>
      </c>
      <c r="H346" s="238">
        <f t="shared" si="11"/>
        <v>49707</v>
      </c>
      <c r="K346" s="158"/>
      <c r="L346" s="158"/>
      <c r="M346" s="158"/>
      <c r="N346" s="159"/>
      <c r="O346" s="160"/>
      <c r="P346" s="161"/>
      <c r="Q346" s="162"/>
      <c r="R346" s="163"/>
    </row>
    <row r="347" spans="1:18">
      <c r="A347" s="8" t="s">
        <v>409</v>
      </c>
      <c r="B347" s="8" t="s">
        <v>283</v>
      </c>
      <c r="C347" s="8" t="s">
        <v>108</v>
      </c>
      <c r="D347" s="9">
        <v>39683</v>
      </c>
      <c r="E347" s="95">
        <f t="shared" ca="1" si="10"/>
        <v>14</v>
      </c>
      <c r="F347" s="111">
        <v>47350</v>
      </c>
      <c r="G347" s="112">
        <v>5</v>
      </c>
      <c r="H347" s="238">
        <f t="shared" si="11"/>
        <v>49717.5</v>
      </c>
      <c r="K347" s="158"/>
      <c r="L347" s="158"/>
      <c r="M347" s="158"/>
      <c r="N347" s="159"/>
      <c r="O347" s="160"/>
      <c r="P347" s="161"/>
      <c r="Q347" s="162"/>
      <c r="R347" s="163"/>
    </row>
    <row r="348" spans="1:18">
      <c r="A348" s="8" t="s">
        <v>945</v>
      </c>
      <c r="B348" s="8" t="s">
        <v>119</v>
      </c>
      <c r="C348" s="8" t="s">
        <v>125</v>
      </c>
      <c r="D348" s="9">
        <v>36423</v>
      </c>
      <c r="E348" s="95">
        <f t="shared" ca="1" si="10"/>
        <v>23</v>
      </c>
      <c r="F348" s="111">
        <v>47350</v>
      </c>
      <c r="G348" s="112">
        <v>1</v>
      </c>
      <c r="H348" s="238">
        <f t="shared" si="11"/>
        <v>49717.5</v>
      </c>
      <c r="K348" s="158"/>
      <c r="L348" s="158"/>
      <c r="M348" s="158"/>
      <c r="N348" s="159"/>
      <c r="O348" s="160"/>
      <c r="P348" s="161"/>
      <c r="Q348" s="162"/>
      <c r="R348" s="163"/>
    </row>
    <row r="349" spans="1:18">
      <c r="A349" s="8" t="s">
        <v>224</v>
      </c>
      <c r="B349" s="8" t="s">
        <v>140</v>
      </c>
      <c r="C349" s="8" t="s">
        <v>108</v>
      </c>
      <c r="D349" s="9">
        <v>40634</v>
      </c>
      <c r="E349" s="95">
        <f t="shared" ca="1" si="10"/>
        <v>12</v>
      </c>
      <c r="F349" s="111">
        <v>47440</v>
      </c>
      <c r="G349" s="112">
        <v>3</v>
      </c>
      <c r="H349" s="238">
        <f t="shared" si="11"/>
        <v>49812</v>
      </c>
      <c r="K349" s="158"/>
      <c r="L349" s="158"/>
      <c r="M349" s="158"/>
      <c r="N349" s="159"/>
      <c r="O349" s="160"/>
      <c r="P349" s="161"/>
      <c r="Q349" s="162"/>
      <c r="R349" s="163"/>
    </row>
    <row r="350" spans="1:18">
      <c r="A350" s="8" t="s">
        <v>916</v>
      </c>
      <c r="B350" s="8" t="s">
        <v>110</v>
      </c>
      <c r="C350" s="8" t="s">
        <v>111</v>
      </c>
      <c r="D350" s="9">
        <v>36086</v>
      </c>
      <c r="E350" s="95">
        <f t="shared" ca="1" si="10"/>
        <v>24</v>
      </c>
      <c r="F350" s="111">
        <v>47520</v>
      </c>
      <c r="G350" s="112">
        <v>1</v>
      </c>
      <c r="H350" s="238">
        <f t="shared" si="11"/>
        <v>49896</v>
      </c>
      <c r="K350" s="158"/>
      <c r="L350" s="158"/>
      <c r="M350" s="158"/>
      <c r="N350" s="159"/>
      <c r="O350" s="160"/>
      <c r="P350" s="161"/>
      <c r="Q350" s="162"/>
      <c r="R350" s="163"/>
    </row>
    <row r="351" spans="1:18">
      <c r="A351" s="8" t="s">
        <v>166</v>
      </c>
      <c r="B351" s="8" t="s">
        <v>110</v>
      </c>
      <c r="C351" s="8" t="s">
        <v>111</v>
      </c>
      <c r="D351" s="9">
        <v>40943</v>
      </c>
      <c r="E351" s="95">
        <f t="shared" ca="1" si="10"/>
        <v>11</v>
      </c>
      <c r="F351" s="111">
        <v>47590</v>
      </c>
      <c r="G351" s="112">
        <v>3</v>
      </c>
      <c r="H351" s="238">
        <f t="shared" si="11"/>
        <v>49969.5</v>
      </c>
      <c r="K351" s="158"/>
      <c r="L351" s="158"/>
      <c r="M351" s="158"/>
      <c r="N351" s="159"/>
      <c r="O351" s="160"/>
      <c r="P351" s="161"/>
      <c r="Q351" s="162"/>
      <c r="R351" s="163"/>
    </row>
    <row r="352" spans="1:18">
      <c r="A352" s="8" t="s">
        <v>511</v>
      </c>
      <c r="B352" s="8" t="s">
        <v>147</v>
      </c>
      <c r="C352" s="8" t="s">
        <v>108</v>
      </c>
      <c r="D352" s="9">
        <v>39157</v>
      </c>
      <c r="E352" s="95">
        <f t="shared" ca="1" si="10"/>
        <v>16</v>
      </c>
      <c r="F352" s="111">
        <v>47610</v>
      </c>
      <c r="G352" s="112">
        <v>4</v>
      </c>
      <c r="H352" s="238">
        <f t="shared" si="11"/>
        <v>49990.5</v>
      </c>
      <c r="K352" s="158"/>
      <c r="L352" s="158"/>
      <c r="M352" s="158"/>
      <c r="N352" s="159"/>
      <c r="O352" s="160"/>
      <c r="P352" s="161"/>
      <c r="Q352" s="162"/>
      <c r="R352" s="163"/>
    </row>
    <row r="353" spans="1:18">
      <c r="A353" s="8" t="s">
        <v>862</v>
      </c>
      <c r="B353" s="8" t="s">
        <v>147</v>
      </c>
      <c r="C353" s="8" t="s">
        <v>111</v>
      </c>
      <c r="D353" s="9">
        <v>36192</v>
      </c>
      <c r="E353" s="95">
        <f t="shared" ca="1" si="10"/>
        <v>24</v>
      </c>
      <c r="F353" s="111">
        <v>47620</v>
      </c>
      <c r="G353" s="112">
        <v>5</v>
      </c>
      <c r="H353" s="238">
        <f t="shared" si="11"/>
        <v>50001</v>
      </c>
      <c r="K353" s="158"/>
      <c r="L353" s="158"/>
      <c r="M353" s="158"/>
      <c r="N353" s="159"/>
      <c r="O353" s="160"/>
      <c r="P353" s="161"/>
      <c r="Q353" s="162"/>
      <c r="R353" s="163"/>
    </row>
    <row r="354" spans="1:18">
      <c r="A354" s="8" t="s">
        <v>974</v>
      </c>
      <c r="B354" s="8" t="s">
        <v>107</v>
      </c>
      <c r="C354" s="8" t="s">
        <v>108</v>
      </c>
      <c r="D354" s="9">
        <v>36843</v>
      </c>
      <c r="E354" s="95">
        <f t="shared" ca="1" si="10"/>
        <v>22</v>
      </c>
      <c r="F354" s="111">
        <v>47630</v>
      </c>
      <c r="G354" s="112">
        <v>3</v>
      </c>
      <c r="H354" s="238">
        <f t="shared" si="11"/>
        <v>50011.5</v>
      </c>
      <c r="K354" s="158"/>
      <c r="L354" s="158"/>
      <c r="M354" s="158"/>
      <c r="N354" s="159"/>
      <c r="O354" s="160"/>
      <c r="P354" s="161"/>
      <c r="Q354" s="162"/>
      <c r="R354" s="163"/>
    </row>
    <row r="355" spans="1:18">
      <c r="A355" s="8" t="s">
        <v>532</v>
      </c>
      <c r="B355" s="8" t="s">
        <v>147</v>
      </c>
      <c r="C355" s="8" t="s">
        <v>125</v>
      </c>
      <c r="D355" s="9">
        <v>39098</v>
      </c>
      <c r="E355" s="95">
        <f t="shared" ca="1" si="10"/>
        <v>16</v>
      </c>
      <c r="F355" s="111">
        <v>47705</v>
      </c>
      <c r="G355" s="112">
        <v>5</v>
      </c>
      <c r="H355" s="238">
        <f t="shared" si="11"/>
        <v>50090.25</v>
      </c>
      <c r="K355" s="158"/>
      <c r="L355" s="158"/>
      <c r="M355" s="158"/>
      <c r="N355" s="164"/>
      <c r="O355" s="160"/>
      <c r="P355" s="161"/>
      <c r="Q355" s="162"/>
      <c r="R355" s="163"/>
    </row>
    <row r="356" spans="1:18">
      <c r="A356" s="8" t="s">
        <v>471</v>
      </c>
      <c r="B356" s="8" t="s">
        <v>115</v>
      </c>
      <c r="C356" s="8" t="s">
        <v>125</v>
      </c>
      <c r="D356" s="9">
        <v>39299</v>
      </c>
      <c r="E356" s="95">
        <f t="shared" ca="1" si="10"/>
        <v>15</v>
      </c>
      <c r="F356" s="111">
        <v>47760</v>
      </c>
      <c r="G356" s="112">
        <v>3</v>
      </c>
      <c r="H356" s="238">
        <f t="shared" si="11"/>
        <v>50148</v>
      </c>
      <c r="K356" s="158"/>
      <c r="L356" s="158"/>
      <c r="M356" s="158"/>
      <c r="N356" s="159"/>
      <c r="O356" s="160"/>
      <c r="P356" s="161"/>
      <c r="Q356" s="162"/>
      <c r="R356" s="163"/>
    </row>
    <row r="357" spans="1:18">
      <c r="A357" s="8" t="s">
        <v>656</v>
      </c>
      <c r="B357" s="8" t="s">
        <v>154</v>
      </c>
      <c r="C357" s="8" t="s">
        <v>108</v>
      </c>
      <c r="D357" s="9">
        <v>36214</v>
      </c>
      <c r="E357" s="95">
        <f t="shared" ca="1" si="10"/>
        <v>24</v>
      </c>
      <c r="F357" s="111">
        <v>47850</v>
      </c>
      <c r="G357" s="112">
        <v>1</v>
      </c>
      <c r="H357" s="238">
        <f t="shared" si="11"/>
        <v>50242.5</v>
      </c>
      <c r="K357" s="158"/>
      <c r="L357" s="158"/>
      <c r="M357" s="158"/>
      <c r="N357" s="159"/>
      <c r="O357" s="160"/>
      <c r="P357" s="161"/>
      <c r="Q357" s="162"/>
      <c r="R357" s="163"/>
    </row>
    <row r="358" spans="1:18">
      <c r="A358" s="8" t="s">
        <v>874</v>
      </c>
      <c r="B358" s="8" t="s">
        <v>147</v>
      </c>
      <c r="C358" s="8" t="s">
        <v>125</v>
      </c>
      <c r="D358" s="9">
        <v>36094</v>
      </c>
      <c r="E358" s="95">
        <f t="shared" ca="1" si="10"/>
        <v>24</v>
      </c>
      <c r="F358" s="111">
        <v>47885</v>
      </c>
      <c r="G358" s="112">
        <v>1</v>
      </c>
      <c r="H358" s="238">
        <f t="shared" si="11"/>
        <v>50279.25</v>
      </c>
      <c r="K358" s="158"/>
      <c r="L358" s="158"/>
      <c r="M358" s="158"/>
      <c r="N358" s="159"/>
      <c r="O358" s="160"/>
      <c r="P358" s="161"/>
      <c r="Q358" s="162"/>
      <c r="R358" s="163"/>
    </row>
    <row r="359" spans="1:18">
      <c r="A359" s="8" t="s">
        <v>966</v>
      </c>
      <c r="B359" s="8" t="s">
        <v>107</v>
      </c>
      <c r="C359" s="8" t="s">
        <v>108</v>
      </c>
      <c r="D359" s="9">
        <v>37810</v>
      </c>
      <c r="E359" s="95">
        <f t="shared" ca="1" si="10"/>
        <v>19</v>
      </c>
      <c r="F359" s="111">
        <v>48010</v>
      </c>
      <c r="G359" s="112">
        <v>3</v>
      </c>
      <c r="H359" s="238">
        <f t="shared" si="11"/>
        <v>50410.5</v>
      </c>
      <c r="K359" s="158"/>
      <c r="L359" s="158"/>
      <c r="M359" s="158"/>
      <c r="N359" s="153"/>
      <c r="O359" s="160"/>
      <c r="P359" s="161"/>
      <c r="Q359" s="162"/>
      <c r="R359" s="163"/>
    </row>
    <row r="360" spans="1:18">
      <c r="A360" s="8" t="s">
        <v>412</v>
      </c>
      <c r="B360" s="8" t="s">
        <v>110</v>
      </c>
      <c r="C360" s="8" t="s">
        <v>108</v>
      </c>
      <c r="D360" s="9">
        <v>39673</v>
      </c>
      <c r="E360" s="95">
        <f t="shared" ca="1" si="10"/>
        <v>14</v>
      </c>
      <c r="F360" s="111">
        <v>48080</v>
      </c>
      <c r="G360" s="112">
        <v>2</v>
      </c>
      <c r="H360" s="238">
        <f t="shared" si="11"/>
        <v>50484</v>
      </c>
      <c r="K360" s="158"/>
      <c r="L360" s="158"/>
      <c r="M360" s="158"/>
      <c r="N360" s="159"/>
      <c r="O360" s="160"/>
      <c r="P360" s="161"/>
      <c r="Q360" s="162"/>
      <c r="R360" s="163"/>
    </row>
    <row r="361" spans="1:18">
      <c r="A361" s="8" t="s">
        <v>813</v>
      </c>
      <c r="B361" s="8" t="s">
        <v>140</v>
      </c>
      <c r="C361" s="8" t="s">
        <v>125</v>
      </c>
      <c r="D361" s="9">
        <v>36269</v>
      </c>
      <c r="E361" s="95">
        <f t="shared" ca="1" si="10"/>
        <v>23</v>
      </c>
      <c r="F361" s="111">
        <v>48190</v>
      </c>
      <c r="G361" s="112">
        <v>1</v>
      </c>
      <c r="H361" s="238">
        <f t="shared" si="11"/>
        <v>50599.5</v>
      </c>
      <c r="K361" s="158"/>
      <c r="L361" s="158"/>
      <c r="M361" s="158"/>
      <c r="N361" s="159"/>
      <c r="O361" s="160"/>
      <c r="P361" s="161"/>
      <c r="Q361" s="162"/>
      <c r="R361" s="163"/>
    </row>
    <row r="362" spans="1:18">
      <c r="A362" s="8" t="s">
        <v>950</v>
      </c>
      <c r="B362" s="8" t="s">
        <v>119</v>
      </c>
      <c r="C362" s="8" t="s">
        <v>108</v>
      </c>
      <c r="D362" s="9">
        <v>36514</v>
      </c>
      <c r="E362" s="95">
        <f t="shared" ca="1" si="10"/>
        <v>23</v>
      </c>
      <c r="F362" s="111">
        <v>48250</v>
      </c>
      <c r="G362" s="112">
        <v>3</v>
      </c>
      <c r="H362" s="238">
        <f t="shared" si="11"/>
        <v>50662.5</v>
      </c>
      <c r="K362" s="158"/>
      <c r="L362" s="158"/>
      <c r="M362" s="158"/>
      <c r="N362" s="159"/>
      <c r="O362" s="160"/>
      <c r="P362" s="161"/>
      <c r="Q362" s="162"/>
      <c r="R362" s="163"/>
    </row>
    <row r="363" spans="1:18">
      <c r="A363" s="8" t="s">
        <v>609</v>
      </c>
      <c r="B363" s="8" t="s">
        <v>107</v>
      </c>
      <c r="C363" s="8" t="s">
        <v>108</v>
      </c>
      <c r="D363" s="9">
        <v>38328</v>
      </c>
      <c r="E363" s="95">
        <f t="shared" ca="1" si="10"/>
        <v>18</v>
      </c>
      <c r="F363" s="111">
        <v>48280</v>
      </c>
      <c r="G363" s="112">
        <v>4</v>
      </c>
      <c r="H363" s="238">
        <f t="shared" si="11"/>
        <v>50694</v>
      </c>
      <c r="K363" s="158"/>
      <c r="L363" s="158"/>
      <c r="M363" s="158"/>
      <c r="N363" s="159"/>
      <c r="O363" s="160"/>
      <c r="P363" s="161"/>
      <c r="Q363" s="162"/>
      <c r="R363" s="163"/>
    </row>
    <row r="364" spans="1:18">
      <c r="A364" s="8" t="s">
        <v>902</v>
      </c>
      <c r="B364" s="8" t="s">
        <v>110</v>
      </c>
      <c r="C364" s="8" t="s">
        <v>108</v>
      </c>
      <c r="D364" s="9">
        <v>36673</v>
      </c>
      <c r="E364" s="95">
        <f t="shared" ca="1" si="10"/>
        <v>22</v>
      </c>
      <c r="F364" s="111">
        <v>48330</v>
      </c>
      <c r="G364" s="112">
        <v>1</v>
      </c>
      <c r="H364" s="238">
        <f t="shared" si="11"/>
        <v>50746.5</v>
      </c>
      <c r="K364" s="158"/>
      <c r="L364" s="158"/>
      <c r="M364" s="158"/>
      <c r="N364" s="159"/>
      <c r="O364" s="160"/>
      <c r="P364" s="161"/>
      <c r="Q364" s="162"/>
      <c r="R364" s="163"/>
    </row>
    <row r="365" spans="1:18">
      <c r="A365" s="8" t="s">
        <v>971</v>
      </c>
      <c r="B365" s="8" t="s">
        <v>107</v>
      </c>
      <c r="C365" s="8" t="s">
        <v>108</v>
      </c>
      <c r="D365" s="9">
        <v>36080</v>
      </c>
      <c r="E365" s="95">
        <f t="shared" ca="1" si="10"/>
        <v>24</v>
      </c>
      <c r="F365" s="111">
        <v>48410</v>
      </c>
      <c r="G365" s="112">
        <v>5</v>
      </c>
      <c r="H365" s="238">
        <f t="shared" si="11"/>
        <v>50830.5</v>
      </c>
      <c r="K365" s="158"/>
      <c r="L365" s="158"/>
      <c r="M365" s="158"/>
      <c r="N365" s="159"/>
      <c r="O365" s="160"/>
      <c r="P365" s="161"/>
      <c r="Q365" s="162"/>
      <c r="R365" s="163"/>
    </row>
    <row r="366" spans="1:18">
      <c r="A366" s="8" t="s">
        <v>587</v>
      </c>
      <c r="B366" s="8" t="s">
        <v>123</v>
      </c>
      <c r="C366" s="8" t="s">
        <v>125</v>
      </c>
      <c r="D366" s="9">
        <v>38804</v>
      </c>
      <c r="E366" s="95">
        <f t="shared" ca="1" si="10"/>
        <v>17</v>
      </c>
      <c r="F366" s="111">
        <v>48415</v>
      </c>
      <c r="G366" s="112">
        <v>4</v>
      </c>
      <c r="H366" s="238">
        <f t="shared" si="11"/>
        <v>50835.75</v>
      </c>
      <c r="K366" s="158"/>
      <c r="L366" s="158"/>
      <c r="M366" s="158"/>
      <c r="N366" s="159"/>
      <c r="O366" s="160"/>
      <c r="P366" s="161"/>
      <c r="Q366" s="162"/>
      <c r="R366" s="163"/>
    </row>
    <row r="367" spans="1:18">
      <c r="A367" s="8" t="s">
        <v>457</v>
      </c>
      <c r="B367" s="8" t="s">
        <v>119</v>
      </c>
      <c r="C367" s="8" t="s">
        <v>108</v>
      </c>
      <c r="D367" s="9">
        <v>39398</v>
      </c>
      <c r="E367" s="95">
        <f t="shared" ca="1" si="10"/>
        <v>15</v>
      </c>
      <c r="F367" s="111">
        <v>48490</v>
      </c>
      <c r="G367" s="112">
        <v>2</v>
      </c>
      <c r="H367" s="238">
        <f t="shared" si="11"/>
        <v>50914.5</v>
      </c>
      <c r="K367" s="158"/>
      <c r="L367" s="158"/>
      <c r="M367" s="158"/>
      <c r="N367" s="159"/>
      <c r="O367" s="160"/>
      <c r="P367" s="161"/>
      <c r="Q367" s="162"/>
      <c r="R367" s="163"/>
    </row>
    <row r="368" spans="1:18">
      <c r="A368" s="8" t="s">
        <v>150</v>
      </c>
      <c r="B368" s="8" t="s">
        <v>121</v>
      </c>
      <c r="C368" s="8" t="s">
        <v>108</v>
      </c>
      <c r="D368" s="9">
        <v>41046</v>
      </c>
      <c r="E368" s="95">
        <f t="shared" ca="1" si="10"/>
        <v>10</v>
      </c>
      <c r="F368" s="111">
        <v>48550</v>
      </c>
      <c r="G368" s="112">
        <v>5</v>
      </c>
      <c r="H368" s="238">
        <f t="shared" si="11"/>
        <v>50977.5</v>
      </c>
      <c r="K368" s="158"/>
      <c r="L368" s="158"/>
      <c r="M368" s="158"/>
      <c r="N368" s="159"/>
      <c r="O368" s="160"/>
      <c r="P368" s="161"/>
      <c r="Q368" s="162"/>
      <c r="R368" s="163"/>
    </row>
    <row r="369" spans="1:18">
      <c r="A369" s="8" t="s">
        <v>337</v>
      </c>
      <c r="B369" s="8" t="s">
        <v>110</v>
      </c>
      <c r="C369" s="8" t="s">
        <v>125</v>
      </c>
      <c r="D369" s="12">
        <v>40254</v>
      </c>
      <c r="E369" s="95">
        <f t="shared" ca="1" si="10"/>
        <v>13</v>
      </c>
      <c r="F369" s="111">
        <v>48700</v>
      </c>
      <c r="G369" s="112">
        <v>3</v>
      </c>
      <c r="H369" s="238">
        <f t="shared" si="11"/>
        <v>51135</v>
      </c>
      <c r="K369" s="158"/>
      <c r="L369" s="158"/>
      <c r="M369" s="158"/>
      <c r="N369" s="159"/>
      <c r="O369" s="160"/>
      <c r="P369" s="161"/>
      <c r="Q369" s="162"/>
      <c r="R369" s="163"/>
    </row>
    <row r="370" spans="1:18">
      <c r="A370" s="8" t="s">
        <v>941</v>
      </c>
      <c r="B370" s="8" t="s">
        <v>119</v>
      </c>
      <c r="C370" s="8" t="s">
        <v>125</v>
      </c>
      <c r="D370" s="9">
        <v>37815</v>
      </c>
      <c r="E370" s="95">
        <f t="shared" ca="1" si="10"/>
        <v>19</v>
      </c>
      <c r="F370" s="111">
        <v>48740</v>
      </c>
      <c r="G370" s="112">
        <v>1</v>
      </c>
      <c r="H370" s="238">
        <f t="shared" si="11"/>
        <v>51177</v>
      </c>
      <c r="K370" s="158"/>
      <c r="L370" s="158"/>
      <c r="M370" s="158"/>
      <c r="N370" s="159"/>
      <c r="O370" s="160"/>
      <c r="P370" s="161"/>
      <c r="Q370" s="162"/>
      <c r="R370" s="163"/>
    </row>
    <row r="371" spans="1:18">
      <c r="A371" s="8" t="s">
        <v>304</v>
      </c>
      <c r="B371" s="8" t="s">
        <v>147</v>
      </c>
      <c r="C371" s="8" t="s">
        <v>108</v>
      </c>
      <c r="D371" s="9">
        <v>40367</v>
      </c>
      <c r="E371" s="95">
        <f t="shared" ca="1" si="10"/>
        <v>12</v>
      </c>
      <c r="F371" s="111">
        <v>48800</v>
      </c>
      <c r="G371" s="112">
        <v>4</v>
      </c>
      <c r="H371" s="238">
        <f t="shared" si="11"/>
        <v>51240</v>
      </c>
      <c r="K371" s="158"/>
      <c r="L371" s="158"/>
      <c r="M371" s="158"/>
      <c r="N371" s="159"/>
      <c r="O371" s="160"/>
      <c r="P371" s="161"/>
      <c r="Q371" s="162"/>
      <c r="R371" s="163"/>
    </row>
    <row r="372" spans="1:18">
      <c r="A372" s="8" t="s">
        <v>801</v>
      </c>
      <c r="B372" s="8" t="s">
        <v>140</v>
      </c>
      <c r="C372" s="8" t="s">
        <v>125</v>
      </c>
      <c r="D372" s="9">
        <v>35807</v>
      </c>
      <c r="E372" s="95">
        <f t="shared" ca="1" si="10"/>
        <v>25</v>
      </c>
      <c r="F372" s="111">
        <v>48835</v>
      </c>
      <c r="G372" s="112">
        <v>5</v>
      </c>
      <c r="H372" s="238">
        <f t="shared" si="11"/>
        <v>51276.75</v>
      </c>
      <c r="K372" s="158"/>
      <c r="L372" s="158"/>
      <c r="M372" s="158"/>
      <c r="N372" s="159"/>
      <c r="O372" s="160"/>
      <c r="P372" s="161"/>
      <c r="Q372" s="162"/>
      <c r="R372" s="163"/>
    </row>
    <row r="373" spans="1:18">
      <c r="A373" s="8" t="s">
        <v>864</v>
      </c>
      <c r="B373" s="8" t="s">
        <v>147</v>
      </c>
      <c r="C373" s="8" t="s">
        <v>108</v>
      </c>
      <c r="D373" s="9">
        <v>36940</v>
      </c>
      <c r="E373" s="95">
        <f t="shared" ca="1" si="10"/>
        <v>22</v>
      </c>
      <c r="F373" s="111">
        <v>48990</v>
      </c>
      <c r="G373" s="112">
        <v>5</v>
      </c>
      <c r="H373" s="238">
        <f t="shared" si="11"/>
        <v>51439.5</v>
      </c>
      <c r="K373" s="158"/>
      <c r="L373" s="158"/>
      <c r="M373" s="158"/>
      <c r="N373" s="159"/>
      <c r="O373" s="160"/>
      <c r="P373" s="161"/>
      <c r="Q373" s="162"/>
      <c r="R373" s="163"/>
    </row>
    <row r="374" spans="1:18">
      <c r="A374" s="8" t="s">
        <v>232</v>
      </c>
      <c r="B374" s="8" t="s">
        <v>177</v>
      </c>
      <c r="C374" s="8" t="s">
        <v>111</v>
      </c>
      <c r="D374" s="9">
        <v>40591</v>
      </c>
      <c r="E374" s="95">
        <f t="shared" ca="1" si="10"/>
        <v>12</v>
      </c>
      <c r="F374" s="111">
        <v>49070</v>
      </c>
      <c r="G374" s="112">
        <v>3</v>
      </c>
      <c r="H374" s="238">
        <f t="shared" si="11"/>
        <v>51523.5</v>
      </c>
      <c r="K374" s="158"/>
      <c r="L374" s="158"/>
      <c r="M374" s="158"/>
      <c r="N374" s="159"/>
      <c r="O374" s="160"/>
      <c r="P374" s="161"/>
      <c r="Q374" s="162"/>
      <c r="R374" s="163"/>
    </row>
    <row r="375" spans="1:18">
      <c r="A375" s="8" t="s">
        <v>433</v>
      </c>
      <c r="B375" s="8" t="s">
        <v>107</v>
      </c>
      <c r="C375" s="8" t="s">
        <v>125</v>
      </c>
      <c r="D375" s="9">
        <v>39535</v>
      </c>
      <c r="E375" s="95">
        <f t="shared" ca="1" si="10"/>
        <v>15</v>
      </c>
      <c r="F375" s="111">
        <v>49080</v>
      </c>
      <c r="G375" s="112">
        <v>5</v>
      </c>
      <c r="H375" s="238">
        <f t="shared" si="11"/>
        <v>51534</v>
      </c>
      <c r="K375" s="158"/>
      <c r="L375" s="158"/>
      <c r="M375" s="158"/>
      <c r="N375" s="159"/>
      <c r="O375" s="160"/>
      <c r="P375" s="161"/>
      <c r="Q375" s="162"/>
      <c r="R375" s="163"/>
    </row>
    <row r="376" spans="1:18">
      <c r="A376" s="8" t="s">
        <v>965</v>
      </c>
      <c r="B376" s="8" t="s">
        <v>107</v>
      </c>
      <c r="C376" s="8" t="s">
        <v>111</v>
      </c>
      <c r="D376" s="9">
        <v>37453</v>
      </c>
      <c r="E376" s="95">
        <f t="shared" ca="1" si="10"/>
        <v>20</v>
      </c>
      <c r="F376" s="111">
        <v>49090</v>
      </c>
      <c r="G376" s="112">
        <v>4</v>
      </c>
      <c r="H376" s="238">
        <f t="shared" si="11"/>
        <v>51544.5</v>
      </c>
      <c r="K376" s="158"/>
      <c r="L376" s="158"/>
      <c r="M376" s="158"/>
      <c r="N376" s="159"/>
      <c r="O376" s="160"/>
      <c r="P376" s="161"/>
      <c r="Q376" s="162"/>
      <c r="R376" s="163"/>
    </row>
    <row r="377" spans="1:18">
      <c r="A377" s="8" t="s">
        <v>349</v>
      </c>
      <c r="B377" s="8" t="s">
        <v>113</v>
      </c>
      <c r="C377" s="8" t="s">
        <v>108</v>
      </c>
      <c r="D377" s="9">
        <v>40198</v>
      </c>
      <c r="E377" s="95">
        <f t="shared" ca="1" si="10"/>
        <v>13</v>
      </c>
      <c r="F377" s="111">
        <v>49260</v>
      </c>
      <c r="G377" s="112">
        <v>3</v>
      </c>
      <c r="H377" s="238">
        <f t="shared" si="11"/>
        <v>51723</v>
      </c>
      <c r="K377" s="158"/>
      <c r="L377" s="158"/>
      <c r="M377" s="158"/>
      <c r="N377" s="159"/>
      <c r="O377" s="160"/>
      <c r="P377" s="161"/>
      <c r="Q377" s="162"/>
      <c r="R377" s="163"/>
    </row>
    <row r="378" spans="1:18">
      <c r="A378" s="10" t="s">
        <v>618</v>
      </c>
      <c r="B378" s="10" t="s">
        <v>135</v>
      </c>
      <c r="C378" s="10" t="s">
        <v>108</v>
      </c>
      <c r="D378" s="11">
        <v>38142</v>
      </c>
      <c r="E378" s="95">
        <f t="shared" ca="1" si="10"/>
        <v>18</v>
      </c>
      <c r="F378" s="111">
        <v>49350</v>
      </c>
      <c r="G378" s="112">
        <v>4</v>
      </c>
      <c r="H378" s="238">
        <f t="shared" si="11"/>
        <v>51817.5</v>
      </c>
      <c r="K378" s="158"/>
      <c r="L378" s="158"/>
      <c r="M378" s="158"/>
      <c r="N378" s="159"/>
      <c r="O378" s="160"/>
      <c r="P378" s="161"/>
      <c r="Q378" s="162"/>
      <c r="R378" s="163"/>
    </row>
    <row r="379" spans="1:18">
      <c r="A379" s="8" t="s">
        <v>286</v>
      </c>
      <c r="B379" s="8" t="s">
        <v>110</v>
      </c>
      <c r="C379" s="8" t="s">
        <v>125</v>
      </c>
      <c r="D379" s="12">
        <v>40421</v>
      </c>
      <c r="E379" s="95">
        <f t="shared" ca="1" si="10"/>
        <v>12</v>
      </c>
      <c r="F379" s="111">
        <v>49355</v>
      </c>
      <c r="G379" s="112">
        <v>5</v>
      </c>
      <c r="H379" s="238">
        <f t="shared" si="11"/>
        <v>51822.75</v>
      </c>
      <c r="K379" s="158"/>
      <c r="L379" s="158"/>
      <c r="M379" s="158"/>
      <c r="N379" s="159"/>
      <c r="O379" s="160"/>
      <c r="P379" s="161"/>
      <c r="Q379" s="162"/>
      <c r="R379" s="163"/>
    </row>
    <row r="380" spans="1:18">
      <c r="A380" s="8" t="s">
        <v>600</v>
      </c>
      <c r="B380" s="8" t="s">
        <v>154</v>
      </c>
      <c r="C380" s="8" t="s">
        <v>108</v>
      </c>
      <c r="D380" s="9">
        <v>38746</v>
      </c>
      <c r="E380" s="95">
        <f t="shared" ca="1" si="10"/>
        <v>17</v>
      </c>
      <c r="F380" s="111">
        <v>49360</v>
      </c>
      <c r="G380" s="112">
        <v>2</v>
      </c>
      <c r="H380" s="238">
        <f t="shared" si="11"/>
        <v>51828</v>
      </c>
      <c r="K380" s="158"/>
      <c r="L380" s="158"/>
      <c r="M380" s="158"/>
      <c r="N380" s="159"/>
      <c r="O380" s="160"/>
      <c r="P380" s="161"/>
      <c r="Q380" s="162"/>
      <c r="R380" s="163"/>
    </row>
    <row r="381" spans="1:18">
      <c r="A381" s="8" t="s">
        <v>334</v>
      </c>
      <c r="B381" s="8" t="s">
        <v>121</v>
      </c>
      <c r="C381" s="8" t="s">
        <v>125</v>
      </c>
      <c r="D381" s="9">
        <v>40263</v>
      </c>
      <c r="E381" s="95">
        <f t="shared" ca="1" si="10"/>
        <v>13</v>
      </c>
      <c r="F381" s="111">
        <v>49405</v>
      </c>
      <c r="G381" s="112">
        <v>4</v>
      </c>
      <c r="H381" s="238">
        <f t="shared" si="11"/>
        <v>51875.25</v>
      </c>
      <c r="K381" s="158"/>
      <c r="L381" s="158"/>
      <c r="M381" s="158"/>
      <c r="N381" s="159"/>
      <c r="O381" s="160"/>
      <c r="P381" s="161"/>
      <c r="Q381" s="162"/>
      <c r="R381" s="163"/>
    </row>
    <row r="382" spans="1:18">
      <c r="A382" s="8" t="s">
        <v>577</v>
      </c>
      <c r="B382" s="8" t="s">
        <v>110</v>
      </c>
      <c r="C382" s="8" t="s">
        <v>111</v>
      </c>
      <c r="D382" s="9">
        <v>38828</v>
      </c>
      <c r="E382" s="95">
        <f t="shared" ca="1" si="10"/>
        <v>16</v>
      </c>
      <c r="F382" s="111">
        <v>49530</v>
      </c>
      <c r="G382" s="112">
        <v>4</v>
      </c>
      <c r="H382" s="238">
        <f t="shared" si="11"/>
        <v>52006.5</v>
      </c>
      <c r="K382" s="158"/>
      <c r="L382" s="158"/>
      <c r="M382" s="158"/>
      <c r="N382" s="159"/>
      <c r="O382" s="160"/>
      <c r="P382" s="161"/>
      <c r="Q382" s="162"/>
      <c r="R382" s="163"/>
    </row>
    <row r="383" spans="1:18">
      <c r="A383" s="8" t="s">
        <v>139</v>
      </c>
      <c r="B383" s="8" t="s">
        <v>140</v>
      </c>
      <c r="C383" s="8" t="s">
        <v>111</v>
      </c>
      <c r="D383" s="9">
        <v>41124</v>
      </c>
      <c r="E383" s="95">
        <f t="shared" ca="1" si="10"/>
        <v>10</v>
      </c>
      <c r="F383" s="111">
        <v>49530</v>
      </c>
      <c r="G383" s="112">
        <v>2</v>
      </c>
      <c r="H383" s="238">
        <f t="shared" si="11"/>
        <v>52006.5</v>
      </c>
      <c r="K383" s="158"/>
      <c r="L383" s="158"/>
      <c r="M383" s="158"/>
      <c r="N383" s="159"/>
      <c r="O383" s="160"/>
      <c r="P383" s="161"/>
      <c r="Q383" s="162"/>
      <c r="R383" s="163"/>
    </row>
    <row r="384" spans="1:18">
      <c r="A384" s="8" t="s">
        <v>486</v>
      </c>
      <c r="B384" s="8" t="s">
        <v>107</v>
      </c>
      <c r="C384" s="8" t="s">
        <v>125</v>
      </c>
      <c r="D384" s="9">
        <v>39267</v>
      </c>
      <c r="E384" s="95">
        <f t="shared" ca="1" si="10"/>
        <v>15</v>
      </c>
      <c r="F384" s="111">
        <v>49545</v>
      </c>
      <c r="G384" s="112">
        <v>2</v>
      </c>
      <c r="H384" s="238">
        <f t="shared" si="11"/>
        <v>52022.25</v>
      </c>
      <c r="K384" s="158"/>
      <c r="L384" s="158"/>
      <c r="M384" s="158"/>
      <c r="N384" s="159"/>
      <c r="O384" s="160"/>
      <c r="P384" s="161"/>
      <c r="Q384" s="162"/>
      <c r="R384" s="163"/>
    </row>
    <row r="385" spans="1:18">
      <c r="A385" s="8" t="s">
        <v>878</v>
      </c>
      <c r="B385" s="8" t="s">
        <v>147</v>
      </c>
      <c r="C385" s="8" t="s">
        <v>108</v>
      </c>
      <c r="D385" s="9">
        <v>36116</v>
      </c>
      <c r="E385" s="95">
        <f t="shared" ca="1" si="10"/>
        <v>24</v>
      </c>
      <c r="F385" s="111">
        <v>49770</v>
      </c>
      <c r="G385" s="112">
        <v>1</v>
      </c>
      <c r="H385" s="238">
        <f t="shared" si="11"/>
        <v>52258.5</v>
      </c>
      <c r="K385" s="158"/>
      <c r="L385" s="158"/>
      <c r="M385" s="158"/>
      <c r="N385" s="159"/>
      <c r="O385" s="160"/>
      <c r="P385" s="161"/>
      <c r="Q385" s="162"/>
      <c r="R385" s="163"/>
    </row>
    <row r="386" spans="1:18">
      <c r="A386" s="8" t="s">
        <v>221</v>
      </c>
      <c r="B386" s="8" t="s">
        <v>123</v>
      </c>
      <c r="C386" s="8" t="s">
        <v>108</v>
      </c>
      <c r="D386" s="9">
        <v>40653</v>
      </c>
      <c r="E386" s="95">
        <f t="shared" ref="E386:E449" ca="1" si="12">DATEDIF(D386,TODAY(),"Y")</f>
        <v>11</v>
      </c>
      <c r="F386" s="111">
        <v>49810</v>
      </c>
      <c r="G386" s="112">
        <v>2</v>
      </c>
      <c r="H386" s="238">
        <f t="shared" si="11"/>
        <v>52300.5</v>
      </c>
      <c r="K386" s="158"/>
      <c r="L386" s="158"/>
      <c r="M386" s="158"/>
      <c r="N386" s="159"/>
      <c r="O386" s="160"/>
      <c r="P386" s="161"/>
      <c r="Q386" s="162"/>
      <c r="R386" s="163"/>
    </row>
    <row r="387" spans="1:18">
      <c r="A387" s="8" t="s">
        <v>776</v>
      </c>
      <c r="B387" s="8" t="s">
        <v>242</v>
      </c>
      <c r="C387" s="8" t="s">
        <v>108</v>
      </c>
      <c r="D387" s="9">
        <v>36249</v>
      </c>
      <c r="E387" s="95">
        <f t="shared" ca="1" si="12"/>
        <v>24</v>
      </c>
      <c r="F387" s="111">
        <v>49860</v>
      </c>
      <c r="G387" s="112">
        <v>2</v>
      </c>
      <c r="H387" s="238">
        <f t="shared" ref="H387:H450" si="13">$I$2*F387+F387</f>
        <v>52353</v>
      </c>
      <c r="K387" s="158"/>
      <c r="L387" s="158"/>
      <c r="M387" s="158"/>
      <c r="N387" s="159"/>
      <c r="O387" s="160"/>
      <c r="P387" s="161"/>
      <c r="Q387" s="162"/>
      <c r="R387" s="163"/>
    </row>
    <row r="388" spans="1:18">
      <c r="A388" s="8" t="s">
        <v>956</v>
      </c>
      <c r="B388" s="8" t="s">
        <v>107</v>
      </c>
      <c r="C388" s="8" t="s">
        <v>108</v>
      </c>
      <c r="D388" s="9">
        <v>36956</v>
      </c>
      <c r="E388" s="95">
        <f t="shared" ca="1" si="12"/>
        <v>22</v>
      </c>
      <c r="F388" s="111">
        <v>49930</v>
      </c>
      <c r="G388" s="112">
        <v>1</v>
      </c>
      <c r="H388" s="238">
        <f t="shared" si="13"/>
        <v>52426.5</v>
      </c>
      <c r="K388" s="158"/>
      <c r="L388" s="158"/>
      <c r="M388" s="158"/>
      <c r="N388" s="159"/>
      <c r="O388" s="160"/>
      <c r="P388" s="161"/>
      <c r="Q388" s="162"/>
      <c r="R388" s="163"/>
    </row>
    <row r="389" spans="1:18">
      <c r="A389" s="8" t="s">
        <v>784</v>
      </c>
      <c r="B389" s="8" t="s">
        <v>137</v>
      </c>
      <c r="C389" s="8" t="s">
        <v>108</v>
      </c>
      <c r="D389" s="9">
        <v>36077</v>
      </c>
      <c r="E389" s="95">
        <f t="shared" ca="1" si="12"/>
        <v>24</v>
      </c>
      <c r="F389" s="111">
        <v>50110</v>
      </c>
      <c r="G389" s="112">
        <v>1</v>
      </c>
      <c r="H389" s="238">
        <f t="shared" si="13"/>
        <v>52615.5</v>
      </c>
      <c r="K389" s="158"/>
      <c r="L389" s="158"/>
      <c r="M389" s="158"/>
      <c r="N389" s="159"/>
      <c r="O389" s="160"/>
      <c r="P389" s="161"/>
      <c r="Q389" s="162"/>
      <c r="R389" s="163"/>
    </row>
    <row r="390" spans="1:18">
      <c r="A390" s="8" t="s">
        <v>869</v>
      </c>
      <c r="B390" s="8" t="s">
        <v>147</v>
      </c>
      <c r="C390" s="8" t="s">
        <v>111</v>
      </c>
      <c r="D390" s="9">
        <v>36703</v>
      </c>
      <c r="E390" s="95">
        <f t="shared" ca="1" si="12"/>
        <v>22</v>
      </c>
      <c r="F390" s="111">
        <v>50200</v>
      </c>
      <c r="G390" s="112">
        <v>4</v>
      </c>
      <c r="H390" s="238">
        <f t="shared" si="13"/>
        <v>52710</v>
      </c>
      <c r="K390" s="158"/>
      <c r="L390" s="158"/>
      <c r="M390" s="158"/>
      <c r="N390" s="159"/>
      <c r="O390" s="160"/>
      <c r="P390" s="161"/>
      <c r="Q390" s="162"/>
      <c r="R390" s="163"/>
    </row>
    <row r="391" spans="1:18">
      <c r="A391" s="8" t="s">
        <v>328</v>
      </c>
      <c r="B391" s="8" t="s">
        <v>123</v>
      </c>
      <c r="C391" s="8" t="s">
        <v>111</v>
      </c>
      <c r="D391" s="9">
        <v>40273</v>
      </c>
      <c r="E391" s="95">
        <f t="shared" ca="1" si="12"/>
        <v>13</v>
      </c>
      <c r="F391" s="111">
        <v>50550</v>
      </c>
      <c r="G391" s="112">
        <v>2</v>
      </c>
      <c r="H391" s="238">
        <f t="shared" si="13"/>
        <v>53077.5</v>
      </c>
      <c r="K391" s="158"/>
      <c r="L391" s="158"/>
      <c r="M391" s="158"/>
      <c r="N391" s="159"/>
      <c r="O391" s="160"/>
      <c r="P391" s="161"/>
      <c r="Q391" s="162"/>
      <c r="R391" s="163"/>
    </row>
    <row r="392" spans="1:18">
      <c r="A392" s="8" t="s">
        <v>462</v>
      </c>
      <c r="B392" s="8" t="s">
        <v>110</v>
      </c>
      <c r="C392" s="8" t="s">
        <v>108</v>
      </c>
      <c r="D392" s="9">
        <v>39372</v>
      </c>
      <c r="E392" s="95">
        <f t="shared" ca="1" si="12"/>
        <v>15</v>
      </c>
      <c r="F392" s="111">
        <v>50570</v>
      </c>
      <c r="G392" s="112">
        <v>4</v>
      </c>
      <c r="H392" s="238">
        <f t="shared" si="13"/>
        <v>53098.5</v>
      </c>
      <c r="K392" s="158"/>
      <c r="L392" s="158"/>
      <c r="M392" s="158"/>
      <c r="N392" s="159"/>
      <c r="O392" s="160"/>
      <c r="P392" s="161"/>
      <c r="Q392" s="162"/>
      <c r="R392" s="163"/>
    </row>
    <row r="393" spans="1:18">
      <c r="A393" s="8" t="s">
        <v>178</v>
      </c>
      <c r="B393" s="8" t="s">
        <v>110</v>
      </c>
      <c r="C393" s="8" t="s">
        <v>111</v>
      </c>
      <c r="D393" s="9">
        <v>40883</v>
      </c>
      <c r="E393" s="95">
        <f t="shared" ca="1" si="12"/>
        <v>11</v>
      </c>
      <c r="F393" s="111">
        <v>50840</v>
      </c>
      <c r="G393" s="112">
        <v>4</v>
      </c>
      <c r="H393" s="238">
        <f t="shared" si="13"/>
        <v>53382</v>
      </c>
      <c r="K393" s="158"/>
      <c r="L393" s="158"/>
      <c r="M393" s="158"/>
      <c r="N393" s="159"/>
      <c r="O393" s="160"/>
      <c r="P393" s="161"/>
      <c r="Q393" s="162"/>
      <c r="R393" s="163"/>
    </row>
    <row r="394" spans="1:18">
      <c r="A394" s="8" t="s">
        <v>454</v>
      </c>
      <c r="B394" s="8" t="s">
        <v>115</v>
      </c>
      <c r="C394" s="8" t="s">
        <v>108</v>
      </c>
      <c r="D394" s="9">
        <v>39404</v>
      </c>
      <c r="E394" s="95">
        <f t="shared" ca="1" si="12"/>
        <v>15</v>
      </c>
      <c r="F394" s="111">
        <v>50990</v>
      </c>
      <c r="G394" s="112">
        <v>4</v>
      </c>
      <c r="H394" s="238">
        <f t="shared" si="13"/>
        <v>53539.5</v>
      </c>
      <c r="K394" s="158"/>
      <c r="L394" s="158"/>
      <c r="M394" s="158"/>
      <c r="N394" s="159"/>
      <c r="O394" s="160"/>
      <c r="P394" s="161"/>
      <c r="Q394" s="162"/>
      <c r="R394" s="163"/>
    </row>
    <row r="395" spans="1:18">
      <c r="A395" s="8" t="s">
        <v>356</v>
      </c>
      <c r="B395" s="8" t="s">
        <v>154</v>
      </c>
      <c r="C395" s="8" t="s">
        <v>108</v>
      </c>
      <c r="D395" s="9">
        <v>40106</v>
      </c>
      <c r="E395" s="95">
        <f t="shared" ca="1" si="12"/>
        <v>13</v>
      </c>
      <c r="F395" s="111">
        <v>51180</v>
      </c>
      <c r="G395" s="112">
        <v>3</v>
      </c>
      <c r="H395" s="238">
        <f t="shared" si="13"/>
        <v>53739</v>
      </c>
      <c r="K395" s="158"/>
      <c r="L395" s="158"/>
      <c r="M395" s="158"/>
      <c r="N395" s="159"/>
      <c r="O395" s="160"/>
      <c r="P395" s="161"/>
      <c r="Q395" s="162"/>
      <c r="R395" s="163"/>
    </row>
    <row r="396" spans="1:18">
      <c r="A396" s="8" t="s">
        <v>871</v>
      </c>
      <c r="B396" s="8" t="s">
        <v>147</v>
      </c>
      <c r="C396" s="8" t="s">
        <v>108</v>
      </c>
      <c r="D396" s="9">
        <v>36392</v>
      </c>
      <c r="E396" s="95">
        <f t="shared" ca="1" si="12"/>
        <v>23</v>
      </c>
      <c r="F396" s="111">
        <v>51410</v>
      </c>
      <c r="G396" s="112">
        <v>4</v>
      </c>
      <c r="H396" s="238">
        <f t="shared" si="13"/>
        <v>53980.5</v>
      </c>
      <c r="K396" s="158"/>
      <c r="L396" s="158"/>
      <c r="M396" s="158"/>
      <c r="N396" s="159"/>
      <c r="O396" s="160"/>
      <c r="P396" s="161"/>
      <c r="Q396" s="162"/>
      <c r="R396" s="163"/>
    </row>
    <row r="397" spans="1:18">
      <c r="A397" s="8" t="s">
        <v>797</v>
      </c>
      <c r="B397" s="8" t="s">
        <v>215</v>
      </c>
      <c r="C397" s="8" t="s">
        <v>125</v>
      </c>
      <c r="D397" s="9">
        <v>37505</v>
      </c>
      <c r="E397" s="95">
        <f t="shared" ca="1" si="12"/>
        <v>20</v>
      </c>
      <c r="F397" s="111">
        <v>51800</v>
      </c>
      <c r="G397" s="112">
        <v>1</v>
      </c>
      <c r="H397" s="238">
        <f t="shared" si="13"/>
        <v>54390</v>
      </c>
      <c r="K397" s="158"/>
      <c r="L397" s="158"/>
      <c r="M397" s="158"/>
      <c r="N397" s="159"/>
      <c r="O397" s="160"/>
      <c r="P397" s="161"/>
      <c r="Q397" s="162"/>
      <c r="R397" s="163"/>
    </row>
    <row r="398" spans="1:18">
      <c r="A398" s="8" t="s">
        <v>868</v>
      </c>
      <c r="B398" s="8" t="s">
        <v>147</v>
      </c>
      <c r="C398" s="8" t="s">
        <v>108</v>
      </c>
      <c r="D398" s="9">
        <v>36662</v>
      </c>
      <c r="E398" s="95">
        <f t="shared" ca="1" si="12"/>
        <v>22</v>
      </c>
      <c r="F398" s="111">
        <v>52490</v>
      </c>
      <c r="G398" s="112">
        <v>4</v>
      </c>
      <c r="H398" s="238">
        <f t="shared" si="13"/>
        <v>55114.5</v>
      </c>
      <c r="K398" s="158"/>
      <c r="L398" s="158"/>
      <c r="M398" s="158"/>
      <c r="N398" s="159"/>
      <c r="O398" s="160"/>
      <c r="P398" s="161"/>
      <c r="Q398" s="162"/>
      <c r="R398" s="163"/>
    </row>
    <row r="399" spans="1:18">
      <c r="A399" s="8" t="s">
        <v>188</v>
      </c>
      <c r="B399" s="8" t="s">
        <v>110</v>
      </c>
      <c r="C399" s="8" t="s">
        <v>111</v>
      </c>
      <c r="D399" s="9">
        <v>40820</v>
      </c>
      <c r="E399" s="95">
        <f t="shared" ca="1" si="12"/>
        <v>11</v>
      </c>
      <c r="F399" s="111">
        <v>52750</v>
      </c>
      <c r="G399" s="112">
        <v>1</v>
      </c>
      <c r="H399" s="238">
        <f t="shared" si="13"/>
        <v>55387.5</v>
      </c>
      <c r="K399" s="158"/>
      <c r="L399" s="158"/>
      <c r="M399" s="158"/>
      <c r="N399" s="159"/>
      <c r="O399" s="160"/>
      <c r="P399" s="161"/>
      <c r="Q399" s="162"/>
      <c r="R399" s="163"/>
    </row>
    <row r="400" spans="1:18">
      <c r="A400" s="8" t="s">
        <v>811</v>
      </c>
      <c r="B400" s="8" t="s">
        <v>140</v>
      </c>
      <c r="C400" s="8" t="s">
        <v>111</v>
      </c>
      <c r="D400" s="9">
        <v>37326</v>
      </c>
      <c r="E400" s="95">
        <f t="shared" ca="1" si="12"/>
        <v>21</v>
      </c>
      <c r="F400" s="111">
        <v>52770</v>
      </c>
      <c r="G400" s="112">
        <v>2</v>
      </c>
      <c r="H400" s="238">
        <f t="shared" si="13"/>
        <v>55408.5</v>
      </c>
      <c r="K400" s="158"/>
      <c r="L400" s="158"/>
      <c r="M400" s="158"/>
      <c r="N400" s="159"/>
      <c r="O400" s="160"/>
      <c r="P400" s="161"/>
      <c r="Q400" s="162"/>
      <c r="R400" s="163"/>
    </row>
    <row r="401" spans="1:18">
      <c r="A401" s="8" t="s">
        <v>275</v>
      </c>
      <c r="B401" s="8" t="s">
        <v>140</v>
      </c>
      <c r="C401" s="8" t="s">
        <v>111</v>
      </c>
      <c r="D401" s="9">
        <v>40462</v>
      </c>
      <c r="E401" s="95">
        <f t="shared" ca="1" si="12"/>
        <v>12</v>
      </c>
      <c r="F401" s="111">
        <v>52940</v>
      </c>
      <c r="G401" s="112">
        <v>4</v>
      </c>
      <c r="H401" s="238">
        <f t="shared" si="13"/>
        <v>55587</v>
      </c>
      <c r="K401" s="158"/>
      <c r="L401" s="158"/>
      <c r="M401" s="158"/>
      <c r="N401" s="159"/>
      <c r="O401" s="160"/>
      <c r="P401" s="161"/>
      <c r="Q401" s="162"/>
      <c r="R401" s="163"/>
    </row>
    <row r="402" spans="1:18">
      <c r="A402" s="8" t="s">
        <v>168</v>
      </c>
      <c r="B402" s="8" t="s">
        <v>140</v>
      </c>
      <c r="C402" s="8" t="s">
        <v>108</v>
      </c>
      <c r="D402" s="9">
        <v>40936</v>
      </c>
      <c r="E402" s="95">
        <f t="shared" ca="1" si="12"/>
        <v>11</v>
      </c>
      <c r="F402" s="111">
        <v>52940</v>
      </c>
      <c r="G402" s="112">
        <v>4</v>
      </c>
      <c r="H402" s="238">
        <f t="shared" si="13"/>
        <v>55587</v>
      </c>
      <c r="K402" s="158"/>
      <c r="L402" s="158"/>
      <c r="M402" s="158"/>
      <c r="N402" s="159"/>
      <c r="O402" s="160"/>
      <c r="P402" s="161"/>
      <c r="Q402" s="162"/>
      <c r="R402" s="163"/>
    </row>
    <row r="403" spans="1:18">
      <c r="A403" s="8" t="s">
        <v>927</v>
      </c>
      <c r="B403" s="8" t="s">
        <v>119</v>
      </c>
      <c r="C403" s="8" t="s">
        <v>111</v>
      </c>
      <c r="D403" s="9">
        <v>36214</v>
      </c>
      <c r="E403" s="95">
        <f t="shared" ca="1" si="12"/>
        <v>24</v>
      </c>
      <c r="F403" s="111">
        <v>53310</v>
      </c>
      <c r="G403" s="112">
        <v>5</v>
      </c>
      <c r="H403" s="238">
        <f t="shared" si="13"/>
        <v>55975.5</v>
      </c>
      <c r="K403" s="158"/>
      <c r="L403" s="158"/>
      <c r="M403" s="158"/>
      <c r="N403" s="159"/>
      <c r="O403" s="160"/>
      <c r="P403" s="161"/>
      <c r="Q403" s="162"/>
      <c r="R403" s="163"/>
    </row>
    <row r="404" spans="1:18">
      <c r="A404" s="8" t="s">
        <v>861</v>
      </c>
      <c r="B404" s="8" t="s">
        <v>709</v>
      </c>
      <c r="C404" s="8" t="s">
        <v>108</v>
      </c>
      <c r="D404" s="9">
        <v>37936</v>
      </c>
      <c r="E404" s="95">
        <f t="shared" ca="1" si="12"/>
        <v>19</v>
      </c>
      <c r="F404" s="111">
        <v>53870</v>
      </c>
      <c r="G404" s="112">
        <v>2</v>
      </c>
      <c r="H404" s="238">
        <f t="shared" si="13"/>
        <v>56563.5</v>
      </c>
      <c r="K404" s="158"/>
      <c r="L404" s="158"/>
      <c r="M404" s="158"/>
      <c r="N404" s="159"/>
      <c r="O404" s="160"/>
      <c r="P404" s="161"/>
      <c r="Q404" s="162"/>
      <c r="R404" s="163"/>
    </row>
    <row r="405" spans="1:18">
      <c r="A405" s="8" t="s">
        <v>585</v>
      </c>
      <c r="B405" s="8" t="s">
        <v>147</v>
      </c>
      <c r="C405" s="8" t="s">
        <v>111</v>
      </c>
      <c r="D405" s="9">
        <v>38805</v>
      </c>
      <c r="E405" s="95">
        <f t="shared" ca="1" si="12"/>
        <v>17</v>
      </c>
      <c r="F405" s="111">
        <v>53870</v>
      </c>
      <c r="G405" s="112">
        <v>2</v>
      </c>
      <c r="H405" s="238">
        <f t="shared" si="13"/>
        <v>56563.5</v>
      </c>
      <c r="K405" s="158"/>
      <c r="L405" s="158"/>
      <c r="M405" s="158"/>
      <c r="N405" s="159"/>
      <c r="O405" s="160"/>
      <c r="P405" s="161"/>
      <c r="Q405" s="162"/>
      <c r="R405" s="163"/>
    </row>
    <row r="406" spans="1:18">
      <c r="A406" s="8" t="s">
        <v>377</v>
      </c>
      <c r="B406" s="8" t="s">
        <v>119</v>
      </c>
      <c r="C406" s="8" t="s">
        <v>108</v>
      </c>
      <c r="D406" s="9">
        <v>39797</v>
      </c>
      <c r="E406" s="95">
        <f t="shared" ca="1" si="12"/>
        <v>14</v>
      </c>
      <c r="F406" s="111">
        <v>53900</v>
      </c>
      <c r="G406" s="112">
        <v>5</v>
      </c>
      <c r="H406" s="238">
        <f t="shared" si="13"/>
        <v>56595</v>
      </c>
      <c r="K406" s="158"/>
      <c r="L406" s="158"/>
      <c r="M406" s="158"/>
      <c r="N406" s="159"/>
      <c r="O406" s="160"/>
      <c r="P406" s="161"/>
      <c r="Q406" s="162"/>
      <c r="R406" s="163"/>
    </row>
    <row r="407" spans="1:18">
      <c r="A407" s="8" t="s">
        <v>380</v>
      </c>
      <c r="B407" s="8" t="s">
        <v>115</v>
      </c>
      <c r="C407" s="8" t="s">
        <v>111</v>
      </c>
      <c r="D407" s="9">
        <v>39783</v>
      </c>
      <c r="E407" s="95">
        <f t="shared" ca="1" si="12"/>
        <v>14</v>
      </c>
      <c r="F407" s="111">
        <v>54000</v>
      </c>
      <c r="G407" s="112">
        <v>3</v>
      </c>
      <c r="H407" s="238">
        <f t="shared" si="13"/>
        <v>56700</v>
      </c>
      <c r="K407" s="158"/>
      <c r="L407" s="158"/>
      <c r="M407" s="158"/>
      <c r="N407" s="159"/>
      <c r="O407" s="160"/>
      <c r="P407" s="161"/>
      <c r="Q407" s="162"/>
      <c r="R407" s="163"/>
    </row>
    <row r="408" spans="1:18">
      <c r="A408" s="8" t="s">
        <v>354</v>
      </c>
      <c r="B408" s="8" t="s">
        <v>110</v>
      </c>
      <c r="C408" s="8" t="s">
        <v>108</v>
      </c>
      <c r="D408" s="9">
        <v>40137</v>
      </c>
      <c r="E408" s="95">
        <f t="shared" ca="1" si="12"/>
        <v>13</v>
      </c>
      <c r="F408" s="111">
        <v>54190</v>
      </c>
      <c r="G408" s="112">
        <v>4</v>
      </c>
      <c r="H408" s="238">
        <f t="shared" si="13"/>
        <v>56899.5</v>
      </c>
      <c r="K408" s="158"/>
      <c r="L408" s="158"/>
      <c r="M408" s="158"/>
      <c r="N408" s="159"/>
      <c r="O408" s="160"/>
      <c r="P408" s="161"/>
      <c r="Q408" s="162"/>
      <c r="R408" s="163"/>
    </row>
    <row r="409" spans="1:18">
      <c r="A409" s="8" t="s">
        <v>605</v>
      </c>
      <c r="B409" s="8" t="s">
        <v>121</v>
      </c>
      <c r="C409" s="8" t="s">
        <v>111</v>
      </c>
      <c r="D409" s="9">
        <v>38734</v>
      </c>
      <c r="E409" s="95">
        <f t="shared" ca="1" si="12"/>
        <v>17</v>
      </c>
      <c r="F409" s="111">
        <v>54190</v>
      </c>
      <c r="G409" s="112">
        <v>4</v>
      </c>
      <c r="H409" s="238">
        <f t="shared" si="13"/>
        <v>56899.5</v>
      </c>
      <c r="K409" s="158"/>
      <c r="L409" s="158"/>
      <c r="M409" s="158"/>
      <c r="N409" s="159"/>
      <c r="O409" s="160"/>
      <c r="P409" s="161"/>
      <c r="Q409" s="162"/>
      <c r="R409" s="163"/>
    </row>
    <row r="410" spans="1:18">
      <c r="A410" s="8" t="s">
        <v>484</v>
      </c>
      <c r="B410" s="8" t="s">
        <v>119</v>
      </c>
      <c r="C410" s="8" t="s">
        <v>108</v>
      </c>
      <c r="D410" s="9">
        <v>39273</v>
      </c>
      <c r="E410" s="95">
        <f t="shared" ca="1" si="12"/>
        <v>15</v>
      </c>
      <c r="F410" s="111">
        <v>54200</v>
      </c>
      <c r="G410" s="112">
        <v>4</v>
      </c>
      <c r="H410" s="238">
        <f t="shared" si="13"/>
        <v>56910</v>
      </c>
      <c r="K410" s="158"/>
      <c r="L410" s="158"/>
      <c r="M410" s="158"/>
      <c r="N410" s="159"/>
      <c r="O410" s="160"/>
      <c r="P410" s="161"/>
      <c r="Q410" s="162"/>
      <c r="R410" s="163"/>
    </row>
    <row r="411" spans="1:18">
      <c r="A411" s="8" t="s">
        <v>847</v>
      </c>
      <c r="B411" s="8" t="s">
        <v>140</v>
      </c>
      <c r="C411" s="8" t="s">
        <v>108</v>
      </c>
      <c r="D411" s="9">
        <v>37866</v>
      </c>
      <c r="E411" s="95">
        <f t="shared" ca="1" si="12"/>
        <v>19</v>
      </c>
      <c r="F411" s="111">
        <v>54230</v>
      </c>
      <c r="G411" s="112">
        <v>5</v>
      </c>
      <c r="H411" s="238">
        <f t="shared" si="13"/>
        <v>56941.5</v>
      </c>
      <c r="K411" s="158"/>
      <c r="L411" s="158"/>
      <c r="M411" s="158"/>
      <c r="N411" s="159"/>
      <c r="O411" s="160"/>
      <c r="P411" s="161"/>
      <c r="Q411" s="162"/>
      <c r="R411" s="163"/>
    </row>
    <row r="412" spans="1:18">
      <c r="A412" s="8" t="s">
        <v>524</v>
      </c>
      <c r="B412" s="8" t="s">
        <v>119</v>
      </c>
      <c r="C412" s="8" t="s">
        <v>108</v>
      </c>
      <c r="D412" s="9">
        <v>39123</v>
      </c>
      <c r="E412" s="95">
        <f t="shared" ca="1" si="12"/>
        <v>16</v>
      </c>
      <c r="F412" s="111">
        <v>54270</v>
      </c>
      <c r="G412" s="112">
        <v>3</v>
      </c>
      <c r="H412" s="238">
        <f t="shared" si="13"/>
        <v>56983.5</v>
      </c>
      <c r="K412" s="158"/>
      <c r="L412" s="158"/>
      <c r="M412" s="158"/>
      <c r="N412" s="159"/>
      <c r="O412" s="160"/>
      <c r="P412" s="161"/>
      <c r="Q412" s="162"/>
      <c r="R412" s="163"/>
    </row>
    <row r="413" spans="1:18">
      <c r="A413" s="8" t="s">
        <v>190</v>
      </c>
      <c r="B413" s="8" t="s">
        <v>110</v>
      </c>
      <c r="C413" s="8" t="s">
        <v>108</v>
      </c>
      <c r="D413" s="9">
        <v>40815</v>
      </c>
      <c r="E413" s="95">
        <f t="shared" ca="1" si="12"/>
        <v>11</v>
      </c>
      <c r="F413" s="111">
        <v>54500</v>
      </c>
      <c r="G413" s="112">
        <v>5</v>
      </c>
      <c r="H413" s="238">
        <f t="shared" si="13"/>
        <v>57225</v>
      </c>
      <c r="K413" s="158"/>
      <c r="L413" s="158"/>
      <c r="M413" s="158"/>
      <c r="N413" s="159"/>
      <c r="O413" s="160"/>
      <c r="P413" s="161"/>
      <c r="Q413" s="162"/>
      <c r="R413" s="163"/>
    </row>
    <row r="414" spans="1:18">
      <c r="A414" s="10" t="s">
        <v>4</v>
      </c>
      <c r="B414" s="10" t="s">
        <v>130</v>
      </c>
      <c r="C414" s="10" t="s">
        <v>108</v>
      </c>
      <c r="D414" s="11">
        <v>36171</v>
      </c>
      <c r="E414" s="95">
        <f t="shared" ca="1" si="12"/>
        <v>24</v>
      </c>
      <c r="F414" s="111">
        <v>54550</v>
      </c>
      <c r="G414" s="112">
        <v>1</v>
      </c>
      <c r="H414" s="238">
        <f t="shared" si="13"/>
        <v>57277.5</v>
      </c>
      <c r="K414" s="158"/>
      <c r="L414" s="158"/>
      <c r="M414" s="158"/>
      <c r="N414" s="159"/>
      <c r="O414" s="160"/>
      <c r="P414" s="161"/>
      <c r="Q414" s="162"/>
      <c r="R414" s="163"/>
    </row>
    <row r="415" spans="1:18">
      <c r="A415" s="8" t="s">
        <v>917</v>
      </c>
      <c r="B415" s="8" t="s">
        <v>110</v>
      </c>
      <c r="C415" s="8" t="s">
        <v>108</v>
      </c>
      <c r="D415" s="9">
        <v>36088</v>
      </c>
      <c r="E415" s="95">
        <f t="shared" ca="1" si="12"/>
        <v>24</v>
      </c>
      <c r="F415" s="111">
        <v>54580</v>
      </c>
      <c r="G415" s="112">
        <v>4</v>
      </c>
      <c r="H415" s="238">
        <f t="shared" si="13"/>
        <v>57309</v>
      </c>
      <c r="K415" s="158"/>
      <c r="L415" s="158"/>
      <c r="M415" s="158"/>
      <c r="N415" s="159"/>
      <c r="O415" s="160"/>
      <c r="P415" s="161"/>
      <c r="Q415" s="162"/>
      <c r="R415" s="163"/>
    </row>
    <row r="416" spans="1:18">
      <c r="A416" s="8" t="s">
        <v>175</v>
      </c>
      <c r="B416" s="8" t="s">
        <v>119</v>
      </c>
      <c r="C416" s="8" t="s">
        <v>108</v>
      </c>
      <c r="D416" s="9">
        <v>40909</v>
      </c>
      <c r="E416" s="95">
        <f t="shared" ca="1" si="12"/>
        <v>11</v>
      </c>
      <c r="F416" s="111">
        <v>54830</v>
      </c>
      <c r="G416" s="112">
        <v>1</v>
      </c>
      <c r="H416" s="238">
        <f t="shared" si="13"/>
        <v>57571.5</v>
      </c>
      <c r="K416" s="158"/>
      <c r="L416" s="158"/>
      <c r="M416" s="158"/>
      <c r="N416" s="159"/>
      <c r="O416" s="160"/>
      <c r="P416" s="161"/>
      <c r="Q416" s="162"/>
      <c r="R416" s="163"/>
    </row>
    <row r="417" spans="1:18">
      <c r="A417" s="8" t="s">
        <v>949</v>
      </c>
      <c r="B417" s="8" t="s">
        <v>119</v>
      </c>
      <c r="C417" s="8" t="s">
        <v>111</v>
      </c>
      <c r="D417" s="9">
        <v>36479</v>
      </c>
      <c r="E417" s="95">
        <f t="shared" ca="1" si="12"/>
        <v>23</v>
      </c>
      <c r="F417" s="111">
        <v>54840</v>
      </c>
      <c r="G417" s="112">
        <v>4</v>
      </c>
      <c r="H417" s="238">
        <f t="shared" si="13"/>
        <v>57582</v>
      </c>
      <c r="K417" s="158"/>
      <c r="L417" s="158"/>
      <c r="M417" s="158"/>
      <c r="N417" s="159"/>
      <c r="O417" s="160"/>
      <c r="P417" s="161"/>
      <c r="Q417" s="162"/>
      <c r="R417" s="163"/>
    </row>
    <row r="418" spans="1:18">
      <c r="A418" s="8" t="s">
        <v>819</v>
      </c>
      <c r="B418" s="8" t="s">
        <v>140</v>
      </c>
      <c r="C418" s="8" t="s">
        <v>108</v>
      </c>
      <c r="D418" s="9">
        <v>35938</v>
      </c>
      <c r="E418" s="95">
        <f t="shared" ca="1" si="12"/>
        <v>24</v>
      </c>
      <c r="F418" s="111">
        <v>55450</v>
      </c>
      <c r="G418" s="112">
        <v>5</v>
      </c>
      <c r="H418" s="238">
        <f t="shared" si="13"/>
        <v>58222.5</v>
      </c>
      <c r="K418" s="158"/>
      <c r="L418" s="158"/>
      <c r="M418" s="158"/>
      <c r="N418" s="159"/>
      <c r="O418" s="160"/>
      <c r="P418" s="161"/>
      <c r="Q418" s="162"/>
      <c r="R418" s="163"/>
    </row>
    <row r="419" spans="1:18">
      <c r="A419" s="8" t="s">
        <v>244</v>
      </c>
      <c r="B419" s="8" t="s">
        <v>107</v>
      </c>
      <c r="C419" s="8" t="s">
        <v>111</v>
      </c>
      <c r="D419" s="12">
        <v>40563</v>
      </c>
      <c r="E419" s="95">
        <f t="shared" ca="1" si="12"/>
        <v>12</v>
      </c>
      <c r="F419" s="111">
        <v>55510</v>
      </c>
      <c r="G419" s="112">
        <v>3</v>
      </c>
      <c r="H419" s="238">
        <f t="shared" si="13"/>
        <v>58285.5</v>
      </c>
      <c r="K419" s="158"/>
      <c r="L419" s="158"/>
      <c r="M419" s="158"/>
      <c r="N419" s="159"/>
      <c r="O419" s="160"/>
      <c r="P419" s="161"/>
      <c r="Q419" s="162"/>
      <c r="R419" s="163"/>
    </row>
    <row r="420" spans="1:18">
      <c r="A420" s="8" t="s">
        <v>118</v>
      </c>
      <c r="B420" s="8" t="s">
        <v>119</v>
      </c>
      <c r="C420" s="8" t="s">
        <v>111</v>
      </c>
      <c r="D420" s="9">
        <v>41219</v>
      </c>
      <c r="E420" s="95">
        <f t="shared" ca="1" si="12"/>
        <v>10</v>
      </c>
      <c r="F420" s="111">
        <v>55690</v>
      </c>
      <c r="G420" s="112">
        <v>2</v>
      </c>
      <c r="H420" s="238">
        <f t="shared" si="13"/>
        <v>58474.5</v>
      </c>
      <c r="K420" s="158"/>
      <c r="L420" s="158"/>
      <c r="M420" s="158"/>
      <c r="N420" s="159"/>
      <c r="O420" s="160"/>
      <c r="P420" s="161"/>
      <c r="Q420" s="162"/>
      <c r="R420" s="163"/>
    </row>
    <row r="421" spans="1:18">
      <c r="A421" s="8" t="s">
        <v>658</v>
      </c>
      <c r="B421" s="8" t="s">
        <v>154</v>
      </c>
      <c r="C421" s="8" t="s">
        <v>108</v>
      </c>
      <c r="D421" s="9">
        <v>36619</v>
      </c>
      <c r="E421" s="95">
        <f t="shared" ca="1" si="12"/>
        <v>23</v>
      </c>
      <c r="F421" s="111">
        <v>56440</v>
      </c>
      <c r="G421" s="112">
        <v>1</v>
      </c>
      <c r="H421" s="238">
        <f t="shared" si="13"/>
        <v>59262</v>
      </c>
      <c r="K421" s="158"/>
      <c r="L421" s="158"/>
      <c r="M421" s="158"/>
      <c r="N421" s="159"/>
      <c r="O421" s="160"/>
      <c r="P421" s="161"/>
      <c r="Q421" s="162"/>
      <c r="R421" s="163"/>
    </row>
    <row r="422" spans="1:18">
      <c r="A422" s="8" t="s">
        <v>426</v>
      </c>
      <c r="B422" s="8" t="s">
        <v>110</v>
      </c>
      <c r="C422" s="8" t="s">
        <v>111</v>
      </c>
      <c r="D422" s="9">
        <v>39592</v>
      </c>
      <c r="E422" s="95">
        <f t="shared" ca="1" si="12"/>
        <v>14</v>
      </c>
      <c r="F422" s="111">
        <v>56650</v>
      </c>
      <c r="G422" s="112">
        <v>1</v>
      </c>
      <c r="H422" s="238">
        <f t="shared" si="13"/>
        <v>59482.5</v>
      </c>
      <c r="K422" s="158"/>
      <c r="L422" s="158"/>
      <c r="M422" s="158"/>
      <c r="N422" s="159"/>
      <c r="O422" s="160"/>
      <c r="P422" s="161"/>
      <c r="Q422" s="162"/>
      <c r="R422" s="163"/>
    </row>
    <row r="423" spans="1:18">
      <c r="A423" s="8" t="s">
        <v>566</v>
      </c>
      <c r="B423" s="8" t="s">
        <v>113</v>
      </c>
      <c r="C423" s="8" t="s">
        <v>108</v>
      </c>
      <c r="D423" s="9">
        <v>38892</v>
      </c>
      <c r="E423" s="95">
        <f t="shared" ca="1" si="12"/>
        <v>16</v>
      </c>
      <c r="F423" s="111">
        <v>56870</v>
      </c>
      <c r="G423" s="112">
        <v>1</v>
      </c>
      <c r="H423" s="238">
        <f t="shared" si="13"/>
        <v>59713.5</v>
      </c>
      <c r="K423" s="158"/>
      <c r="L423" s="158"/>
      <c r="M423" s="158"/>
      <c r="N423" s="159"/>
      <c r="O423" s="160"/>
      <c r="P423" s="161"/>
      <c r="Q423" s="162"/>
      <c r="R423" s="163"/>
    </row>
    <row r="424" spans="1:18">
      <c r="A424" s="8" t="s">
        <v>173</v>
      </c>
      <c r="B424" s="8" t="s">
        <v>140</v>
      </c>
      <c r="C424" s="8" t="s">
        <v>108</v>
      </c>
      <c r="D424" s="9">
        <v>40918</v>
      </c>
      <c r="E424" s="95">
        <f t="shared" ca="1" si="12"/>
        <v>11</v>
      </c>
      <c r="F424" s="111">
        <v>56900</v>
      </c>
      <c r="G424" s="112">
        <v>5</v>
      </c>
      <c r="H424" s="238">
        <f t="shared" si="13"/>
        <v>59745</v>
      </c>
      <c r="K424" s="158"/>
      <c r="L424" s="158"/>
      <c r="M424" s="158"/>
      <c r="N424" s="159"/>
      <c r="O424" s="160"/>
      <c r="P424" s="161"/>
      <c r="Q424" s="162"/>
      <c r="R424" s="163"/>
    </row>
    <row r="425" spans="1:18">
      <c r="A425" s="8" t="s">
        <v>360</v>
      </c>
      <c r="B425" s="8" t="s">
        <v>113</v>
      </c>
      <c r="C425" s="8" t="s">
        <v>111</v>
      </c>
      <c r="D425" s="9">
        <v>40054</v>
      </c>
      <c r="E425" s="95">
        <f t="shared" ca="1" si="12"/>
        <v>13</v>
      </c>
      <c r="F425" s="111">
        <v>56920</v>
      </c>
      <c r="G425" s="112">
        <v>4</v>
      </c>
      <c r="H425" s="238">
        <f t="shared" si="13"/>
        <v>59766</v>
      </c>
      <c r="K425" s="158"/>
      <c r="L425" s="158"/>
      <c r="M425" s="158"/>
      <c r="N425" s="159"/>
      <c r="O425" s="160"/>
      <c r="P425" s="161"/>
      <c r="Q425" s="162"/>
      <c r="R425" s="163"/>
    </row>
    <row r="426" spans="1:18">
      <c r="A426" s="8" t="s">
        <v>216</v>
      </c>
      <c r="B426" s="8" t="s">
        <v>140</v>
      </c>
      <c r="C426" s="8" t="s">
        <v>111</v>
      </c>
      <c r="D426" s="12">
        <v>40680</v>
      </c>
      <c r="E426" s="95">
        <f t="shared" ca="1" si="12"/>
        <v>11</v>
      </c>
      <c r="F426" s="111">
        <v>57110</v>
      </c>
      <c r="G426" s="112">
        <v>3</v>
      </c>
      <c r="H426" s="238">
        <f t="shared" si="13"/>
        <v>59965.5</v>
      </c>
      <c r="K426" s="158"/>
      <c r="L426" s="158"/>
      <c r="M426" s="158"/>
      <c r="N426" s="159"/>
      <c r="O426" s="160"/>
      <c r="P426" s="161"/>
      <c r="Q426" s="162"/>
      <c r="R426" s="163"/>
    </row>
    <row r="427" spans="1:18">
      <c r="A427" s="8" t="s">
        <v>622</v>
      </c>
      <c r="B427" s="8" t="s">
        <v>140</v>
      </c>
      <c r="C427" s="8" t="s">
        <v>111</v>
      </c>
      <c r="D427" s="9">
        <v>38044</v>
      </c>
      <c r="E427" s="95">
        <f t="shared" ca="1" si="12"/>
        <v>19</v>
      </c>
      <c r="F427" s="111">
        <v>57410</v>
      </c>
      <c r="G427" s="112">
        <v>2</v>
      </c>
      <c r="H427" s="238">
        <f t="shared" si="13"/>
        <v>60280.5</v>
      </c>
      <c r="K427" s="158"/>
      <c r="L427" s="158"/>
      <c r="M427" s="158"/>
      <c r="N427" s="159"/>
      <c r="O427" s="160"/>
      <c r="P427" s="161"/>
      <c r="Q427" s="162"/>
      <c r="R427" s="163"/>
    </row>
    <row r="428" spans="1:18">
      <c r="A428" s="8" t="s">
        <v>182</v>
      </c>
      <c r="B428" s="8" t="s">
        <v>107</v>
      </c>
      <c r="C428" s="8" t="s">
        <v>111</v>
      </c>
      <c r="D428" s="9">
        <v>40867</v>
      </c>
      <c r="E428" s="95">
        <f t="shared" ca="1" si="12"/>
        <v>11</v>
      </c>
      <c r="F428" s="111">
        <v>57500</v>
      </c>
      <c r="G428" s="112">
        <v>1</v>
      </c>
      <c r="H428" s="238">
        <f t="shared" si="13"/>
        <v>60375</v>
      </c>
      <c r="K428" s="158"/>
      <c r="L428" s="158"/>
      <c r="M428" s="158"/>
      <c r="N428" s="159"/>
      <c r="O428" s="160"/>
      <c r="P428" s="161"/>
      <c r="Q428" s="162"/>
      <c r="R428" s="163"/>
    </row>
    <row r="429" spans="1:18">
      <c r="A429" s="8" t="s">
        <v>427</v>
      </c>
      <c r="B429" s="8" t="s">
        <v>147</v>
      </c>
      <c r="C429" s="8" t="s">
        <v>111</v>
      </c>
      <c r="D429" s="9">
        <v>39592</v>
      </c>
      <c r="E429" s="95">
        <f t="shared" ca="1" si="12"/>
        <v>14</v>
      </c>
      <c r="F429" s="111">
        <v>57520</v>
      </c>
      <c r="G429" s="112">
        <v>3</v>
      </c>
      <c r="H429" s="238">
        <f t="shared" si="13"/>
        <v>60396</v>
      </c>
      <c r="K429" s="158"/>
      <c r="L429" s="158"/>
      <c r="M429" s="158"/>
      <c r="N429" s="159"/>
      <c r="O429" s="160"/>
      <c r="P429" s="161"/>
      <c r="Q429" s="162"/>
      <c r="R429" s="163"/>
    </row>
    <row r="430" spans="1:18">
      <c r="A430" s="8" t="s">
        <v>296</v>
      </c>
      <c r="B430" s="8" t="s">
        <v>147</v>
      </c>
      <c r="C430" s="8" t="s">
        <v>108</v>
      </c>
      <c r="D430" s="9">
        <v>40395</v>
      </c>
      <c r="E430" s="95">
        <f t="shared" ca="1" si="12"/>
        <v>12</v>
      </c>
      <c r="F430" s="111">
        <v>57560</v>
      </c>
      <c r="G430" s="112">
        <v>4</v>
      </c>
      <c r="H430" s="238">
        <f t="shared" si="13"/>
        <v>60438</v>
      </c>
      <c r="K430" s="158"/>
      <c r="L430" s="158"/>
      <c r="M430" s="158"/>
      <c r="N430" s="159"/>
      <c r="O430" s="160"/>
      <c r="P430" s="161"/>
      <c r="Q430" s="162"/>
      <c r="R430" s="163"/>
    </row>
    <row r="431" spans="1:18">
      <c r="A431" s="8" t="s">
        <v>815</v>
      </c>
      <c r="B431" s="8" t="s">
        <v>140</v>
      </c>
      <c r="C431" s="8" t="s">
        <v>111</v>
      </c>
      <c r="D431" s="9">
        <v>36637</v>
      </c>
      <c r="E431" s="95">
        <f t="shared" ca="1" si="12"/>
        <v>22</v>
      </c>
      <c r="F431" s="111">
        <v>57600</v>
      </c>
      <c r="G431" s="112">
        <v>3</v>
      </c>
      <c r="H431" s="238">
        <f t="shared" si="13"/>
        <v>60480</v>
      </c>
      <c r="K431" s="158"/>
      <c r="L431" s="158"/>
      <c r="M431" s="158"/>
      <c r="N431" s="159"/>
      <c r="O431" s="160"/>
      <c r="P431" s="161"/>
      <c r="Q431" s="162"/>
      <c r="R431" s="163"/>
    </row>
    <row r="432" spans="1:18">
      <c r="A432" s="8" t="s">
        <v>289</v>
      </c>
      <c r="B432" s="8" t="s">
        <v>110</v>
      </c>
      <c r="C432" s="8" t="s">
        <v>111</v>
      </c>
      <c r="D432" s="12">
        <v>40410</v>
      </c>
      <c r="E432" s="95">
        <f t="shared" ca="1" si="12"/>
        <v>12</v>
      </c>
      <c r="F432" s="111">
        <v>57680</v>
      </c>
      <c r="G432" s="112">
        <v>4</v>
      </c>
      <c r="H432" s="238">
        <f t="shared" si="13"/>
        <v>60564</v>
      </c>
      <c r="K432" s="158"/>
      <c r="L432" s="158"/>
      <c r="M432" s="158"/>
      <c r="N432" s="159"/>
      <c r="O432" s="160"/>
      <c r="P432" s="161"/>
      <c r="Q432" s="162"/>
      <c r="R432" s="163"/>
    </row>
    <row r="433" spans="1:18">
      <c r="A433" s="8" t="s">
        <v>827</v>
      </c>
      <c r="B433" s="8" t="s">
        <v>140</v>
      </c>
      <c r="C433" s="8" t="s">
        <v>111</v>
      </c>
      <c r="D433" s="9">
        <v>36704</v>
      </c>
      <c r="E433" s="95">
        <f t="shared" ca="1" si="12"/>
        <v>22</v>
      </c>
      <c r="F433" s="111">
        <v>57760</v>
      </c>
      <c r="G433" s="112">
        <v>3</v>
      </c>
      <c r="H433" s="238">
        <f t="shared" si="13"/>
        <v>60648</v>
      </c>
      <c r="K433" s="158"/>
      <c r="L433" s="158"/>
      <c r="M433" s="158"/>
      <c r="N433" s="159"/>
      <c r="O433" s="160"/>
      <c r="P433" s="161"/>
      <c r="Q433" s="162"/>
      <c r="R433" s="163"/>
    </row>
    <row r="434" spans="1:18">
      <c r="A434" s="8" t="s">
        <v>901</v>
      </c>
      <c r="B434" s="8" t="s">
        <v>110</v>
      </c>
      <c r="C434" s="8" t="s">
        <v>111</v>
      </c>
      <c r="D434" s="9">
        <v>36297</v>
      </c>
      <c r="E434" s="95">
        <f t="shared" ca="1" si="12"/>
        <v>23</v>
      </c>
      <c r="F434" s="111">
        <v>57990</v>
      </c>
      <c r="G434" s="112">
        <v>5</v>
      </c>
      <c r="H434" s="238">
        <f t="shared" si="13"/>
        <v>60889.5</v>
      </c>
      <c r="K434" s="158"/>
      <c r="L434" s="158"/>
      <c r="M434" s="158"/>
      <c r="N434" s="159"/>
      <c r="O434" s="160"/>
      <c r="P434" s="161"/>
      <c r="Q434" s="162"/>
      <c r="R434" s="163"/>
    </row>
    <row r="435" spans="1:18">
      <c r="A435" s="8" t="s">
        <v>258</v>
      </c>
      <c r="B435" s="8" t="s">
        <v>154</v>
      </c>
      <c r="C435" s="8" t="s">
        <v>111</v>
      </c>
      <c r="D435" s="9">
        <v>40508</v>
      </c>
      <c r="E435" s="95">
        <f t="shared" ca="1" si="12"/>
        <v>12</v>
      </c>
      <c r="F435" s="111">
        <v>58130</v>
      </c>
      <c r="G435" s="112">
        <v>2</v>
      </c>
      <c r="H435" s="238">
        <f t="shared" si="13"/>
        <v>61036.5</v>
      </c>
      <c r="K435" s="158"/>
      <c r="L435" s="158"/>
      <c r="M435" s="158"/>
      <c r="N435" s="159"/>
      <c r="O435" s="160"/>
      <c r="P435" s="161"/>
      <c r="Q435" s="162"/>
      <c r="R435" s="163"/>
    </row>
    <row r="436" spans="1:18">
      <c r="A436" s="8" t="s">
        <v>954</v>
      </c>
      <c r="B436" s="8" t="s">
        <v>107</v>
      </c>
      <c r="C436" s="8" t="s">
        <v>111</v>
      </c>
      <c r="D436" s="9">
        <v>36193</v>
      </c>
      <c r="E436" s="95">
        <f t="shared" ca="1" si="12"/>
        <v>24</v>
      </c>
      <c r="F436" s="111">
        <v>58250</v>
      </c>
      <c r="G436" s="112">
        <v>2</v>
      </c>
      <c r="H436" s="238">
        <f t="shared" si="13"/>
        <v>61162.5</v>
      </c>
      <c r="K436" s="158"/>
      <c r="L436" s="158"/>
      <c r="M436" s="158"/>
      <c r="N436" s="159"/>
      <c r="O436" s="160"/>
      <c r="P436" s="161"/>
      <c r="Q436" s="162"/>
      <c r="R436" s="163"/>
    </row>
    <row r="437" spans="1:18">
      <c r="A437" s="10" t="s">
        <v>402</v>
      </c>
      <c r="B437" s="10" t="s">
        <v>135</v>
      </c>
      <c r="C437" s="10" t="s">
        <v>108</v>
      </c>
      <c r="D437" s="11">
        <v>39704</v>
      </c>
      <c r="E437" s="95">
        <f t="shared" ca="1" si="12"/>
        <v>14</v>
      </c>
      <c r="F437" s="111">
        <v>58290</v>
      </c>
      <c r="G437" s="112">
        <v>5</v>
      </c>
      <c r="H437" s="238">
        <f t="shared" si="13"/>
        <v>61204.5</v>
      </c>
      <c r="K437" s="158"/>
      <c r="L437" s="158"/>
      <c r="M437" s="158"/>
      <c r="N437" s="159"/>
      <c r="O437" s="160"/>
      <c r="P437" s="161"/>
      <c r="Q437" s="162"/>
      <c r="R437" s="163"/>
    </row>
    <row r="438" spans="1:18">
      <c r="A438" s="8" t="s">
        <v>299</v>
      </c>
      <c r="B438" s="8" t="s">
        <v>107</v>
      </c>
      <c r="C438" s="8" t="s">
        <v>108</v>
      </c>
      <c r="D438" s="9">
        <v>40389</v>
      </c>
      <c r="E438" s="95">
        <f t="shared" ca="1" si="12"/>
        <v>12</v>
      </c>
      <c r="F438" s="111">
        <v>58370</v>
      </c>
      <c r="G438" s="112">
        <v>5</v>
      </c>
      <c r="H438" s="238">
        <f t="shared" si="13"/>
        <v>61288.5</v>
      </c>
      <c r="K438" s="158"/>
      <c r="L438" s="158"/>
      <c r="M438" s="158"/>
      <c r="N438" s="159"/>
      <c r="O438" s="160"/>
      <c r="P438" s="161"/>
      <c r="Q438" s="162"/>
      <c r="R438" s="163"/>
    </row>
    <row r="439" spans="1:18">
      <c r="A439" s="8" t="s">
        <v>932</v>
      </c>
      <c r="B439" s="8" t="s">
        <v>119</v>
      </c>
      <c r="C439" s="8" t="s">
        <v>108</v>
      </c>
      <c r="D439" s="9">
        <v>36245</v>
      </c>
      <c r="E439" s="95">
        <f t="shared" ca="1" si="12"/>
        <v>24</v>
      </c>
      <c r="F439" s="111">
        <v>58410</v>
      </c>
      <c r="G439" s="112">
        <v>5</v>
      </c>
      <c r="H439" s="238">
        <f t="shared" si="13"/>
        <v>61330.5</v>
      </c>
      <c r="K439" s="158"/>
      <c r="L439" s="158"/>
      <c r="M439" s="158"/>
      <c r="N439" s="159"/>
      <c r="O439" s="160"/>
      <c r="P439" s="161"/>
      <c r="Q439" s="162"/>
      <c r="R439" s="163"/>
    </row>
    <row r="440" spans="1:18">
      <c r="A440" s="8" t="s">
        <v>373</v>
      </c>
      <c r="B440" s="8" t="s">
        <v>110</v>
      </c>
      <c r="C440" s="8" t="s">
        <v>111</v>
      </c>
      <c r="D440" s="9">
        <v>39809</v>
      </c>
      <c r="E440" s="95">
        <f t="shared" ca="1" si="12"/>
        <v>14</v>
      </c>
      <c r="F440" s="111">
        <v>58650</v>
      </c>
      <c r="G440" s="112">
        <v>4</v>
      </c>
      <c r="H440" s="238">
        <f t="shared" si="13"/>
        <v>61582.5</v>
      </c>
      <c r="K440" s="158"/>
      <c r="L440" s="158"/>
      <c r="M440" s="158"/>
      <c r="N440" s="159"/>
      <c r="O440" s="160"/>
      <c r="P440" s="161"/>
      <c r="Q440" s="162"/>
      <c r="R440" s="163"/>
    </row>
    <row r="441" spans="1:18">
      <c r="A441" s="8" t="s">
        <v>152</v>
      </c>
      <c r="B441" s="8" t="s">
        <v>140</v>
      </c>
      <c r="C441" s="8" t="s">
        <v>108</v>
      </c>
      <c r="D441" s="9">
        <v>41025</v>
      </c>
      <c r="E441" s="95">
        <f t="shared" ca="1" si="12"/>
        <v>10</v>
      </c>
      <c r="F441" s="111">
        <v>58910</v>
      </c>
      <c r="G441" s="112">
        <v>1</v>
      </c>
      <c r="H441" s="238">
        <f t="shared" si="13"/>
        <v>61855.5</v>
      </c>
      <c r="K441" s="158"/>
      <c r="L441" s="158"/>
      <c r="M441" s="158"/>
      <c r="N441" s="159"/>
      <c r="O441" s="160"/>
      <c r="P441" s="161"/>
      <c r="Q441" s="162"/>
      <c r="R441" s="163"/>
    </row>
    <row r="442" spans="1:18">
      <c r="A442" s="8" t="s">
        <v>946</v>
      </c>
      <c r="B442" s="8" t="s">
        <v>119</v>
      </c>
      <c r="C442" s="8" t="s">
        <v>111</v>
      </c>
      <c r="D442" s="9">
        <v>36070</v>
      </c>
      <c r="E442" s="95">
        <f t="shared" ca="1" si="12"/>
        <v>24</v>
      </c>
      <c r="F442" s="111">
        <v>59050</v>
      </c>
      <c r="G442" s="112">
        <v>4</v>
      </c>
      <c r="H442" s="238">
        <f t="shared" si="13"/>
        <v>62002.5</v>
      </c>
      <c r="K442" s="158"/>
      <c r="L442" s="158"/>
      <c r="M442" s="158"/>
      <c r="N442" s="159"/>
      <c r="O442" s="160"/>
      <c r="P442" s="161"/>
      <c r="Q442" s="162"/>
      <c r="R442" s="163"/>
    </row>
    <row r="443" spans="1:18">
      <c r="A443" s="8" t="s">
        <v>143</v>
      </c>
      <c r="B443" s="8" t="s">
        <v>107</v>
      </c>
      <c r="C443" s="8" t="s">
        <v>111</v>
      </c>
      <c r="D443" s="9">
        <v>41094</v>
      </c>
      <c r="E443" s="95">
        <f t="shared" ca="1" si="12"/>
        <v>10</v>
      </c>
      <c r="F443" s="111">
        <v>59128</v>
      </c>
      <c r="G443" s="112">
        <v>4</v>
      </c>
      <c r="H443" s="238">
        <f t="shared" si="13"/>
        <v>62084.4</v>
      </c>
      <c r="K443" s="158"/>
      <c r="L443" s="158"/>
      <c r="M443" s="158"/>
      <c r="N443" s="159"/>
      <c r="O443" s="160"/>
      <c r="P443" s="161"/>
      <c r="Q443" s="162"/>
      <c r="R443" s="163"/>
    </row>
    <row r="444" spans="1:18">
      <c r="A444" s="8" t="s">
        <v>859</v>
      </c>
      <c r="B444" s="8" t="s">
        <v>709</v>
      </c>
      <c r="C444" s="8" t="s">
        <v>108</v>
      </c>
      <c r="D444" s="9">
        <v>37407</v>
      </c>
      <c r="E444" s="95">
        <f t="shared" ca="1" si="12"/>
        <v>20</v>
      </c>
      <c r="F444" s="111">
        <v>59140</v>
      </c>
      <c r="G444" s="112">
        <v>5</v>
      </c>
      <c r="H444" s="238">
        <f t="shared" si="13"/>
        <v>62097</v>
      </c>
      <c r="K444" s="158"/>
      <c r="L444" s="158"/>
      <c r="M444" s="158"/>
      <c r="N444" s="159"/>
      <c r="O444" s="160"/>
      <c r="P444" s="161"/>
      <c r="Q444" s="162"/>
      <c r="R444" s="163"/>
    </row>
    <row r="445" spans="1:18">
      <c r="A445" s="8" t="s">
        <v>284</v>
      </c>
      <c r="B445" s="8" t="s">
        <v>110</v>
      </c>
      <c r="C445" s="8" t="s">
        <v>108</v>
      </c>
      <c r="D445" s="9">
        <v>40438</v>
      </c>
      <c r="E445" s="95">
        <f t="shared" ca="1" si="12"/>
        <v>12</v>
      </c>
      <c r="F445" s="111">
        <v>59150</v>
      </c>
      <c r="G445" s="112">
        <v>4</v>
      </c>
      <c r="H445" s="238">
        <f t="shared" si="13"/>
        <v>62107.5</v>
      </c>
      <c r="K445" s="158"/>
      <c r="L445" s="158"/>
      <c r="M445" s="158"/>
      <c r="N445" s="159"/>
      <c r="O445" s="160"/>
      <c r="P445" s="161"/>
      <c r="Q445" s="162"/>
      <c r="R445" s="163"/>
    </row>
    <row r="446" spans="1:18">
      <c r="A446" s="8" t="s">
        <v>268</v>
      </c>
      <c r="B446" s="8" t="s">
        <v>140</v>
      </c>
      <c r="C446" s="8" t="s">
        <v>108</v>
      </c>
      <c r="D446" s="9">
        <v>40474</v>
      </c>
      <c r="E446" s="95">
        <f t="shared" ca="1" si="12"/>
        <v>12</v>
      </c>
      <c r="F446" s="111">
        <v>59320</v>
      </c>
      <c r="G446" s="112">
        <v>4</v>
      </c>
      <c r="H446" s="238">
        <f t="shared" si="13"/>
        <v>62286</v>
      </c>
      <c r="K446" s="158"/>
      <c r="L446" s="158"/>
      <c r="M446" s="158"/>
      <c r="N446" s="159"/>
      <c r="O446" s="160"/>
      <c r="P446" s="161"/>
      <c r="Q446" s="162"/>
      <c r="R446" s="163"/>
    </row>
    <row r="447" spans="1:18">
      <c r="A447" s="8" t="s">
        <v>569</v>
      </c>
      <c r="B447" s="8" t="s">
        <v>140</v>
      </c>
      <c r="C447" s="8" t="s">
        <v>111</v>
      </c>
      <c r="D447" s="9">
        <v>38874</v>
      </c>
      <c r="E447" s="95">
        <f t="shared" ca="1" si="12"/>
        <v>16</v>
      </c>
      <c r="F447" s="111">
        <v>59330</v>
      </c>
      <c r="G447" s="112">
        <v>4</v>
      </c>
      <c r="H447" s="238">
        <f t="shared" si="13"/>
        <v>62296.5</v>
      </c>
      <c r="K447" s="158"/>
      <c r="L447" s="158"/>
      <c r="M447" s="158"/>
      <c r="N447" s="159"/>
      <c r="O447" s="160"/>
      <c r="P447" s="161"/>
      <c r="Q447" s="162"/>
      <c r="R447" s="163"/>
    </row>
    <row r="448" spans="1:18">
      <c r="A448" s="8" t="s">
        <v>338</v>
      </c>
      <c r="B448" s="8" t="s">
        <v>260</v>
      </c>
      <c r="C448" s="8" t="s">
        <v>111</v>
      </c>
      <c r="D448" s="12">
        <v>40253</v>
      </c>
      <c r="E448" s="95">
        <f t="shared" ca="1" si="12"/>
        <v>13</v>
      </c>
      <c r="F448" s="111">
        <v>59350</v>
      </c>
      <c r="G448" s="112">
        <v>5</v>
      </c>
      <c r="H448" s="238">
        <f t="shared" si="13"/>
        <v>62317.5</v>
      </c>
      <c r="K448" s="158"/>
      <c r="L448" s="158"/>
      <c r="M448" s="158"/>
      <c r="N448" s="159"/>
      <c r="O448" s="160"/>
      <c r="P448" s="161"/>
      <c r="Q448" s="162"/>
      <c r="R448" s="163"/>
    </row>
    <row r="449" spans="1:18">
      <c r="A449" s="8" t="s">
        <v>445</v>
      </c>
      <c r="B449" s="8" t="s">
        <v>140</v>
      </c>
      <c r="C449" s="8" t="s">
        <v>108</v>
      </c>
      <c r="D449" s="9">
        <v>39455</v>
      </c>
      <c r="E449" s="95">
        <f t="shared" ca="1" si="12"/>
        <v>15</v>
      </c>
      <c r="F449" s="111">
        <v>59420</v>
      </c>
      <c r="G449" s="112">
        <v>4</v>
      </c>
      <c r="H449" s="238">
        <f t="shared" si="13"/>
        <v>62391</v>
      </c>
      <c r="K449" s="158"/>
      <c r="L449" s="158"/>
      <c r="M449" s="158"/>
      <c r="N449" s="159"/>
      <c r="O449" s="160"/>
      <c r="P449" s="161"/>
      <c r="Q449" s="162"/>
      <c r="R449" s="163"/>
    </row>
    <row r="450" spans="1:18">
      <c r="A450" s="8" t="s">
        <v>106</v>
      </c>
      <c r="B450" s="8" t="s">
        <v>107</v>
      </c>
      <c r="C450" s="8" t="s">
        <v>108</v>
      </c>
      <c r="D450" s="9">
        <v>41262</v>
      </c>
      <c r="E450" s="95">
        <f t="shared" ref="E450:E513" ca="1" si="14">DATEDIF(D450,TODAY(),"Y")</f>
        <v>10</v>
      </c>
      <c r="F450" s="111">
        <v>59490</v>
      </c>
      <c r="G450" s="112">
        <v>3</v>
      </c>
      <c r="H450" s="238">
        <f t="shared" si="13"/>
        <v>62464.5</v>
      </c>
      <c r="K450" s="158"/>
      <c r="L450" s="158"/>
      <c r="M450" s="158"/>
      <c r="N450" s="159"/>
      <c r="O450" s="160"/>
      <c r="P450" s="161"/>
      <c r="Q450" s="162"/>
      <c r="R450" s="163"/>
    </row>
    <row r="451" spans="1:18">
      <c r="A451" s="8" t="s">
        <v>371</v>
      </c>
      <c r="B451" s="8" t="s">
        <v>140</v>
      </c>
      <c r="C451" s="8" t="s">
        <v>111</v>
      </c>
      <c r="D451" s="9">
        <v>39822</v>
      </c>
      <c r="E451" s="95">
        <f t="shared" ca="1" si="14"/>
        <v>14</v>
      </c>
      <c r="F451" s="111">
        <v>60040</v>
      </c>
      <c r="G451" s="112">
        <v>5</v>
      </c>
      <c r="H451" s="238">
        <f t="shared" ref="H451:H514" si="15">$I$2*F451+F451</f>
        <v>63042</v>
      </c>
      <c r="K451" s="158"/>
      <c r="L451" s="158"/>
      <c r="M451" s="158"/>
      <c r="N451" s="159"/>
      <c r="O451" s="160"/>
      <c r="P451" s="161"/>
      <c r="Q451" s="162"/>
      <c r="R451" s="163"/>
    </row>
    <row r="452" spans="1:18">
      <c r="A452" s="8" t="s">
        <v>421</v>
      </c>
      <c r="B452" s="8" t="s">
        <v>283</v>
      </c>
      <c r="C452" s="8" t="s">
        <v>111</v>
      </c>
      <c r="D452" s="9">
        <v>39623</v>
      </c>
      <c r="E452" s="95">
        <f t="shared" ca="1" si="14"/>
        <v>14</v>
      </c>
      <c r="F452" s="111">
        <v>60060</v>
      </c>
      <c r="G452" s="112">
        <v>2</v>
      </c>
      <c r="H452" s="238">
        <f t="shared" si="15"/>
        <v>63063</v>
      </c>
      <c r="K452" s="158"/>
      <c r="L452" s="158"/>
      <c r="M452" s="158"/>
      <c r="N452" s="159"/>
      <c r="O452" s="160"/>
      <c r="P452" s="161"/>
      <c r="Q452" s="162"/>
      <c r="R452" s="163"/>
    </row>
    <row r="453" spans="1:18">
      <c r="A453" s="8" t="s">
        <v>288</v>
      </c>
      <c r="B453" s="8" t="s">
        <v>110</v>
      </c>
      <c r="C453" s="8" t="s">
        <v>111</v>
      </c>
      <c r="D453" s="9">
        <v>40414</v>
      </c>
      <c r="E453" s="95">
        <f t="shared" ca="1" si="14"/>
        <v>12</v>
      </c>
      <c r="F453" s="111">
        <v>60070</v>
      </c>
      <c r="G453" s="112">
        <v>2</v>
      </c>
      <c r="H453" s="238">
        <f t="shared" si="15"/>
        <v>63073.5</v>
      </c>
      <c r="K453" s="158"/>
      <c r="L453" s="158"/>
      <c r="M453" s="158"/>
      <c r="N453" s="159"/>
      <c r="O453" s="160"/>
      <c r="P453" s="161"/>
      <c r="Q453" s="162"/>
      <c r="R453" s="163"/>
    </row>
    <row r="454" spans="1:18">
      <c r="A454" s="8" t="s">
        <v>903</v>
      </c>
      <c r="B454" s="8" t="s">
        <v>110</v>
      </c>
      <c r="C454" s="8" t="s">
        <v>111</v>
      </c>
      <c r="D454" s="9">
        <v>37404</v>
      </c>
      <c r="E454" s="95">
        <f t="shared" ca="1" si="14"/>
        <v>20</v>
      </c>
      <c r="F454" s="111">
        <v>60070</v>
      </c>
      <c r="G454" s="112">
        <v>3</v>
      </c>
      <c r="H454" s="238">
        <f t="shared" si="15"/>
        <v>63073.5</v>
      </c>
      <c r="K454" s="158"/>
      <c r="L454" s="158"/>
      <c r="M454" s="158"/>
      <c r="N454" s="159"/>
      <c r="O454" s="160"/>
      <c r="P454" s="161"/>
      <c r="Q454" s="162"/>
      <c r="R454" s="163"/>
    </row>
    <row r="455" spans="1:18">
      <c r="A455" s="8" t="s">
        <v>553</v>
      </c>
      <c r="B455" s="8" t="s">
        <v>140</v>
      </c>
      <c r="C455" s="8" t="s">
        <v>108</v>
      </c>
      <c r="D455" s="9">
        <v>38982</v>
      </c>
      <c r="E455" s="95">
        <f t="shared" ca="1" si="14"/>
        <v>16</v>
      </c>
      <c r="F455" s="111">
        <v>60100</v>
      </c>
      <c r="G455" s="112">
        <v>1</v>
      </c>
      <c r="H455" s="238">
        <f t="shared" si="15"/>
        <v>63105</v>
      </c>
      <c r="K455" s="158"/>
      <c r="L455" s="158"/>
      <c r="M455" s="158"/>
      <c r="N455" s="159"/>
      <c r="O455" s="160"/>
      <c r="P455" s="161"/>
      <c r="Q455" s="162"/>
      <c r="R455" s="163"/>
    </row>
    <row r="456" spans="1:18">
      <c r="A456" s="8" t="s">
        <v>568</v>
      </c>
      <c r="B456" s="8" t="s">
        <v>140</v>
      </c>
      <c r="C456" s="8" t="s">
        <v>108</v>
      </c>
      <c r="D456" s="9">
        <v>38876</v>
      </c>
      <c r="E456" s="95">
        <f t="shared" ca="1" si="14"/>
        <v>16</v>
      </c>
      <c r="F456" s="111">
        <v>60280</v>
      </c>
      <c r="G456" s="112">
        <v>1</v>
      </c>
      <c r="H456" s="238">
        <f t="shared" si="15"/>
        <v>63294</v>
      </c>
      <c r="K456" s="158"/>
      <c r="L456" s="158"/>
      <c r="M456" s="158"/>
      <c r="N456" s="159"/>
      <c r="O456" s="160"/>
      <c r="P456" s="161"/>
      <c r="Q456" s="162"/>
      <c r="R456" s="163"/>
    </row>
    <row r="457" spans="1:18">
      <c r="A457" s="8" t="s">
        <v>968</v>
      </c>
      <c r="B457" s="8" t="s">
        <v>107</v>
      </c>
      <c r="C457" s="8" t="s">
        <v>108</v>
      </c>
      <c r="D457" s="9">
        <v>37495</v>
      </c>
      <c r="E457" s="95">
        <f t="shared" ca="1" si="14"/>
        <v>20</v>
      </c>
      <c r="F457" s="111">
        <v>60300</v>
      </c>
      <c r="G457" s="112">
        <v>2</v>
      </c>
      <c r="H457" s="238">
        <f t="shared" si="15"/>
        <v>63315</v>
      </c>
      <c r="K457" s="158"/>
      <c r="L457" s="158"/>
      <c r="M457" s="158"/>
      <c r="N457" s="159"/>
      <c r="O457" s="160"/>
      <c r="P457" s="161"/>
      <c r="Q457" s="162"/>
      <c r="R457" s="163"/>
    </row>
    <row r="458" spans="1:18">
      <c r="A458" s="8" t="s">
        <v>164</v>
      </c>
      <c r="B458" s="8" t="s">
        <v>140</v>
      </c>
      <c r="C458" s="8" t="s">
        <v>108</v>
      </c>
      <c r="D458" s="9">
        <v>40953</v>
      </c>
      <c r="E458" s="95">
        <f t="shared" ca="1" si="14"/>
        <v>11</v>
      </c>
      <c r="F458" s="111">
        <v>60380</v>
      </c>
      <c r="G458" s="112">
        <v>4</v>
      </c>
      <c r="H458" s="238">
        <f t="shared" si="15"/>
        <v>63399</v>
      </c>
      <c r="K458" s="158"/>
      <c r="L458" s="158"/>
      <c r="M458" s="158"/>
      <c r="N458" s="159"/>
      <c r="O458" s="160"/>
      <c r="P458" s="161"/>
      <c r="Q458" s="162"/>
      <c r="R458" s="163"/>
    </row>
    <row r="459" spans="1:18">
      <c r="A459" s="8" t="s">
        <v>163</v>
      </c>
      <c r="B459" s="8" t="s">
        <v>110</v>
      </c>
      <c r="C459" s="8" t="s">
        <v>111</v>
      </c>
      <c r="D459" s="9">
        <v>40963</v>
      </c>
      <c r="E459" s="95">
        <f t="shared" ca="1" si="14"/>
        <v>11</v>
      </c>
      <c r="F459" s="111">
        <v>60550</v>
      </c>
      <c r="G459" s="112">
        <v>2</v>
      </c>
      <c r="H459" s="238">
        <f t="shared" si="15"/>
        <v>63577.5</v>
      </c>
      <c r="K459" s="158"/>
      <c r="L459" s="158"/>
      <c r="M459" s="158"/>
      <c r="N459" s="159"/>
      <c r="O459" s="160"/>
      <c r="P459" s="161"/>
      <c r="Q459" s="162"/>
      <c r="R459" s="163"/>
    </row>
    <row r="460" spans="1:18">
      <c r="A460" s="8" t="s">
        <v>158</v>
      </c>
      <c r="B460" s="8" t="s">
        <v>147</v>
      </c>
      <c r="C460" s="8" t="s">
        <v>108</v>
      </c>
      <c r="D460" s="9">
        <v>41000</v>
      </c>
      <c r="E460" s="95">
        <f t="shared" ca="1" si="14"/>
        <v>11</v>
      </c>
      <c r="F460" s="111">
        <v>60560</v>
      </c>
      <c r="G460" s="112">
        <v>4</v>
      </c>
      <c r="H460" s="238">
        <f t="shared" si="15"/>
        <v>63588</v>
      </c>
      <c r="K460" s="158"/>
      <c r="L460" s="158"/>
      <c r="M460" s="158"/>
      <c r="N460" s="159"/>
      <c r="O460" s="160"/>
      <c r="P460" s="161"/>
      <c r="Q460" s="162"/>
      <c r="R460" s="163"/>
    </row>
    <row r="461" spans="1:18">
      <c r="A461" s="8" t="s">
        <v>527</v>
      </c>
      <c r="B461" s="8" t="s">
        <v>250</v>
      </c>
      <c r="C461" s="8" t="s">
        <v>111</v>
      </c>
      <c r="D461" s="9">
        <v>39116</v>
      </c>
      <c r="E461" s="95">
        <f t="shared" ca="1" si="14"/>
        <v>16</v>
      </c>
      <c r="F461" s="111">
        <v>60760</v>
      </c>
      <c r="G461" s="112">
        <v>2</v>
      </c>
      <c r="H461" s="238">
        <f t="shared" si="15"/>
        <v>63798</v>
      </c>
      <c r="K461" s="158"/>
      <c r="L461" s="158"/>
      <c r="M461" s="158"/>
      <c r="N461" s="159"/>
      <c r="O461" s="160"/>
      <c r="P461" s="161"/>
      <c r="Q461" s="162"/>
      <c r="R461" s="163"/>
    </row>
    <row r="462" spans="1:18">
      <c r="A462" s="8" t="s">
        <v>943</v>
      </c>
      <c r="B462" s="8" t="s">
        <v>119</v>
      </c>
      <c r="C462" s="8" t="s">
        <v>111</v>
      </c>
      <c r="D462" s="9">
        <v>36406</v>
      </c>
      <c r="E462" s="95">
        <f t="shared" ca="1" si="14"/>
        <v>23</v>
      </c>
      <c r="F462" s="111">
        <v>60800</v>
      </c>
      <c r="G462" s="112">
        <v>4</v>
      </c>
      <c r="H462" s="238">
        <f t="shared" si="15"/>
        <v>63840</v>
      </c>
      <c r="K462" s="158"/>
      <c r="L462" s="158"/>
      <c r="M462" s="158"/>
      <c r="N462" s="159"/>
      <c r="O462" s="160"/>
      <c r="P462" s="161"/>
      <c r="Q462" s="162"/>
      <c r="R462" s="163"/>
    </row>
    <row r="463" spans="1:18">
      <c r="A463" s="8" t="s">
        <v>9</v>
      </c>
      <c r="B463" s="8" t="s">
        <v>135</v>
      </c>
      <c r="C463" s="8" t="s">
        <v>108</v>
      </c>
      <c r="D463" s="9">
        <v>38751</v>
      </c>
      <c r="E463" s="95">
        <f t="shared" ca="1" si="14"/>
        <v>17</v>
      </c>
      <c r="F463" s="111">
        <v>60830</v>
      </c>
      <c r="G463" s="112">
        <v>2</v>
      </c>
      <c r="H463" s="238">
        <f t="shared" si="15"/>
        <v>63871.5</v>
      </c>
      <c r="K463" s="158"/>
      <c r="L463" s="158"/>
      <c r="M463" s="158"/>
      <c r="N463" s="159"/>
      <c r="O463" s="160"/>
      <c r="P463" s="161"/>
      <c r="Q463" s="162"/>
      <c r="R463" s="163"/>
    </row>
    <row r="464" spans="1:18">
      <c r="A464" s="8" t="s">
        <v>663</v>
      </c>
      <c r="B464" s="8" t="s">
        <v>123</v>
      </c>
      <c r="C464" s="8" t="s">
        <v>108</v>
      </c>
      <c r="D464" s="9">
        <v>35829</v>
      </c>
      <c r="E464" s="95">
        <f t="shared" ca="1" si="14"/>
        <v>25</v>
      </c>
      <c r="F464" s="111">
        <v>61030</v>
      </c>
      <c r="G464" s="112">
        <v>3</v>
      </c>
      <c r="H464" s="238">
        <f t="shared" si="15"/>
        <v>64081.5</v>
      </c>
      <c r="K464" s="158"/>
      <c r="L464" s="158"/>
      <c r="M464" s="158"/>
      <c r="N464" s="159"/>
      <c r="O464" s="160"/>
      <c r="P464" s="161"/>
      <c r="Q464" s="162"/>
      <c r="R464" s="163"/>
    </row>
    <row r="465" spans="1:18">
      <c r="A465" s="8" t="s">
        <v>386</v>
      </c>
      <c r="B465" s="8" t="s">
        <v>140</v>
      </c>
      <c r="C465" s="8" t="s">
        <v>108</v>
      </c>
      <c r="D465" s="9">
        <v>39760</v>
      </c>
      <c r="E465" s="95">
        <f t="shared" ca="1" si="14"/>
        <v>14</v>
      </c>
      <c r="F465" s="111">
        <v>61060</v>
      </c>
      <c r="G465" s="112">
        <v>5</v>
      </c>
      <c r="H465" s="238">
        <f t="shared" si="15"/>
        <v>64113</v>
      </c>
      <c r="K465" s="158"/>
      <c r="L465" s="158"/>
      <c r="M465" s="158"/>
      <c r="N465" s="159"/>
      <c r="O465" s="160"/>
      <c r="P465" s="161"/>
      <c r="Q465" s="162"/>
      <c r="R465" s="163"/>
    </row>
    <row r="466" spans="1:18">
      <c r="A466" s="8" t="s">
        <v>191</v>
      </c>
      <c r="B466" s="8" t="s">
        <v>107</v>
      </c>
      <c r="C466" s="8" t="s">
        <v>111</v>
      </c>
      <c r="D466" s="9">
        <v>40811</v>
      </c>
      <c r="E466" s="95">
        <f t="shared" ca="1" si="14"/>
        <v>11</v>
      </c>
      <c r="F466" s="111">
        <v>61134</v>
      </c>
      <c r="G466" s="112">
        <v>4</v>
      </c>
      <c r="H466" s="238">
        <f t="shared" si="15"/>
        <v>64190.7</v>
      </c>
      <c r="K466" s="158"/>
      <c r="L466" s="158"/>
      <c r="M466" s="158"/>
      <c r="N466" s="164"/>
      <c r="O466" s="160"/>
      <c r="P466" s="161"/>
      <c r="Q466" s="162"/>
      <c r="R466" s="163"/>
    </row>
    <row r="467" spans="1:18">
      <c r="A467" s="8" t="s">
        <v>346</v>
      </c>
      <c r="B467" s="8" t="s">
        <v>110</v>
      </c>
      <c r="C467" s="8" t="s">
        <v>108</v>
      </c>
      <c r="D467" s="9">
        <v>40208</v>
      </c>
      <c r="E467" s="95">
        <f t="shared" ca="1" si="14"/>
        <v>13</v>
      </c>
      <c r="F467" s="111">
        <v>61148</v>
      </c>
      <c r="G467" s="112">
        <v>2</v>
      </c>
      <c r="H467" s="238">
        <f t="shared" si="15"/>
        <v>64205.4</v>
      </c>
      <c r="K467" s="158"/>
      <c r="L467" s="158"/>
      <c r="M467" s="158"/>
      <c r="N467" s="159"/>
      <c r="O467" s="160"/>
      <c r="P467" s="161"/>
      <c r="Q467" s="162"/>
      <c r="R467" s="163"/>
    </row>
    <row r="468" spans="1:18">
      <c r="A468" s="8" t="s">
        <v>783</v>
      </c>
      <c r="B468" s="8" t="s">
        <v>137</v>
      </c>
      <c r="C468" s="8" t="s">
        <v>108</v>
      </c>
      <c r="D468" s="9">
        <v>37113</v>
      </c>
      <c r="E468" s="95">
        <f t="shared" ca="1" si="14"/>
        <v>21</v>
      </c>
      <c r="F468" s="111">
        <v>61150</v>
      </c>
      <c r="G468" s="112">
        <v>4</v>
      </c>
      <c r="H468" s="238">
        <f t="shared" si="15"/>
        <v>64207.5</v>
      </c>
      <c r="K468" s="158"/>
      <c r="L468" s="158"/>
      <c r="M468" s="158"/>
      <c r="N468" s="159"/>
      <c r="O468" s="160"/>
      <c r="P468" s="161"/>
      <c r="Q468" s="162"/>
      <c r="R468" s="163"/>
    </row>
    <row r="469" spans="1:18">
      <c r="A469" s="8" t="s">
        <v>567</v>
      </c>
      <c r="B469" s="8" t="s">
        <v>140</v>
      </c>
      <c r="C469" s="8" t="s">
        <v>108</v>
      </c>
      <c r="D469" s="9">
        <v>38878</v>
      </c>
      <c r="E469" s="95">
        <f t="shared" ca="1" si="14"/>
        <v>16</v>
      </c>
      <c r="F469" s="111">
        <v>61150</v>
      </c>
      <c r="G469" s="112">
        <v>2</v>
      </c>
      <c r="H469" s="238">
        <f t="shared" si="15"/>
        <v>64207.5</v>
      </c>
      <c r="K469" s="158"/>
      <c r="L469" s="158"/>
      <c r="M469" s="158"/>
      <c r="N469" s="159"/>
      <c r="O469" s="160"/>
      <c r="P469" s="161"/>
      <c r="Q469" s="162"/>
      <c r="R469" s="163"/>
    </row>
    <row r="470" spans="1:18">
      <c r="A470" s="8" t="s">
        <v>437</v>
      </c>
      <c r="B470" s="8" t="s">
        <v>110</v>
      </c>
      <c r="C470" s="8" t="s">
        <v>108</v>
      </c>
      <c r="D470" s="9">
        <v>39519</v>
      </c>
      <c r="E470" s="95">
        <f t="shared" ca="1" si="14"/>
        <v>15</v>
      </c>
      <c r="F470" s="111">
        <v>61330</v>
      </c>
      <c r="G470" s="112">
        <v>2</v>
      </c>
      <c r="H470" s="238">
        <f t="shared" si="15"/>
        <v>64396.5</v>
      </c>
      <c r="K470" s="158"/>
      <c r="L470" s="158"/>
      <c r="M470" s="158"/>
      <c r="N470" s="159"/>
      <c r="O470" s="160"/>
      <c r="P470" s="161"/>
      <c r="Q470" s="162"/>
      <c r="R470" s="163"/>
    </row>
    <row r="471" spans="1:18">
      <c r="A471" s="8" t="s">
        <v>779</v>
      </c>
      <c r="B471" s="8" t="s">
        <v>137</v>
      </c>
      <c r="C471" s="8" t="s">
        <v>108</v>
      </c>
      <c r="D471" s="9">
        <v>36269</v>
      </c>
      <c r="E471" s="95">
        <f t="shared" ca="1" si="14"/>
        <v>23</v>
      </c>
      <c r="F471" s="111">
        <v>61330</v>
      </c>
      <c r="G471" s="112">
        <v>1</v>
      </c>
      <c r="H471" s="238">
        <f t="shared" si="15"/>
        <v>64396.5</v>
      </c>
      <c r="K471" s="158"/>
      <c r="L471" s="158"/>
      <c r="M471" s="158"/>
      <c r="N471" s="159"/>
      <c r="O471" s="160"/>
      <c r="P471" s="161"/>
      <c r="Q471" s="162"/>
      <c r="R471" s="163"/>
    </row>
    <row r="472" spans="1:18">
      <c r="A472" s="8" t="s">
        <v>814</v>
      </c>
      <c r="B472" s="8" t="s">
        <v>140</v>
      </c>
      <c r="C472" s="8" t="s">
        <v>108</v>
      </c>
      <c r="D472" s="9">
        <v>36273</v>
      </c>
      <c r="E472" s="95">
        <f t="shared" ca="1" si="14"/>
        <v>23</v>
      </c>
      <c r="F472" s="111">
        <v>61330</v>
      </c>
      <c r="G472" s="112">
        <v>4</v>
      </c>
      <c r="H472" s="238">
        <f t="shared" si="15"/>
        <v>64396.5</v>
      </c>
      <c r="K472" s="158"/>
      <c r="L472" s="158"/>
      <c r="M472" s="158"/>
      <c r="N472" s="159"/>
      <c r="O472" s="160"/>
      <c r="P472" s="161"/>
      <c r="Q472" s="162"/>
      <c r="R472" s="163"/>
    </row>
    <row r="473" spans="1:18">
      <c r="A473" s="8" t="s">
        <v>804</v>
      </c>
      <c r="B473" s="8" t="s">
        <v>140</v>
      </c>
      <c r="C473" s="8" t="s">
        <v>111</v>
      </c>
      <c r="D473" s="9">
        <v>37634</v>
      </c>
      <c r="E473" s="95">
        <f t="shared" ca="1" si="14"/>
        <v>20</v>
      </c>
      <c r="F473" s="111">
        <v>61370</v>
      </c>
      <c r="G473" s="112">
        <v>3</v>
      </c>
      <c r="H473" s="238">
        <f t="shared" si="15"/>
        <v>64438.5</v>
      </c>
      <c r="K473" s="158"/>
      <c r="L473" s="158"/>
      <c r="M473" s="158"/>
      <c r="N473" s="159"/>
      <c r="O473" s="160"/>
      <c r="P473" s="161"/>
      <c r="Q473" s="162"/>
      <c r="R473" s="163"/>
    </row>
    <row r="474" spans="1:18">
      <c r="A474" s="8" t="s">
        <v>180</v>
      </c>
      <c r="B474" s="8" t="s">
        <v>123</v>
      </c>
      <c r="C474" s="8" t="s">
        <v>108</v>
      </c>
      <c r="D474" s="9">
        <v>40880</v>
      </c>
      <c r="E474" s="95">
        <f t="shared" ca="1" si="14"/>
        <v>11</v>
      </c>
      <c r="F474" s="111">
        <v>61400</v>
      </c>
      <c r="G474" s="112">
        <v>5</v>
      </c>
      <c r="H474" s="238">
        <f t="shared" si="15"/>
        <v>64470</v>
      </c>
      <c r="K474" s="158"/>
      <c r="L474" s="158"/>
      <c r="M474" s="158"/>
      <c r="N474" s="159"/>
      <c r="O474" s="160"/>
      <c r="P474" s="161"/>
      <c r="Q474" s="162"/>
      <c r="R474" s="163"/>
    </row>
    <row r="475" spans="1:18">
      <c r="A475" s="8" t="s">
        <v>904</v>
      </c>
      <c r="B475" s="8" t="s">
        <v>110</v>
      </c>
      <c r="C475" s="8" t="s">
        <v>108</v>
      </c>
      <c r="D475" s="9">
        <v>35958</v>
      </c>
      <c r="E475" s="95">
        <f t="shared" ca="1" si="14"/>
        <v>24</v>
      </c>
      <c r="F475" s="111">
        <v>61420</v>
      </c>
      <c r="G475" s="112">
        <v>4</v>
      </c>
      <c r="H475" s="238">
        <f t="shared" si="15"/>
        <v>64491</v>
      </c>
      <c r="K475" s="158"/>
      <c r="L475" s="158"/>
      <c r="M475" s="158"/>
      <c r="N475" s="159"/>
      <c r="O475" s="160"/>
      <c r="P475" s="161"/>
      <c r="Q475" s="162"/>
      <c r="R475" s="163"/>
    </row>
    <row r="476" spans="1:18">
      <c r="A476" s="8" t="s">
        <v>199</v>
      </c>
      <c r="B476" s="8" t="s">
        <v>115</v>
      </c>
      <c r="C476" s="8" t="s">
        <v>108</v>
      </c>
      <c r="D476" s="9">
        <v>40762</v>
      </c>
      <c r="E476" s="95">
        <f t="shared" ca="1" si="14"/>
        <v>11</v>
      </c>
      <c r="F476" s="111">
        <v>61470</v>
      </c>
      <c r="G476" s="112">
        <v>5</v>
      </c>
      <c r="H476" s="238">
        <f t="shared" si="15"/>
        <v>64543.5</v>
      </c>
      <c r="K476" s="158"/>
      <c r="L476" s="158"/>
      <c r="M476" s="158"/>
      <c r="N476" s="159"/>
      <c r="O476" s="160"/>
      <c r="P476" s="161"/>
      <c r="Q476" s="162"/>
      <c r="R476" s="163"/>
    </row>
    <row r="477" spans="1:18">
      <c r="A477" s="8" t="s">
        <v>914</v>
      </c>
      <c r="B477" s="8" t="s">
        <v>110</v>
      </c>
      <c r="C477" s="8" t="s">
        <v>111</v>
      </c>
      <c r="D477" s="9">
        <v>37526</v>
      </c>
      <c r="E477" s="95">
        <f t="shared" ca="1" si="14"/>
        <v>20</v>
      </c>
      <c r="F477" s="111">
        <v>61580</v>
      </c>
      <c r="G477" s="112">
        <v>3</v>
      </c>
      <c r="H477" s="238">
        <f t="shared" si="15"/>
        <v>64659</v>
      </c>
      <c r="K477" s="158"/>
      <c r="L477" s="158"/>
      <c r="M477" s="158"/>
      <c r="N477" s="159"/>
      <c r="O477" s="160"/>
      <c r="P477" s="161"/>
      <c r="Q477" s="162"/>
      <c r="R477" s="163"/>
    </row>
    <row r="478" spans="1:18">
      <c r="A478" s="8" t="s">
        <v>961</v>
      </c>
      <c r="B478" s="8" t="s">
        <v>107</v>
      </c>
      <c r="C478" s="8" t="s">
        <v>108</v>
      </c>
      <c r="D478" s="9">
        <v>36330</v>
      </c>
      <c r="E478" s="95">
        <f t="shared" ca="1" si="14"/>
        <v>23</v>
      </c>
      <c r="F478" s="111">
        <v>61850</v>
      </c>
      <c r="G478" s="112">
        <v>2</v>
      </c>
      <c r="H478" s="238">
        <f t="shared" si="15"/>
        <v>64942.5</v>
      </c>
      <c r="K478" s="158"/>
      <c r="L478" s="158"/>
      <c r="M478" s="158"/>
      <c r="N478" s="159"/>
      <c r="O478" s="160"/>
      <c r="P478" s="161"/>
      <c r="Q478" s="162"/>
      <c r="R478" s="163"/>
    </row>
    <row r="479" spans="1:18">
      <c r="A479" s="8" t="s">
        <v>799</v>
      </c>
      <c r="B479" s="8" t="s">
        <v>215</v>
      </c>
      <c r="C479" s="8" t="s">
        <v>131</v>
      </c>
      <c r="D479" s="9">
        <v>36519</v>
      </c>
      <c r="E479" s="95">
        <f t="shared" ca="1" si="14"/>
        <v>23</v>
      </c>
      <c r="F479" s="111">
        <v>61860</v>
      </c>
      <c r="G479" s="112">
        <v>5</v>
      </c>
      <c r="H479" s="238">
        <f t="shared" si="15"/>
        <v>64953</v>
      </c>
      <c r="K479" s="158"/>
      <c r="L479" s="158"/>
      <c r="M479" s="158"/>
      <c r="N479" s="159"/>
      <c r="O479" s="160"/>
      <c r="P479" s="161"/>
      <c r="Q479" s="162"/>
      <c r="R479" s="163"/>
    </row>
    <row r="480" spans="1:18">
      <c r="A480" s="8" t="s">
        <v>325</v>
      </c>
      <c r="B480" s="8" t="s">
        <v>709</v>
      </c>
      <c r="C480" s="8" t="s">
        <v>111</v>
      </c>
      <c r="D480" s="12">
        <v>40292</v>
      </c>
      <c r="E480" s="95">
        <f t="shared" ca="1" si="14"/>
        <v>12</v>
      </c>
      <c r="F480" s="111">
        <v>61890</v>
      </c>
      <c r="G480" s="112">
        <v>2</v>
      </c>
      <c r="H480" s="238">
        <f t="shared" si="15"/>
        <v>64984.5</v>
      </c>
      <c r="K480" s="158"/>
      <c r="L480" s="158"/>
      <c r="M480" s="158"/>
      <c r="N480" s="159"/>
      <c r="O480" s="160"/>
      <c r="P480" s="161"/>
      <c r="Q480" s="162"/>
      <c r="R480" s="163"/>
    </row>
    <row r="481" spans="1:18">
      <c r="A481" s="8" t="s">
        <v>544</v>
      </c>
      <c r="B481" s="8" t="s">
        <v>123</v>
      </c>
      <c r="C481" s="8" t="s">
        <v>111</v>
      </c>
      <c r="D481" s="9">
        <v>39040</v>
      </c>
      <c r="E481" s="95">
        <f t="shared" ca="1" si="14"/>
        <v>16</v>
      </c>
      <c r="F481" s="111">
        <v>62150</v>
      </c>
      <c r="G481" s="112">
        <v>4</v>
      </c>
      <c r="H481" s="238">
        <f t="shared" si="15"/>
        <v>65257.5</v>
      </c>
      <c r="K481" s="158"/>
      <c r="L481" s="158"/>
      <c r="M481" s="158"/>
      <c r="N481" s="159"/>
      <c r="O481" s="160"/>
      <c r="P481" s="161"/>
      <c r="Q481" s="162"/>
      <c r="R481" s="163"/>
    </row>
    <row r="482" spans="1:18">
      <c r="A482" s="8" t="s">
        <v>252</v>
      </c>
      <c r="B482" s="8" t="s">
        <v>121</v>
      </c>
      <c r="C482" s="8" t="s">
        <v>108</v>
      </c>
      <c r="D482" s="9">
        <v>40533</v>
      </c>
      <c r="E482" s="95">
        <f t="shared" ca="1" si="14"/>
        <v>12</v>
      </c>
      <c r="F482" s="111">
        <v>62180</v>
      </c>
      <c r="G482" s="112">
        <v>2</v>
      </c>
      <c r="H482" s="238">
        <f t="shared" si="15"/>
        <v>65289</v>
      </c>
      <c r="K482" s="158"/>
      <c r="L482" s="158"/>
      <c r="M482" s="158"/>
      <c r="N482" s="159"/>
      <c r="O482" s="160"/>
      <c r="P482" s="161"/>
      <c r="Q482" s="162"/>
      <c r="R482" s="163"/>
    </row>
    <row r="483" spans="1:18">
      <c r="A483" s="8" t="s">
        <v>895</v>
      </c>
      <c r="B483" s="8" t="s">
        <v>110</v>
      </c>
      <c r="C483" s="8" t="s">
        <v>108</v>
      </c>
      <c r="D483" s="9">
        <v>36536</v>
      </c>
      <c r="E483" s="95">
        <f t="shared" ca="1" si="14"/>
        <v>23</v>
      </c>
      <c r="F483" s="111">
        <v>62400</v>
      </c>
      <c r="G483" s="112">
        <v>4</v>
      </c>
      <c r="H483" s="238">
        <f t="shared" si="15"/>
        <v>65520</v>
      </c>
      <c r="K483" s="158"/>
      <c r="L483" s="158"/>
      <c r="M483" s="158"/>
      <c r="N483" s="159"/>
      <c r="O483" s="160"/>
      <c r="P483" s="161"/>
      <c r="Q483" s="162"/>
      <c r="R483" s="163"/>
    </row>
    <row r="484" spans="1:18">
      <c r="A484" s="8" t="s">
        <v>193</v>
      </c>
      <c r="B484" s="8" t="s">
        <v>107</v>
      </c>
      <c r="C484" s="8" t="s">
        <v>111</v>
      </c>
      <c r="D484" s="9">
        <v>40800</v>
      </c>
      <c r="E484" s="95">
        <f t="shared" ca="1" si="14"/>
        <v>11</v>
      </c>
      <c r="F484" s="111">
        <v>62480</v>
      </c>
      <c r="G484" s="112">
        <v>5</v>
      </c>
      <c r="H484" s="238">
        <f t="shared" si="15"/>
        <v>65604</v>
      </c>
      <c r="K484" s="158"/>
      <c r="L484" s="158"/>
      <c r="M484" s="158"/>
      <c r="N484" s="159"/>
      <c r="O484" s="160"/>
      <c r="P484" s="161"/>
      <c r="Q484" s="162"/>
      <c r="R484" s="163"/>
    </row>
    <row r="485" spans="1:18">
      <c r="A485" s="8" t="s">
        <v>467</v>
      </c>
      <c r="B485" s="8" t="s">
        <v>110</v>
      </c>
      <c r="C485" s="8" t="s">
        <v>108</v>
      </c>
      <c r="D485" s="9">
        <v>39335</v>
      </c>
      <c r="E485" s="95">
        <f t="shared" ca="1" si="14"/>
        <v>15</v>
      </c>
      <c r="F485" s="111">
        <v>62688</v>
      </c>
      <c r="G485" s="112">
        <v>2</v>
      </c>
      <c r="H485" s="238">
        <f t="shared" si="15"/>
        <v>65822.399999999994</v>
      </c>
      <c r="K485" s="158"/>
      <c r="L485" s="158"/>
      <c r="M485" s="158"/>
      <c r="N485" s="159"/>
      <c r="O485" s="160"/>
      <c r="P485" s="161"/>
      <c r="Q485" s="162"/>
      <c r="R485" s="163"/>
    </row>
    <row r="486" spans="1:18">
      <c r="A486" s="8" t="s">
        <v>592</v>
      </c>
      <c r="B486" s="8" t="s">
        <v>110</v>
      </c>
      <c r="C486" s="8" t="s">
        <v>108</v>
      </c>
      <c r="D486" s="9">
        <v>38790</v>
      </c>
      <c r="E486" s="95">
        <f t="shared" ca="1" si="14"/>
        <v>17</v>
      </c>
      <c r="F486" s="111">
        <v>62688</v>
      </c>
      <c r="G486" s="112">
        <v>3</v>
      </c>
      <c r="H486" s="238">
        <f t="shared" si="15"/>
        <v>65822.399999999994</v>
      </c>
      <c r="K486" s="158"/>
      <c r="L486" s="158"/>
      <c r="M486" s="158"/>
      <c r="N486" s="159"/>
      <c r="O486" s="160"/>
      <c r="P486" s="161"/>
      <c r="Q486" s="162"/>
      <c r="R486" s="163"/>
    </row>
    <row r="487" spans="1:18">
      <c r="A487" s="8" t="s">
        <v>246</v>
      </c>
      <c r="B487" s="8" t="s">
        <v>147</v>
      </c>
      <c r="C487" s="8" t="s">
        <v>108</v>
      </c>
      <c r="D487" s="9">
        <v>40552</v>
      </c>
      <c r="E487" s="95">
        <f t="shared" ca="1" si="14"/>
        <v>12</v>
      </c>
      <c r="F487" s="111">
        <v>62740</v>
      </c>
      <c r="G487" s="112">
        <v>4</v>
      </c>
      <c r="H487" s="238">
        <f t="shared" si="15"/>
        <v>65877</v>
      </c>
      <c r="K487" s="158"/>
      <c r="L487" s="158"/>
      <c r="M487" s="158"/>
      <c r="N487" s="159"/>
      <c r="O487" s="160"/>
      <c r="P487" s="161"/>
      <c r="Q487" s="162"/>
      <c r="R487" s="163"/>
    </row>
    <row r="488" spans="1:18">
      <c r="A488" s="8" t="s">
        <v>812</v>
      </c>
      <c r="B488" s="8" t="s">
        <v>140</v>
      </c>
      <c r="C488" s="8" t="s">
        <v>108</v>
      </c>
      <c r="D488" s="9">
        <v>37331</v>
      </c>
      <c r="E488" s="95">
        <f t="shared" ca="1" si="14"/>
        <v>21</v>
      </c>
      <c r="F488" s="111">
        <v>62750</v>
      </c>
      <c r="G488" s="112">
        <v>3</v>
      </c>
      <c r="H488" s="238">
        <f t="shared" si="15"/>
        <v>65887.5</v>
      </c>
      <c r="K488" s="158"/>
      <c r="L488" s="158"/>
      <c r="M488" s="158"/>
      <c r="N488" s="159"/>
      <c r="O488" s="160"/>
      <c r="P488" s="161"/>
      <c r="Q488" s="162"/>
      <c r="R488" s="163"/>
    </row>
    <row r="489" spans="1:18">
      <c r="A489" s="8" t="s">
        <v>432</v>
      </c>
      <c r="B489" s="8" t="s">
        <v>140</v>
      </c>
      <c r="C489" s="8" t="s">
        <v>111</v>
      </c>
      <c r="D489" s="9">
        <v>39538</v>
      </c>
      <c r="E489" s="95">
        <f t="shared" ca="1" si="14"/>
        <v>15</v>
      </c>
      <c r="F489" s="111">
        <v>62780</v>
      </c>
      <c r="G489" s="112">
        <v>4</v>
      </c>
      <c r="H489" s="238">
        <f t="shared" si="15"/>
        <v>65919</v>
      </c>
      <c r="K489" s="158"/>
      <c r="L489" s="158"/>
      <c r="M489" s="158"/>
      <c r="N489" s="159"/>
      <c r="O489" s="160"/>
      <c r="P489" s="161"/>
      <c r="Q489" s="162"/>
      <c r="R489" s="163"/>
    </row>
    <row r="490" spans="1:18">
      <c r="A490" s="8" t="s">
        <v>142</v>
      </c>
      <c r="B490" s="8" t="s">
        <v>107</v>
      </c>
      <c r="C490" s="8" t="s">
        <v>108</v>
      </c>
      <c r="D490" s="9">
        <v>41111</v>
      </c>
      <c r="E490" s="95">
        <f t="shared" ca="1" si="14"/>
        <v>10</v>
      </c>
      <c r="F490" s="111">
        <v>62780</v>
      </c>
      <c r="G490" s="112">
        <v>3</v>
      </c>
      <c r="H490" s="238">
        <f t="shared" si="15"/>
        <v>65919</v>
      </c>
      <c r="K490" s="158"/>
      <c r="L490" s="158"/>
      <c r="M490" s="158"/>
      <c r="N490" s="159"/>
      <c r="O490" s="160"/>
      <c r="P490" s="161"/>
      <c r="Q490" s="162"/>
      <c r="R490" s="163"/>
    </row>
    <row r="491" spans="1:18">
      <c r="A491" s="8" t="s">
        <v>768</v>
      </c>
      <c r="B491" s="8" t="s">
        <v>123</v>
      </c>
      <c r="C491" s="8" t="s">
        <v>108</v>
      </c>
      <c r="D491" s="9">
        <v>37176</v>
      </c>
      <c r="E491" s="95">
        <f t="shared" ca="1" si="14"/>
        <v>21</v>
      </c>
      <c r="F491" s="111">
        <v>62790</v>
      </c>
      <c r="G491" s="112">
        <v>2</v>
      </c>
      <c r="H491" s="238">
        <f t="shared" si="15"/>
        <v>65929.5</v>
      </c>
      <c r="K491" s="158"/>
      <c r="L491" s="158"/>
      <c r="M491" s="158"/>
      <c r="N491" s="159"/>
      <c r="O491" s="160"/>
      <c r="P491" s="161"/>
      <c r="Q491" s="162"/>
      <c r="R491" s="163"/>
    </row>
    <row r="492" spans="1:18">
      <c r="A492" s="8" t="s">
        <v>603</v>
      </c>
      <c r="B492" s="8" t="s">
        <v>119</v>
      </c>
      <c r="C492" s="8" t="s">
        <v>108</v>
      </c>
      <c r="D492" s="9">
        <v>38738</v>
      </c>
      <c r="E492" s="95">
        <f t="shared" ca="1" si="14"/>
        <v>17</v>
      </c>
      <c r="F492" s="111">
        <v>62965</v>
      </c>
      <c r="G492" s="112">
        <v>1</v>
      </c>
      <c r="H492" s="238">
        <f t="shared" si="15"/>
        <v>66113.25</v>
      </c>
      <c r="K492" s="158"/>
      <c r="L492" s="158"/>
      <c r="M492" s="158"/>
      <c r="N492" s="159"/>
      <c r="O492" s="160"/>
      <c r="P492" s="161"/>
      <c r="Q492" s="162"/>
      <c r="R492" s="163"/>
    </row>
    <row r="493" spans="1:18">
      <c r="A493" s="8" t="s">
        <v>273</v>
      </c>
      <c r="B493" s="8" t="s">
        <v>119</v>
      </c>
      <c r="C493" s="8" t="s">
        <v>108</v>
      </c>
      <c r="D493" s="9">
        <v>40469</v>
      </c>
      <c r="E493" s="95">
        <f t="shared" ca="1" si="14"/>
        <v>12</v>
      </c>
      <c r="F493" s="111">
        <v>63030</v>
      </c>
      <c r="G493" s="112">
        <v>1</v>
      </c>
      <c r="H493" s="238">
        <f t="shared" si="15"/>
        <v>66181.5</v>
      </c>
      <c r="K493" s="158"/>
      <c r="L493" s="158"/>
      <c r="M493" s="158"/>
      <c r="N493" s="159"/>
      <c r="O493" s="160"/>
      <c r="P493" s="161"/>
      <c r="Q493" s="162"/>
      <c r="R493" s="163"/>
    </row>
    <row r="494" spans="1:18">
      <c r="A494" s="8" t="s">
        <v>184</v>
      </c>
      <c r="B494" s="8" t="s">
        <v>119</v>
      </c>
      <c r="C494" s="8" t="s">
        <v>108</v>
      </c>
      <c r="D494" s="9">
        <v>40853</v>
      </c>
      <c r="E494" s="95">
        <f t="shared" ca="1" si="14"/>
        <v>11</v>
      </c>
      <c r="F494" s="111">
        <v>63050</v>
      </c>
      <c r="G494" s="112">
        <v>3</v>
      </c>
      <c r="H494" s="238">
        <f t="shared" si="15"/>
        <v>66202.5</v>
      </c>
      <c r="K494" s="158"/>
      <c r="L494" s="158"/>
      <c r="M494" s="158"/>
      <c r="N494" s="159"/>
      <c r="O494" s="160"/>
      <c r="P494" s="161"/>
      <c r="Q494" s="162"/>
      <c r="R494" s="163"/>
    </row>
    <row r="495" spans="1:18">
      <c r="A495" s="8" t="s">
        <v>957</v>
      </c>
      <c r="B495" s="8" t="s">
        <v>107</v>
      </c>
      <c r="C495" s="8" t="s">
        <v>108</v>
      </c>
      <c r="D495" s="9">
        <v>36967</v>
      </c>
      <c r="E495" s="95">
        <f t="shared" ca="1" si="14"/>
        <v>22</v>
      </c>
      <c r="F495" s="111">
        <v>63060</v>
      </c>
      <c r="G495" s="112">
        <v>4</v>
      </c>
      <c r="H495" s="238">
        <f t="shared" si="15"/>
        <v>66213</v>
      </c>
      <c r="K495" s="165"/>
      <c r="L495" s="165"/>
      <c r="M495" s="165"/>
      <c r="N495" s="166"/>
      <c r="O495" s="160"/>
      <c r="P495" s="161"/>
      <c r="Q495" s="162"/>
      <c r="R495" s="163"/>
    </row>
    <row r="496" spans="1:18">
      <c r="A496" s="8" t="s">
        <v>488</v>
      </c>
      <c r="B496" s="8" t="s">
        <v>140</v>
      </c>
      <c r="C496" s="8" t="s">
        <v>108</v>
      </c>
      <c r="D496" s="9">
        <v>39264</v>
      </c>
      <c r="E496" s="95">
        <f t="shared" ca="1" si="14"/>
        <v>15</v>
      </c>
      <c r="F496" s="111">
        <v>63070</v>
      </c>
      <c r="G496" s="112">
        <v>1</v>
      </c>
      <c r="H496" s="238">
        <f t="shared" si="15"/>
        <v>66223.5</v>
      </c>
      <c r="K496" s="158"/>
      <c r="L496" s="158"/>
      <c r="M496" s="158"/>
      <c r="N496" s="159"/>
      <c r="O496" s="160"/>
      <c r="P496" s="161"/>
      <c r="Q496" s="162"/>
      <c r="R496" s="163"/>
    </row>
    <row r="497" spans="1:18">
      <c r="A497" s="8" t="s">
        <v>340</v>
      </c>
      <c r="B497" s="8" t="s">
        <v>115</v>
      </c>
      <c r="C497" s="8" t="s">
        <v>108</v>
      </c>
      <c r="D497" s="9">
        <v>40246</v>
      </c>
      <c r="E497" s="95">
        <f t="shared" ca="1" si="14"/>
        <v>13</v>
      </c>
      <c r="F497" s="111">
        <v>63080</v>
      </c>
      <c r="G497" s="112">
        <v>5</v>
      </c>
      <c r="H497" s="238">
        <f t="shared" si="15"/>
        <v>66234</v>
      </c>
      <c r="K497" s="158"/>
      <c r="L497" s="158"/>
      <c r="M497" s="158"/>
      <c r="N497" s="159"/>
      <c r="O497" s="160"/>
      <c r="P497" s="161"/>
      <c r="Q497" s="162"/>
      <c r="R497" s="163"/>
    </row>
    <row r="498" spans="1:18">
      <c r="A498" s="8" t="s">
        <v>500</v>
      </c>
      <c r="B498" s="8" t="s">
        <v>283</v>
      </c>
      <c r="C498" s="8" t="s">
        <v>108</v>
      </c>
      <c r="D498" s="9">
        <v>39197</v>
      </c>
      <c r="E498" s="95">
        <f t="shared" ca="1" si="14"/>
        <v>15</v>
      </c>
      <c r="F498" s="111">
        <v>63190</v>
      </c>
      <c r="G498" s="112">
        <v>1</v>
      </c>
      <c r="H498" s="238">
        <f t="shared" si="15"/>
        <v>66349.5</v>
      </c>
      <c r="K498" s="158"/>
      <c r="L498" s="158"/>
      <c r="M498" s="158"/>
      <c r="N498" s="159"/>
      <c r="O498" s="160"/>
      <c r="P498" s="161"/>
      <c r="Q498" s="162"/>
      <c r="R498" s="163"/>
    </row>
    <row r="499" spans="1:18">
      <c r="A499" s="8" t="s">
        <v>266</v>
      </c>
      <c r="B499" s="8" t="s">
        <v>110</v>
      </c>
      <c r="C499" s="8" t="s">
        <v>108</v>
      </c>
      <c r="D499" s="9">
        <v>40477</v>
      </c>
      <c r="E499" s="95">
        <f t="shared" ca="1" si="14"/>
        <v>12</v>
      </c>
      <c r="F499" s="111">
        <v>63206</v>
      </c>
      <c r="G499" s="112">
        <v>1</v>
      </c>
      <c r="H499" s="238">
        <f t="shared" si="15"/>
        <v>66366.3</v>
      </c>
      <c r="K499" s="158"/>
      <c r="L499" s="158"/>
      <c r="M499" s="158"/>
      <c r="N499" s="159"/>
      <c r="O499" s="160"/>
      <c r="P499" s="161"/>
      <c r="Q499" s="162"/>
      <c r="R499" s="163"/>
    </row>
    <row r="500" spans="1:18">
      <c r="A500" s="8" t="s">
        <v>580</v>
      </c>
      <c r="B500" s="8" t="s">
        <v>110</v>
      </c>
      <c r="C500" s="8" t="s">
        <v>108</v>
      </c>
      <c r="D500" s="9">
        <v>38815</v>
      </c>
      <c r="E500" s="95">
        <f t="shared" ca="1" si="14"/>
        <v>17</v>
      </c>
      <c r="F500" s="111">
        <v>63270</v>
      </c>
      <c r="G500" s="112">
        <v>1</v>
      </c>
      <c r="H500" s="238">
        <f t="shared" si="15"/>
        <v>66433.5</v>
      </c>
      <c r="K500" s="158"/>
      <c r="L500" s="158"/>
      <c r="M500" s="158"/>
      <c r="N500" s="159"/>
      <c r="O500" s="160"/>
      <c r="P500" s="161"/>
      <c r="Q500" s="162"/>
      <c r="R500" s="163"/>
    </row>
    <row r="501" spans="1:18">
      <c r="A501" s="8" t="s">
        <v>536</v>
      </c>
      <c r="B501" s="8" t="s">
        <v>107</v>
      </c>
      <c r="C501" s="8" t="s">
        <v>111</v>
      </c>
      <c r="D501" s="9">
        <v>39090</v>
      </c>
      <c r="E501" s="95">
        <f t="shared" ca="1" si="14"/>
        <v>16</v>
      </c>
      <c r="F501" s="111">
        <v>63290</v>
      </c>
      <c r="G501" s="112">
        <v>5</v>
      </c>
      <c r="H501" s="238">
        <f t="shared" si="15"/>
        <v>66454.5</v>
      </c>
      <c r="K501" s="158"/>
      <c r="L501" s="158"/>
      <c r="M501" s="158"/>
      <c r="N501" s="159"/>
      <c r="O501" s="160"/>
      <c r="P501" s="161"/>
      <c r="Q501" s="162"/>
      <c r="R501" s="163"/>
    </row>
    <row r="502" spans="1:18">
      <c r="A502" s="8" t="s">
        <v>430</v>
      </c>
      <c r="B502" s="8" t="s">
        <v>140</v>
      </c>
      <c r="C502" s="8" t="s">
        <v>111</v>
      </c>
      <c r="D502" s="9">
        <v>39539</v>
      </c>
      <c r="E502" s="95">
        <f t="shared" ca="1" si="14"/>
        <v>15</v>
      </c>
      <c r="F502" s="111">
        <v>63310</v>
      </c>
      <c r="G502" s="112">
        <v>3</v>
      </c>
      <c r="H502" s="238">
        <f t="shared" si="15"/>
        <v>66475.5</v>
      </c>
      <c r="K502" s="158"/>
      <c r="L502" s="158"/>
      <c r="M502" s="158"/>
      <c r="N502" s="159"/>
      <c r="O502" s="160"/>
      <c r="P502" s="161"/>
      <c r="Q502" s="162"/>
      <c r="R502" s="163"/>
    </row>
    <row r="503" spans="1:18">
      <c r="A503" s="8" t="s">
        <v>888</v>
      </c>
      <c r="B503" s="8" t="s">
        <v>115</v>
      </c>
      <c r="C503" s="8" t="s">
        <v>111</v>
      </c>
      <c r="D503" s="9">
        <v>35921</v>
      </c>
      <c r="E503" s="95">
        <f t="shared" ca="1" si="14"/>
        <v>24</v>
      </c>
      <c r="F503" s="111">
        <v>63330</v>
      </c>
      <c r="G503" s="112">
        <v>4</v>
      </c>
      <c r="H503" s="238">
        <f t="shared" si="15"/>
        <v>66496.5</v>
      </c>
      <c r="K503" s="158"/>
      <c r="L503" s="158"/>
      <c r="M503" s="158"/>
      <c r="N503" s="159"/>
      <c r="O503" s="160"/>
      <c r="P503" s="161"/>
      <c r="Q503" s="162"/>
      <c r="R503" s="163"/>
    </row>
    <row r="504" spans="1:18">
      <c r="A504" s="8" t="s">
        <v>758</v>
      </c>
      <c r="B504" s="8" t="s">
        <v>123</v>
      </c>
      <c r="C504" s="8" t="s">
        <v>111</v>
      </c>
      <c r="D504" s="9">
        <v>35902</v>
      </c>
      <c r="E504" s="95">
        <f t="shared" ca="1" si="14"/>
        <v>24</v>
      </c>
      <c r="F504" s="111">
        <v>63340</v>
      </c>
      <c r="G504" s="112">
        <v>3</v>
      </c>
      <c r="H504" s="238">
        <f t="shared" si="15"/>
        <v>66507</v>
      </c>
      <c r="K504" s="158"/>
      <c r="L504" s="158"/>
      <c r="M504" s="158"/>
      <c r="N504" s="159"/>
      <c r="O504" s="160"/>
      <c r="P504" s="161"/>
      <c r="Q504" s="162"/>
      <c r="R504" s="163"/>
    </row>
    <row r="505" spans="1:18">
      <c r="A505" s="8" t="s">
        <v>489</v>
      </c>
      <c r="B505" s="8" t="s">
        <v>110</v>
      </c>
      <c r="C505" s="8" t="s">
        <v>108</v>
      </c>
      <c r="D505" s="9">
        <v>39262</v>
      </c>
      <c r="E505" s="95">
        <f t="shared" ca="1" si="14"/>
        <v>15</v>
      </c>
      <c r="F505" s="111">
        <v>63440</v>
      </c>
      <c r="G505" s="112">
        <v>3</v>
      </c>
      <c r="H505" s="238">
        <f t="shared" si="15"/>
        <v>66612</v>
      </c>
      <c r="K505" s="158"/>
      <c r="L505" s="158"/>
      <c r="M505" s="158"/>
      <c r="N505" s="159"/>
      <c r="O505" s="160"/>
      <c r="P505" s="161"/>
      <c r="Q505" s="162"/>
      <c r="R505" s="163"/>
    </row>
    <row r="506" spans="1:18">
      <c r="A506" s="8" t="s">
        <v>383</v>
      </c>
      <c r="B506" s="8" t="s">
        <v>107</v>
      </c>
      <c r="C506" s="8" t="s">
        <v>111</v>
      </c>
      <c r="D506" s="9">
        <v>39768</v>
      </c>
      <c r="E506" s="95">
        <f t="shared" ca="1" si="14"/>
        <v>14</v>
      </c>
      <c r="F506" s="111">
        <v>63610</v>
      </c>
      <c r="G506" s="112">
        <v>5</v>
      </c>
      <c r="H506" s="238">
        <f t="shared" si="15"/>
        <v>66790.5</v>
      </c>
      <c r="K506" s="158"/>
      <c r="L506" s="158"/>
      <c r="M506" s="158"/>
      <c r="N506" s="159"/>
      <c r="O506" s="160"/>
      <c r="P506" s="161"/>
      <c r="Q506" s="162"/>
      <c r="R506" s="163"/>
    </row>
    <row r="507" spans="1:18">
      <c r="A507" s="8" t="s">
        <v>976</v>
      </c>
      <c r="B507" s="8" t="s">
        <v>206</v>
      </c>
      <c r="C507" s="8" t="s">
        <v>108</v>
      </c>
      <c r="D507" s="9">
        <v>36991</v>
      </c>
      <c r="E507" s="95">
        <f t="shared" ca="1" si="14"/>
        <v>22</v>
      </c>
      <c r="F507" s="111">
        <v>63670</v>
      </c>
      <c r="G507" s="112">
        <v>5</v>
      </c>
      <c r="H507" s="238">
        <f t="shared" si="15"/>
        <v>66853.5</v>
      </c>
      <c r="K507" s="158"/>
      <c r="L507" s="158"/>
      <c r="M507" s="158"/>
      <c r="N507" s="159"/>
      <c r="O507" s="160"/>
      <c r="P507" s="161"/>
      <c r="Q507" s="162"/>
      <c r="R507" s="163"/>
    </row>
    <row r="508" spans="1:18">
      <c r="A508" s="8" t="s">
        <v>305</v>
      </c>
      <c r="B508" s="8" t="s">
        <v>113</v>
      </c>
      <c r="C508" s="8" t="s">
        <v>108</v>
      </c>
      <c r="D508" s="9">
        <v>40366</v>
      </c>
      <c r="E508" s="95">
        <f t="shared" ca="1" si="14"/>
        <v>12</v>
      </c>
      <c r="F508" s="111">
        <v>63780</v>
      </c>
      <c r="G508" s="112">
        <v>5</v>
      </c>
      <c r="H508" s="238">
        <f t="shared" si="15"/>
        <v>66969</v>
      </c>
      <c r="K508" s="158"/>
      <c r="L508" s="158"/>
      <c r="M508" s="158"/>
      <c r="N508" s="159"/>
      <c r="O508" s="160"/>
      <c r="P508" s="161"/>
      <c r="Q508" s="162"/>
      <c r="R508" s="163"/>
    </row>
    <row r="509" spans="1:18">
      <c r="A509" s="8" t="s">
        <v>501</v>
      </c>
      <c r="B509" s="8" t="s">
        <v>140</v>
      </c>
      <c r="C509" s="8" t="s">
        <v>111</v>
      </c>
      <c r="D509" s="9">
        <v>39189</v>
      </c>
      <c r="E509" s="95">
        <f t="shared" ca="1" si="14"/>
        <v>15</v>
      </c>
      <c r="F509" s="111">
        <v>63850</v>
      </c>
      <c r="G509" s="112">
        <v>2</v>
      </c>
      <c r="H509" s="238">
        <f t="shared" si="15"/>
        <v>67042.5</v>
      </c>
      <c r="K509" s="165"/>
      <c r="L509" s="165"/>
      <c r="M509" s="165"/>
      <c r="N509" s="166"/>
      <c r="O509" s="160"/>
      <c r="P509" s="161"/>
      <c r="Q509" s="162"/>
      <c r="R509" s="163"/>
    </row>
    <row r="510" spans="1:18">
      <c r="A510" s="8" t="s">
        <v>557</v>
      </c>
      <c r="B510" s="8" t="s">
        <v>147</v>
      </c>
      <c r="C510" s="8" t="s">
        <v>111</v>
      </c>
      <c r="D510" s="9">
        <v>38969</v>
      </c>
      <c r="E510" s="95">
        <f t="shared" ca="1" si="14"/>
        <v>16</v>
      </c>
      <c r="F510" s="111">
        <v>63850</v>
      </c>
      <c r="G510" s="112">
        <v>2</v>
      </c>
      <c r="H510" s="238">
        <f t="shared" si="15"/>
        <v>67042.5</v>
      </c>
      <c r="K510" s="158"/>
      <c r="L510" s="158"/>
      <c r="M510" s="158"/>
      <c r="N510" s="159"/>
      <c r="O510" s="160"/>
      <c r="P510" s="161"/>
      <c r="Q510" s="162"/>
      <c r="R510" s="163"/>
    </row>
    <row r="511" spans="1:18">
      <c r="A511" s="8" t="s">
        <v>483</v>
      </c>
      <c r="B511" s="8" t="s">
        <v>113</v>
      </c>
      <c r="C511" s="8" t="s">
        <v>111</v>
      </c>
      <c r="D511" s="9">
        <v>39274</v>
      </c>
      <c r="E511" s="95">
        <f t="shared" ca="1" si="14"/>
        <v>15</v>
      </c>
      <c r="F511" s="111">
        <v>64090</v>
      </c>
      <c r="G511" s="112">
        <v>2</v>
      </c>
      <c r="H511" s="238">
        <f t="shared" si="15"/>
        <v>67294.5</v>
      </c>
      <c r="K511" s="158"/>
      <c r="L511" s="158"/>
      <c r="M511" s="158"/>
      <c r="N511" s="159"/>
      <c r="O511" s="160"/>
      <c r="P511" s="161"/>
      <c r="Q511" s="162"/>
      <c r="R511" s="163"/>
    </row>
    <row r="512" spans="1:18">
      <c r="A512" s="8" t="s">
        <v>830</v>
      </c>
      <c r="B512" s="8" t="s">
        <v>140</v>
      </c>
      <c r="C512" s="8" t="s">
        <v>108</v>
      </c>
      <c r="D512" s="9">
        <v>37436</v>
      </c>
      <c r="E512" s="95">
        <f t="shared" ca="1" si="14"/>
        <v>20</v>
      </c>
      <c r="F512" s="111">
        <v>64130</v>
      </c>
      <c r="G512" s="112">
        <v>1</v>
      </c>
      <c r="H512" s="238">
        <f t="shared" si="15"/>
        <v>67336.5</v>
      </c>
      <c r="K512" s="158"/>
      <c r="L512" s="158"/>
      <c r="M512" s="158"/>
      <c r="N512" s="159"/>
      <c r="O512" s="160"/>
      <c r="P512" s="161"/>
      <c r="Q512" s="162"/>
      <c r="R512" s="163"/>
    </row>
    <row r="513" spans="1:18">
      <c r="A513" s="8" t="s">
        <v>851</v>
      </c>
      <c r="B513" s="8" t="s">
        <v>140</v>
      </c>
      <c r="C513" s="8" t="s">
        <v>111</v>
      </c>
      <c r="D513" s="9">
        <v>37899</v>
      </c>
      <c r="E513" s="95">
        <f t="shared" ca="1" si="14"/>
        <v>19</v>
      </c>
      <c r="F513" s="111">
        <v>64220</v>
      </c>
      <c r="G513" s="112">
        <v>5</v>
      </c>
      <c r="H513" s="238">
        <f t="shared" si="15"/>
        <v>67431</v>
      </c>
      <c r="K513" s="158"/>
      <c r="L513" s="158"/>
      <c r="M513" s="158"/>
      <c r="N513" s="159"/>
      <c r="O513" s="160"/>
      <c r="P513" s="161"/>
      <c r="Q513" s="162"/>
      <c r="R513" s="163"/>
    </row>
    <row r="514" spans="1:18">
      <c r="A514" s="8" t="s">
        <v>531</v>
      </c>
      <c r="B514" s="8" t="s">
        <v>107</v>
      </c>
      <c r="C514" s="8" t="s">
        <v>111</v>
      </c>
      <c r="D514" s="9">
        <v>39106</v>
      </c>
      <c r="E514" s="95">
        <f t="shared" ref="E514:E577" ca="1" si="16">DATEDIF(D514,TODAY(),"Y")</f>
        <v>16</v>
      </c>
      <c r="F514" s="111">
        <v>64263</v>
      </c>
      <c r="G514" s="112">
        <v>3</v>
      </c>
      <c r="H514" s="238">
        <f t="shared" si="15"/>
        <v>67476.149999999994</v>
      </c>
      <c r="K514" s="158"/>
      <c r="L514" s="158"/>
      <c r="M514" s="158"/>
      <c r="N514" s="159"/>
      <c r="O514" s="160"/>
      <c r="P514" s="161"/>
      <c r="Q514" s="162"/>
      <c r="R514" s="163"/>
    </row>
    <row r="515" spans="1:18">
      <c r="A515" s="8" t="s">
        <v>369</v>
      </c>
      <c r="B515" s="8" t="s">
        <v>110</v>
      </c>
      <c r="C515" s="8" t="s">
        <v>108</v>
      </c>
      <c r="D515" s="9">
        <v>39864</v>
      </c>
      <c r="E515" s="95">
        <f t="shared" ca="1" si="16"/>
        <v>14</v>
      </c>
      <c r="F515" s="111">
        <v>64320</v>
      </c>
      <c r="G515" s="112">
        <v>5</v>
      </c>
      <c r="H515" s="238">
        <f t="shared" ref="H515:H578" si="17">$I$2*F515+F515</f>
        <v>67536</v>
      </c>
      <c r="K515" s="158"/>
      <c r="L515" s="158"/>
      <c r="M515" s="158"/>
      <c r="N515" s="159"/>
      <c r="O515" s="160"/>
      <c r="P515" s="161"/>
      <c r="Q515" s="162"/>
      <c r="R515" s="163"/>
    </row>
    <row r="516" spans="1:18">
      <c r="A516" s="8" t="s">
        <v>344</v>
      </c>
      <c r="B516" s="8" t="s">
        <v>123</v>
      </c>
      <c r="C516" s="8" t="s">
        <v>111</v>
      </c>
      <c r="D516" s="9">
        <v>40233</v>
      </c>
      <c r="E516" s="95">
        <f t="shared" ca="1" si="16"/>
        <v>13</v>
      </c>
      <c r="F516" s="111">
        <v>64390</v>
      </c>
      <c r="G516" s="112">
        <v>2</v>
      </c>
      <c r="H516" s="238">
        <f t="shared" si="17"/>
        <v>67609.5</v>
      </c>
      <c r="K516" s="158"/>
      <c r="L516" s="158"/>
      <c r="M516" s="158"/>
      <c r="N516" s="159"/>
      <c r="O516" s="160"/>
      <c r="P516" s="161"/>
      <c r="Q516" s="162"/>
      <c r="R516" s="163"/>
    </row>
    <row r="517" spans="1:18">
      <c r="A517" s="8" t="s">
        <v>517</v>
      </c>
      <c r="B517" s="8" t="s">
        <v>140</v>
      </c>
      <c r="C517" s="8" t="s">
        <v>111</v>
      </c>
      <c r="D517" s="9">
        <v>39144</v>
      </c>
      <c r="E517" s="95">
        <f t="shared" ca="1" si="16"/>
        <v>16</v>
      </c>
      <c r="F517" s="111">
        <v>64430</v>
      </c>
      <c r="G517" s="112">
        <v>4</v>
      </c>
      <c r="H517" s="238">
        <f t="shared" si="17"/>
        <v>67651.5</v>
      </c>
      <c r="K517" s="158"/>
      <c r="L517" s="158"/>
      <c r="M517" s="158"/>
      <c r="N517" s="159"/>
      <c r="O517" s="160"/>
      <c r="P517" s="161"/>
      <c r="Q517" s="162"/>
      <c r="R517" s="163"/>
    </row>
    <row r="518" spans="1:18">
      <c r="A518" s="8" t="s">
        <v>161</v>
      </c>
      <c r="B518" s="8" t="s">
        <v>123</v>
      </c>
      <c r="C518" s="8" t="s">
        <v>111</v>
      </c>
      <c r="D518" s="9">
        <v>40983</v>
      </c>
      <c r="E518" s="95">
        <f t="shared" ca="1" si="16"/>
        <v>11</v>
      </c>
      <c r="F518" s="111">
        <v>64460</v>
      </c>
      <c r="G518" s="112">
        <v>1</v>
      </c>
      <c r="H518" s="238">
        <f t="shared" si="17"/>
        <v>67683</v>
      </c>
      <c r="K518" s="158"/>
      <c r="L518" s="158"/>
      <c r="M518" s="158"/>
      <c r="N518" s="159"/>
      <c r="O518" s="160"/>
      <c r="P518" s="161"/>
      <c r="Q518" s="162"/>
      <c r="R518" s="163"/>
    </row>
    <row r="519" spans="1:18">
      <c r="A519" s="8" t="s">
        <v>967</v>
      </c>
      <c r="B519" s="8" t="s">
        <v>107</v>
      </c>
      <c r="C519" s="8" t="s">
        <v>108</v>
      </c>
      <c r="D519" s="9">
        <v>36025</v>
      </c>
      <c r="E519" s="95">
        <f t="shared" ca="1" si="16"/>
        <v>24</v>
      </c>
      <c r="F519" s="111">
        <v>64470</v>
      </c>
      <c r="G519" s="112">
        <v>5</v>
      </c>
      <c r="H519" s="238">
        <f t="shared" si="17"/>
        <v>67693.5</v>
      </c>
      <c r="K519" s="158"/>
      <c r="L519" s="158"/>
      <c r="M519" s="158"/>
      <c r="N519" s="159"/>
      <c r="O519" s="160"/>
      <c r="P519" s="161"/>
      <c r="Q519" s="162"/>
      <c r="R519" s="163"/>
    </row>
    <row r="520" spans="1:18">
      <c r="A520" s="8" t="s">
        <v>780</v>
      </c>
      <c r="B520" s="8" t="s">
        <v>137</v>
      </c>
      <c r="C520" s="8" t="s">
        <v>111</v>
      </c>
      <c r="D520" s="9">
        <v>35959</v>
      </c>
      <c r="E520" s="95">
        <f t="shared" ca="1" si="16"/>
        <v>24</v>
      </c>
      <c r="F520" s="111">
        <v>64470</v>
      </c>
      <c r="G520" s="112">
        <v>3</v>
      </c>
      <c r="H520" s="238">
        <f t="shared" si="17"/>
        <v>67693.5</v>
      </c>
      <c r="K520" s="158"/>
      <c r="L520" s="158"/>
      <c r="M520" s="158"/>
      <c r="N520" s="159"/>
      <c r="O520" s="160"/>
      <c r="P520" s="161"/>
      <c r="Q520" s="162"/>
      <c r="R520" s="163"/>
    </row>
    <row r="521" spans="1:18">
      <c r="A521" s="8" t="s">
        <v>128</v>
      </c>
      <c r="B521" s="8" t="s">
        <v>113</v>
      </c>
      <c r="C521" s="8" t="s">
        <v>108</v>
      </c>
      <c r="D521" s="9">
        <v>41177</v>
      </c>
      <c r="E521" s="95">
        <f t="shared" ca="1" si="16"/>
        <v>10</v>
      </c>
      <c r="F521" s="111">
        <v>64510</v>
      </c>
      <c r="G521" s="112">
        <v>3</v>
      </c>
      <c r="H521" s="238">
        <f t="shared" si="17"/>
        <v>67735.5</v>
      </c>
      <c r="K521" s="158"/>
      <c r="L521" s="158"/>
      <c r="M521" s="158"/>
      <c r="N521" s="159"/>
      <c r="O521" s="160"/>
      <c r="P521" s="161"/>
      <c r="Q521" s="162"/>
      <c r="R521" s="163"/>
    </row>
    <row r="522" spans="1:18">
      <c r="A522" s="8" t="s">
        <v>929</v>
      </c>
      <c r="B522" s="8" t="s">
        <v>119</v>
      </c>
      <c r="C522" s="8" t="s">
        <v>111</v>
      </c>
      <c r="D522" s="9">
        <v>38027</v>
      </c>
      <c r="E522" s="95">
        <f t="shared" ca="1" si="16"/>
        <v>19</v>
      </c>
      <c r="F522" s="111">
        <v>64590</v>
      </c>
      <c r="G522" s="112">
        <v>1</v>
      </c>
      <c r="H522" s="238">
        <f t="shared" si="17"/>
        <v>67819.5</v>
      </c>
      <c r="K522" s="158"/>
      <c r="L522" s="158"/>
      <c r="M522" s="158"/>
      <c r="N522" s="159"/>
      <c r="O522" s="160"/>
      <c r="P522" s="161"/>
      <c r="Q522" s="162"/>
      <c r="R522" s="163"/>
    </row>
    <row r="523" spans="1:18">
      <c r="A523" s="8" t="s">
        <v>419</v>
      </c>
      <c r="B523" s="8" t="s">
        <v>250</v>
      </c>
      <c r="C523" s="8" t="s">
        <v>111</v>
      </c>
      <c r="D523" s="9">
        <v>39639</v>
      </c>
      <c r="E523" s="95">
        <f t="shared" ca="1" si="16"/>
        <v>14</v>
      </c>
      <c r="F523" s="111">
        <v>64720</v>
      </c>
      <c r="G523" s="112">
        <v>5</v>
      </c>
      <c r="H523" s="238">
        <f t="shared" si="17"/>
        <v>67956</v>
      </c>
      <c r="K523" s="158"/>
      <c r="L523" s="158"/>
      <c r="M523" s="158"/>
      <c r="N523" s="159"/>
      <c r="O523" s="160"/>
      <c r="P523" s="161"/>
      <c r="Q523" s="162"/>
      <c r="R523" s="163"/>
    </row>
    <row r="524" spans="1:18">
      <c r="A524" s="8" t="s">
        <v>449</v>
      </c>
      <c r="B524" s="8" t="s">
        <v>107</v>
      </c>
      <c r="C524" s="8" t="s">
        <v>108</v>
      </c>
      <c r="D524" s="9">
        <v>39435</v>
      </c>
      <c r="E524" s="95">
        <f t="shared" ca="1" si="16"/>
        <v>15</v>
      </c>
      <c r="F524" s="111">
        <v>64780</v>
      </c>
      <c r="G524" s="112">
        <v>5</v>
      </c>
      <c r="H524" s="238">
        <f t="shared" si="17"/>
        <v>68019</v>
      </c>
      <c r="K524" s="158"/>
      <c r="L524" s="158"/>
      <c r="M524" s="158"/>
      <c r="N524" s="159"/>
      <c r="O524" s="160"/>
      <c r="P524" s="161"/>
      <c r="Q524" s="162"/>
      <c r="R524" s="163"/>
    </row>
    <row r="525" spans="1:18">
      <c r="A525" s="8" t="s">
        <v>475</v>
      </c>
      <c r="B525" s="8" t="s">
        <v>147</v>
      </c>
      <c r="C525" s="8" t="s">
        <v>108</v>
      </c>
      <c r="D525" s="9">
        <v>39290</v>
      </c>
      <c r="E525" s="95">
        <f t="shared" ca="1" si="16"/>
        <v>15</v>
      </c>
      <c r="F525" s="111">
        <v>65250</v>
      </c>
      <c r="G525" s="112">
        <v>2</v>
      </c>
      <c r="H525" s="238">
        <f t="shared" si="17"/>
        <v>68512.5</v>
      </c>
      <c r="K525" s="158"/>
      <c r="L525" s="158"/>
      <c r="M525" s="158"/>
      <c r="N525" s="159"/>
      <c r="O525" s="160"/>
      <c r="P525" s="161"/>
      <c r="Q525" s="162"/>
      <c r="R525" s="163"/>
    </row>
    <row r="526" spans="1:18">
      <c r="A526" s="8" t="s">
        <v>960</v>
      </c>
      <c r="B526" s="8" t="s">
        <v>107</v>
      </c>
      <c r="C526" s="8" t="s">
        <v>108</v>
      </c>
      <c r="D526" s="9">
        <v>36672</v>
      </c>
      <c r="E526" s="95">
        <f t="shared" ca="1" si="16"/>
        <v>22</v>
      </c>
      <c r="F526" s="111">
        <v>65320</v>
      </c>
      <c r="G526" s="112">
        <v>5</v>
      </c>
      <c r="H526" s="238">
        <f t="shared" si="17"/>
        <v>68586</v>
      </c>
      <c r="K526" s="158"/>
      <c r="L526" s="158"/>
      <c r="M526" s="158"/>
      <c r="N526" s="159"/>
      <c r="O526" s="160"/>
      <c r="P526" s="161"/>
      <c r="Q526" s="162"/>
      <c r="R526" s="163"/>
    </row>
    <row r="527" spans="1:18">
      <c r="A527" s="8" t="s">
        <v>619</v>
      </c>
      <c r="B527" s="8" t="s">
        <v>113</v>
      </c>
      <c r="C527" s="8" t="s">
        <v>108</v>
      </c>
      <c r="D527" s="9">
        <v>38135</v>
      </c>
      <c r="E527" s="95">
        <f t="shared" ca="1" si="16"/>
        <v>18</v>
      </c>
      <c r="F527" s="111">
        <v>65560</v>
      </c>
      <c r="G527" s="112">
        <v>1</v>
      </c>
      <c r="H527" s="238">
        <f t="shared" si="17"/>
        <v>68838</v>
      </c>
      <c r="K527" s="158"/>
      <c r="L527" s="158"/>
      <c r="M527" s="158"/>
      <c r="N527" s="159"/>
      <c r="O527" s="160"/>
      <c r="P527" s="161"/>
      <c r="Q527" s="162"/>
      <c r="R527" s="163"/>
    </row>
    <row r="528" spans="1:18">
      <c r="A528" s="8" t="s">
        <v>159</v>
      </c>
      <c r="B528" s="8" t="s">
        <v>119</v>
      </c>
      <c r="C528" s="8" t="s">
        <v>108</v>
      </c>
      <c r="D528" s="9">
        <v>40990</v>
      </c>
      <c r="E528" s="95">
        <f t="shared" ca="1" si="16"/>
        <v>11</v>
      </c>
      <c r="F528" s="111">
        <v>65571</v>
      </c>
      <c r="G528" s="112">
        <v>3</v>
      </c>
      <c r="H528" s="238">
        <f t="shared" si="17"/>
        <v>68849.55</v>
      </c>
      <c r="K528" s="158"/>
      <c r="L528" s="158"/>
      <c r="M528" s="158"/>
      <c r="N528" s="159"/>
      <c r="O528" s="160"/>
      <c r="P528" s="161"/>
      <c r="Q528" s="162"/>
      <c r="R528" s="163"/>
    </row>
    <row r="529" spans="1:18">
      <c r="A529" s="8" t="s">
        <v>578</v>
      </c>
      <c r="B529" s="8" t="s">
        <v>140</v>
      </c>
      <c r="C529" s="8" t="s">
        <v>108</v>
      </c>
      <c r="D529" s="9">
        <v>38821</v>
      </c>
      <c r="E529" s="95">
        <f t="shared" ca="1" si="16"/>
        <v>17</v>
      </c>
      <c r="F529" s="111">
        <v>65720</v>
      </c>
      <c r="G529" s="112">
        <v>1</v>
      </c>
      <c r="H529" s="238">
        <f t="shared" si="17"/>
        <v>69006</v>
      </c>
      <c r="K529" s="158"/>
      <c r="L529" s="158"/>
      <c r="M529" s="158"/>
      <c r="N529" s="159"/>
      <c r="O529" s="160"/>
      <c r="P529" s="161"/>
      <c r="Q529" s="162"/>
      <c r="R529" s="163"/>
    </row>
    <row r="530" spans="1:18">
      <c r="A530" s="8" t="s">
        <v>543</v>
      </c>
      <c r="B530" s="8" t="s">
        <v>110</v>
      </c>
      <c r="C530" s="8" t="s">
        <v>108</v>
      </c>
      <c r="D530" s="9">
        <v>39047</v>
      </c>
      <c r="E530" s="95">
        <f t="shared" ca="1" si="16"/>
        <v>16</v>
      </c>
      <c r="F530" s="111">
        <v>65880</v>
      </c>
      <c r="G530" s="112">
        <v>5</v>
      </c>
      <c r="H530" s="238">
        <f t="shared" si="17"/>
        <v>69174</v>
      </c>
      <c r="K530" s="158"/>
      <c r="L530" s="158"/>
      <c r="M530" s="158"/>
      <c r="N530" s="159"/>
      <c r="O530" s="160"/>
      <c r="P530" s="161"/>
      <c r="Q530" s="162"/>
      <c r="R530" s="163"/>
    </row>
    <row r="531" spans="1:18">
      <c r="A531" s="8" t="s">
        <v>910</v>
      </c>
      <c r="B531" s="8" t="s">
        <v>110</v>
      </c>
      <c r="C531" s="8" t="s">
        <v>108</v>
      </c>
      <c r="D531" s="9">
        <v>36393</v>
      </c>
      <c r="E531" s="95">
        <f t="shared" ca="1" si="16"/>
        <v>23</v>
      </c>
      <c r="F531" s="111">
        <v>65910</v>
      </c>
      <c r="G531" s="112">
        <v>5</v>
      </c>
      <c r="H531" s="238">
        <f t="shared" si="17"/>
        <v>69205.5</v>
      </c>
      <c r="K531" s="158"/>
      <c r="L531" s="158"/>
      <c r="M531" s="158"/>
      <c r="N531" s="159"/>
      <c r="O531" s="160"/>
      <c r="P531" s="161"/>
      <c r="Q531" s="162"/>
      <c r="R531" s="163"/>
    </row>
    <row r="532" spans="1:18">
      <c r="A532" s="8" t="s">
        <v>829</v>
      </c>
      <c r="B532" s="8" t="s">
        <v>140</v>
      </c>
      <c r="C532" s="8" t="s">
        <v>108</v>
      </c>
      <c r="D532" s="9">
        <v>37068</v>
      </c>
      <c r="E532" s="95">
        <f t="shared" ca="1" si="16"/>
        <v>21</v>
      </c>
      <c r="F532" s="111">
        <v>66010</v>
      </c>
      <c r="G532" s="112">
        <v>5</v>
      </c>
      <c r="H532" s="238">
        <f t="shared" si="17"/>
        <v>69310.5</v>
      </c>
      <c r="K532" s="165"/>
      <c r="L532" s="165"/>
      <c r="M532" s="165"/>
      <c r="N532" s="166"/>
      <c r="O532" s="160"/>
      <c r="P532" s="161"/>
      <c r="Q532" s="162"/>
      <c r="R532" s="163"/>
    </row>
    <row r="533" spans="1:18">
      <c r="A533" s="8" t="s">
        <v>264</v>
      </c>
      <c r="B533" s="8" t="s">
        <v>140</v>
      </c>
      <c r="C533" s="8" t="s">
        <v>111</v>
      </c>
      <c r="D533" s="9">
        <v>40492</v>
      </c>
      <c r="E533" s="95">
        <f t="shared" ca="1" si="16"/>
        <v>12</v>
      </c>
      <c r="F533" s="111">
        <v>66010</v>
      </c>
      <c r="G533" s="112">
        <v>2</v>
      </c>
      <c r="H533" s="238">
        <f t="shared" si="17"/>
        <v>69310.5</v>
      </c>
      <c r="K533" s="158"/>
      <c r="L533" s="158"/>
      <c r="M533" s="158"/>
      <c r="N533" s="159"/>
      <c r="O533" s="160"/>
      <c r="P533" s="161"/>
      <c r="Q533" s="162"/>
      <c r="R533" s="163"/>
    </row>
    <row r="534" spans="1:18">
      <c r="A534" s="8" t="s">
        <v>205</v>
      </c>
      <c r="B534" s="8" t="s">
        <v>206</v>
      </c>
      <c r="C534" s="8" t="s">
        <v>111</v>
      </c>
      <c r="D534" s="9">
        <v>40719</v>
      </c>
      <c r="E534" s="95">
        <f t="shared" ca="1" si="16"/>
        <v>11</v>
      </c>
      <c r="F534" s="111">
        <v>66132</v>
      </c>
      <c r="G534" s="112">
        <v>4</v>
      </c>
      <c r="H534" s="238">
        <f t="shared" si="17"/>
        <v>69438.600000000006</v>
      </c>
      <c r="K534" s="158"/>
      <c r="L534" s="158"/>
      <c r="M534" s="158"/>
      <c r="N534" s="159"/>
      <c r="O534" s="160"/>
      <c r="P534" s="161"/>
      <c r="Q534" s="162"/>
      <c r="R534" s="163"/>
    </row>
    <row r="535" spans="1:18">
      <c r="A535" s="8" t="s">
        <v>551</v>
      </c>
      <c r="B535" s="8" t="s">
        <v>140</v>
      </c>
      <c r="C535" s="8" t="s">
        <v>108</v>
      </c>
      <c r="D535" s="9">
        <v>38990</v>
      </c>
      <c r="E535" s="95">
        <f t="shared" ca="1" si="16"/>
        <v>16</v>
      </c>
      <c r="F535" s="111">
        <v>66430</v>
      </c>
      <c r="G535" s="112">
        <v>2</v>
      </c>
      <c r="H535" s="238">
        <f t="shared" si="17"/>
        <v>69751.5</v>
      </c>
      <c r="K535" s="158"/>
      <c r="L535" s="158"/>
      <c r="M535" s="158"/>
      <c r="N535" s="159"/>
      <c r="O535" s="160"/>
      <c r="P535" s="161"/>
      <c r="Q535" s="162"/>
      <c r="R535" s="163"/>
    </row>
    <row r="536" spans="1:18">
      <c r="A536" s="8" t="s">
        <v>265</v>
      </c>
      <c r="B536" s="8" t="s">
        <v>119</v>
      </c>
      <c r="C536" s="8" t="s">
        <v>108</v>
      </c>
      <c r="D536" s="9">
        <v>40486</v>
      </c>
      <c r="E536" s="95">
        <f t="shared" ca="1" si="16"/>
        <v>12</v>
      </c>
      <c r="F536" s="111">
        <v>66440</v>
      </c>
      <c r="G536" s="112">
        <v>3</v>
      </c>
      <c r="H536" s="238">
        <f t="shared" si="17"/>
        <v>69762</v>
      </c>
      <c r="K536" s="158"/>
      <c r="L536" s="158"/>
      <c r="M536" s="158"/>
      <c r="N536" s="159"/>
      <c r="O536" s="160"/>
      <c r="P536" s="161"/>
      <c r="Q536" s="162"/>
      <c r="R536" s="163"/>
    </row>
    <row r="537" spans="1:18">
      <c r="A537" s="8" t="s">
        <v>11</v>
      </c>
      <c r="B537" s="8" t="s">
        <v>135</v>
      </c>
      <c r="C537" s="8" t="s">
        <v>111</v>
      </c>
      <c r="D537" s="9">
        <v>39189</v>
      </c>
      <c r="E537" s="95">
        <f t="shared" ca="1" si="16"/>
        <v>15</v>
      </c>
      <c r="F537" s="111">
        <v>66580</v>
      </c>
      <c r="G537" s="112">
        <v>5</v>
      </c>
      <c r="H537" s="238">
        <f t="shared" si="17"/>
        <v>69909</v>
      </c>
      <c r="K537" s="158"/>
      <c r="L537" s="158"/>
      <c r="M537" s="158"/>
      <c r="N537" s="159"/>
      <c r="O537" s="160"/>
      <c r="P537" s="161"/>
      <c r="Q537" s="162"/>
      <c r="R537" s="163"/>
    </row>
    <row r="538" spans="1:18">
      <c r="A538" s="8" t="s">
        <v>422</v>
      </c>
      <c r="B538" s="8" t="s">
        <v>115</v>
      </c>
      <c r="C538" s="8" t="s">
        <v>111</v>
      </c>
      <c r="D538" s="9">
        <v>39616</v>
      </c>
      <c r="E538" s="95">
        <f t="shared" ca="1" si="16"/>
        <v>14</v>
      </c>
      <c r="F538" s="111">
        <v>66710</v>
      </c>
      <c r="G538" s="112">
        <v>2</v>
      </c>
      <c r="H538" s="238">
        <f t="shared" si="17"/>
        <v>70045.5</v>
      </c>
      <c r="K538" s="158"/>
      <c r="L538" s="158"/>
      <c r="M538" s="158"/>
      <c r="N538" s="159"/>
      <c r="O538" s="160"/>
      <c r="P538" s="161"/>
      <c r="Q538" s="162"/>
      <c r="R538" s="163"/>
    </row>
    <row r="539" spans="1:18">
      <c r="A539" s="8" t="s">
        <v>282</v>
      </c>
      <c r="B539" s="8" t="s">
        <v>283</v>
      </c>
      <c r="C539" s="8" t="s">
        <v>108</v>
      </c>
      <c r="D539" s="9">
        <v>40442</v>
      </c>
      <c r="E539" s="95">
        <f t="shared" ca="1" si="16"/>
        <v>12</v>
      </c>
      <c r="F539" s="111">
        <v>66740</v>
      </c>
      <c r="G539" s="112">
        <v>2</v>
      </c>
      <c r="H539" s="238">
        <f t="shared" si="17"/>
        <v>70077</v>
      </c>
      <c r="K539" s="158"/>
      <c r="L539" s="158"/>
      <c r="M539" s="158"/>
      <c r="N539" s="159"/>
      <c r="O539" s="160"/>
      <c r="P539" s="161"/>
      <c r="Q539" s="162"/>
      <c r="R539" s="163"/>
    </row>
    <row r="540" spans="1:18">
      <c r="A540" s="8" t="s">
        <v>519</v>
      </c>
      <c r="B540" s="8" t="s">
        <v>119</v>
      </c>
      <c r="C540" s="8" t="s">
        <v>108</v>
      </c>
      <c r="D540" s="9">
        <v>39141</v>
      </c>
      <c r="E540" s="95">
        <f t="shared" ca="1" si="16"/>
        <v>16</v>
      </c>
      <c r="F540" s="111">
        <v>66824</v>
      </c>
      <c r="G540" s="112">
        <v>2</v>
      </c>
      <c r="H540" s="238">
        <f t="shared" si="17"/>
        <v>70165.2</v>
      </c>
      <c r="K540" s="158"/>
      <c r="L540" s="158"/>
      <c r="M540" s="158"/>
      <c r="N540" s="159"/>
      <c r="O540" s="160"/>
      <c r="P540" s="161"/>
      <c r="Q540" s="162"/>
      <c r="R540" s="163"/>
    </row>
    <row r="541" spans="1:18">
      <c r="A541" s="8" t="s">
        <v>302</v>
      </c>
      <c r="B541" s="8" t="s">
        <v>115</v>
      </c>
      <c r="C541" s="8" t="s">
        <v>108</v>
      </c>
      <c r="D541" s="9">
        <v>40370</v>
      </c>
      <c r="E541" s="95">
        <f t="shared" ca="1" si="16"/>
        <v>12</v>
      </c>
      <c r="F541" s="111">
        <v>66840</v>
      </c>
      <c r="G541" s="112">
        <v>4</v>
      </c>
      <c r="H541" s="238">
        <f t="shared" si="17"/>
        <v>70182</v>
      </c>
      <c r="K541" s="158"/>
      <c r="L541" s="158"/>
      <c r="M541" s="158"/>
      <c r="N541" s="159"/>
      <c r="O541" s="160"/>
      <c r="P541" s="161"/>
      <c r="Q541" s="162"/>
      <c r="R541" s="163"/>
    </row>
    <row r="542" spans="1:18">
      <c r="A542" s="8" t="s">
        <v>773</v>
      </c>
      <c r="B542" s="8" t="s">
        <v>123</v>
      </c>
      <c r="C542" s="8" t="s">
        <v>108</v>
      </c>
      <c r="D542" s="9">
        <v>37960</v>
      </c>
      <c r="E542" s="95">
        <f t="shared" ca="1" si="16"/>
        <v>19</v>
      </c>
      <c r="F542" s="111">
        <v>66890</v>
      </c>
      <c r="G542" s="112">
        <v>5</v>
      </c>
      <c r="H542" s="238">
        <f t="shared" si="17"/>
        <v>70234.5</v>
      </c>
      <c r="K542" s="158"/>
      <c r="L542" s="158"/>
      <c r="M542" s="158"/>
      <c r="N542" s="159"/>
      <c r="O542" s="160"/>
      <c r="P542" s="161"/>
      <c r="Q542" s="162"/>
      <c r="R542" s="163"/>
    </row>
    <row r="543" spans="1:18">
      <c r="A543" s="8" t="s">
        <v>491</v>
      </c>
      <c r="B543" s="8" t="s">
        <v>147</v>
      </c>
      <c r="C543" s="8" t="s">
        <v>108</v>
      </c>
      <c r="D543" s="9">
        <v>39258</v>
      </c>
      <c r="E543" s="95">
        <f t="shared" ca="1" si="16"/>
        <v>15</v>
      </c>
      <c r="F543" s="111">
        <v>66920</v>
      </c>
      <c r="G543" s="112">
        <v>2</v>
      </c>
      <c r="H543" s="238">
        <f t="shared" si="17"/>
        <v>70266</v>
      </c>
      <c r="K543" s="158"/>
      <c r="L543" s="158"/>
      <c r="M543" s="158"/>
      <c r="N543" s="159"/>
      <c r="O543" s="160"/>
      <c r="P543" s="161"/>
      <c r="Q543" s="162"/>
      <c r="R543" s="163"/>
    </row>
    <row r="544" spans="1:18">
      <c r="A544" s="8" t="s">
        <v>939</v>
      </c>
      <c r="B544" s="8" t="s">
        <v>119</v>
      </c>
      <c r="C544" s="8" t="s">
        <v>108</v>
      </c>
      <c r="D544" s="9">
        <v>36360</v>
      </c>
      <c r="E544" s="95">
        <f t="shared" ca="1" si="16"/>
        <v>23</v>
      </c>
      <c r="F544" s="111">
        <v>67020</v>
      </c>
      <c r="G544" s="112">
        <v>1</v>
      </c>
      <c r="H544" s="238">
        <f t="shared" si="17"/>
        <v>70371</v>
      </c>
      <c r="K544" s="158"/>
      <c r="L544" s="158"/>
      <c r="M544" s="158"/>
      <c r="N544" s="159"/>
      <c r="O544" s="160"/>
      <c r="P544" s="161"/>
      <c r="Q544" s="162"/>
      <c r="R544" s="163"/>
    </row>
    <row r="545" spans="1:18">
      <c r="A545" s="8" t="s">
        <v>464</v>
      </c>
      <c r="B545" s="8" t="s">
        <v>140</v>
      </c>
      <c r="C545" s="8" t="s">
        <v>108</v>
      </c>
      <c r="D545" s="9">
        <v>39354</v>
      </c>
      <c r="E545" s="95">
        <f t="shared" ca="1" si="16"/>
        <v>15</v>
      </c>
      <c r="F545" s="111">
        <v>67050</v>
      </c>
      <c r="G545" s="112">
        <v>4</v>
      </c>
      <c r="H545" s="238">
        <f t="shared" si="17"/>
        <v>70402.5</v>
      </c>
      <c r="K545" s="158"/>
      <c r="L545" s="158"/>
      <c r="M545" s="158"/>
      <c r="N545" s="159"/>
      <c r="O545" s="160"/>
      <c r="P545" s="161"/>
      <c r="Q545" s="162"/>
      <c r="R545" s="163"/>
    </row>
    <row r="546" spans="1:18">
      <c r="A546" s="8" t="s">
        <v>263</v>
      </c>
      <c r="B546" s="8" t="s">
        <v>115</v>
      </c>
      <c r="C546" s="8" t="s">
        <v>108</v>
      </c>
      <c r="D546" s="9">
        <v>40492</v>
      </c>
      <c r="E546" s="95">
        <f t="shared" ca="1" si="16"/>
        <v>12</v>
      </c>
      <c r="F546" s="111">
        <v>67230</v>
      </c>
      <c r="G546" s="112">
        <v>4</v>
      </c>
      <c r="H546" s="238">
        <f t="shared" si="17"/>
        <v>70591.5</v>
      </c>
      <c r="K546" s="158"/>
      <c r="L546" s="158"/>
      <c r="M546" s="158"/>
      <c r="N546" s="159"/>
      <c r="O546" s="160"/>
      <c r="P546" s="161"/>
      <c r="Q546" s="162"/>
      <c r="R546" s="163"/>
    </row>
    <row r="547" spans="1:18">
      <c r="A547" s="8" t="s">
        <v>849</v>
      </c>
      <c r="B547" s="8" t="s">
        <v>140</v>
      </c>
      <c r="C547" s="8" t="s">
        <v>108</v>
      </c>
      <c r="D547" s="9">
        <v>36444</v>
      </c>
      <c r="E547" s="95">
        <f t="shared" ca="1" si="16"/>
        <v>23</v>
      </c>
      <c r="F547" s="111">
        <v>67280</v>
      </c>
      <c r="G547" s="112">
        <v>3</v>
      </c>
      <c r="H547" s="238">
        <f t="shared" si="17"/>
        <v>70644</v>
      </c>
      <c r="K547" s="158"/>
      <c r="L547" s="158"/>
      <c r="M547" s="158"/>
      <c r="N547" s="159"/>
      <c r="O547" s="160"/>
      <c r="P547" s="161"/>
      <c r="Q547" s="162"/>
      <c r="R547" s="163"/>
    </row>
    <row r="548" spans="1:18">
      <c r="A548" s="8" t="s">
        <v>948</v>
      </c>
      <c r="B548" s="8" t="s">
        <v>119</v>
      </c>
      <c r="C548" s="8" t="s">
        <v>108</v>
      </c>
      <c r="D548" s="9">
        <v>36081</v>
      </c>
      <c r="E548" s="95">
        <f t="shared" ca="1" si="16"/>
        <v>24</v>
      </c>
      <c r="F548" s="111">
        <v>67407</v>
      </c>
      <c r="G548" s="112">
        <v>5</v>
      </c>
      <c r="H548" s="238">
        <f t="shared" si="17"/>
        <v>70777.350000000006</v>
      </c>
      <c r="K548" s="158"/>
      <c r="L548" s="158"/>
      <c r="M548" s="158"/>
      <c r="N548" s="159"/>
      <c r="O548" s="160"/>
      <c r="P548" s="161"/>
      <c r="Q548" s="162"/>
      <c r="R548" s="163"/>
    </row>
    <row r="549" spans="1:18">
      <c r="A549" s="8" t="s">
        <v>460</v>
      </c>
      <c r="B549" s="8" t="s">
        <v>123</v>
      </c>
      <c r="C549" s="8" t="s">
        <v>108</v>
      </c>
      <c r="D549" s="9">
        <v>39379</v>
      </c>
      <c r="E549" s="95">
        <f t="shared" ca="1" si="16"/>
        <v>15</v>
      </c>
      <c r="F549" s="111">
        <v>67890</v>
      </c>
      <c r="G549" s="112">
        <v>5</v>
      </c>
      <c r="H549" s="238">
        <f t="shared" si="17"/>
        <v>71284.5</v>
      </c>
      <c r="K549" s="158"/>
      <c r="L549" s="158"/>
      <c r="M549" s="158"/>
      <c r="N549" s="159"/>
      <c r="O549" s="160"/>
      <c r="P549" s="161"/>
      <c r="Q549" s="162"/>
      <c r="R549" s="163"/>
    </row>
    <row r="550" spans="1:18">
      <c r="A550" s="8" t="s">
        <v>200</v>
      </c>
      <c r="B550" s="8" t="s">
        <v>119</v>
      </c>
      <c r="C550" s="8" t="s">
        <v>108</v>
      </c>
      <c r="D550" s="9">
        <v>40759</v>
      </c>
      <c r="E550" s="95">
        <f t="shared" ca="1" si="16"/>
        <v>11</v>
      </c>
      <c r="F550" s="111">
        <v>67920</v>
      </c>
      <c r="G550" s="112">
        <v>4</v>
      </c>
      <c r="H550" s="238">
        <f t="shared" si="17"/>
        <v>71316</v>
      </c>
      <c r="K550" s="158"/>
      <c r="L550" s="158"/>
      <c r="M550" s="158"/>
      <c r="N550" s="159"/>
      <c r="O550" s="160"/>
      <c r="P550" s="161"/>
      <c r="Q550" s="162"/>
      <c r="R550" s="163"/>
    </row>
    <row r="551" spans="1:18">
      <c r="A551" s="8" t="s">
        <v>114</v>
      </c>
      <c r="B551" s="8" t="s">
        <v>115</v>
      </c>
      <c r="C551" s="8" t="s">
        <v>108</v>
      </c>
      <c r="D551" s="9">
        <v>41233</v>
      </c>
      <c r="E551" s="95">
        <f t="shared" ca="1" si="16"/>
        <v>10</v>
      </c>
      <c r="F551" s="111">
        <v>68010</v>
      </c>
      <c r="G551" s="112">
        <v>1</v>
      </c>
      <c r="H551" s="238">
        <f t="shared" si="17"/>
        <v>71410.5</v>
      </c>
      <c r="K551" s="158"/>
      <c r="L551" s="158"/>
      <c r="M551" s="158"/>
      <c r="N551" s="159"/>
      <c r="O551" s="160"/>
      <c r="P551" s="161"/>
      <c r="Q551" s="162"/>
      <c r="R551" s="163"/>
    </row>
    <row r="552" spans="1:18">
      <c r="A552" s="8" t="s">
        <v>832</v>
      </c>
      <c r="B552" s="8" t="s">
        <v>140</v>
      </c>
      <c r="C552" s="8" t="s">
        <v>111</v>
      </c>
      <c r="D552" s="9">
        <v>35992</v>
      </c>
      <c r="E552" s="95">
        <f t="shared" ca="1" si="16"/>
        <v>24</v>
      </c>
      <c r="F552" s="111">
        <v>68260</v>
      </c>
      <c r="G552" s="112">
        <v>5</v>
      </c>
      <c r="H552" s="238">
        <f t="shared" si="17"/>
        <v>71673</v>
      </c>
      <c r="K552" s="158"/>
      <c r="L552" s="158"/>
      <c r="M552" s="158"/>
      <c r="N552" s="159"/>
      <c r="O552" s="160"/>
      <c r="P552" s="161"/>
      <c r="Q552" s="162"/>
      <c r="R552" s="163"/>
    </row>
    <row r="553" spans="1:18">
      <c r="A553" s="8" t="s">
        <v>775</v>
      </c>
      <c r="B553" s="8" t="s">
        <v>242</v>
      </c>
      <c r="C553" s="8" t="s">
        <v>108</v>
      </c>
      <c r="D553" s="9">
        <v>36182</v>
      </c>
      <c r="E553" s="95">
        <f t="shared" ca="1" si="16"/>
        <v>24</v>
      </c>
      <c r="F553" s="111">
        <v>68300</v>
      </c>
      <c r="G553" s="112">
        <v>5</v>
      </c>
      <c r="H553" s="238">
        <f t="shared" si="17"/>
        <v>71715</v>
      </c>
      <c r="K553" s="158"/>
      <c r="L553" s="158"/>
      <c r="M553" s="158"/>
      <c r="N553" s="159"/>
      <c r="O553" s="160"/>
      <c r="P553" s="161"/>
      <c r="Q553" s="162"/>
      <c r="R553" s="163"/>
    </row>
    <row r="554" spans="1:18">
      <c r="A554" s="8" t="s">
        <v>883</v>
      </c>
      <c r="B554" s="8" t="s">
        <v>121</v>
      </c>
      <c r="C554" s="8" t="s">
        <v>108</v>
      </c>
      <c r="D554" s="9">
        <v>36466</v>
      </c>
      <c r="E554" s="95">
        <f t="shared" ca="1" si="16"/>
        <v>23</v>
      </c>
      <c r="F554" s="111">
        <v>68410</v>
      </c>
      <c r="G554" s="112">
        <v>5</v>
      </c>
      <c r="H554" s="238">
        <f t="shared" si="17"/>
        <v>71830.5</v>
      </c>
      <c r="K554" s="158"/>
      <c r="L554" s="158"/>
      <c r="M554" s="158"/>
      <c r="N554" s="159"/>
      <c r="O554" s="160"/>
      <c r="P554" s="161"/>
      <c r="Q554" s="162"/>
      <c r="R554" s="163"/>
    </row>
    <row r="555" spans="1:18">
      <c r="A555" s="8" t="s">
        <v>155</v>
      </c>
      <c r="B555" s="8" t="s">
        <v>119</v>
      </c>
      <c r="C555" s="8" t="s">
        <v>108</v>
      </c>
      <c r="D555" s="9">
        <v>41016</v>
      </c>
      <c r="E555" s="95">
        <f t="shared" ca="1" si="16"/>
        <v>10</v>
      </c>
      <c r="F555" s="111">
        <v>68470</v>
      </c>
      <c r="G555" s="112">
        <v>4</v>
      </c>
      <c r="H555" s="238">
        <f t="shared" si="17"/>
        <v>71893.5</v>
      </c>
      <c r="K555" s="158"/>
      <c r="L555" s="158"/>
      <c r="M555" s="158"/>
      <c r="N555" s="159"/>
      <c r="O555" s="160"/>
      <c r="P555" s="161"/>
      <c r="Q555" s="162"/>
      <c r="R555" s="163"/>
    </row>
    <row r="556" spans="1:18">
      <c r="A556" s="8" t="s">
        <v>810</v>
      </c>
      <c r="B556" s="8" t="s">
        <v>140</v>
      </c>
      <c r="C556" s="8" t="s">
        <v>111</v>
      </c>
      <c r="D556" s="9">
        <v>36977</v>
      </c>
      <c r="E556" s="95">
        <f t="shared" ca="1" si="16"/>
        <v>22</v>
      </c>
      <c r="F556" s="111">
        <v>68510</v>
      </c>
      <c r="G556" s="112">
        <v>5</v>
      </c>
      <c r="H556" s="238">
        <f t="shared" si="17"/>
        <v>71935.5</v>
      </c>
      <c r="K556" s="158"/>
      <c r="L556" s="158"/>
      <c r="M556" s="158"/>
      <c r="N556" s="159"/>
      <c r="O556" s="160"/>
      <c r="P556" s="161"/>
      <c r="Q556" s="162"/>
      <c r="R556" s="163"/>
    </row>
    <row r="557" spans="1:18">
      <c r="A557" s="8" t="s">
        <v>886</v>
      </c>
      <c r="B557" s="8" t="s">
        <v>115</v>
      </c>
      <c r="C557" s="8" t="s">
        <v>108</v>
      </c>
      <c r="D557" s="9">
        <v>35903</v>
      </c>
      <c r="E557" s="95">
        <f t="shared" ca="1" si="16"/>
        <v>24</v>
      </c>
      <c r="F557" s="111">
        <v>68520</v>
      </c>
      <c r="G557" s="112">
        <v>5</v>
      </c>
      <c r="H557" s="238">
        <f t="shared" si="17"/>
        <v>71946</v>
      </c>
      <c r="K557" s="158"/>
      <c r="L557" s="158"/>
      <c r="M557" s="158"/>
      <c r="N557" s="159"/>
      <c r="O557" s="160"/>
      <c r="P557" s="161"/>
      <c r="Q557" s="162"/>
      <c r="R557" s="163"/>
    </row>
    <row r="558" spans="1:18">
      <c r="A558" s="8" t="s">
        <v>606</v>
      </c>
      <c r="B558" s="8" t="s">
        <v>140</v>
      </c>
      <c r="C558" s="8" t="s">
        <v>108</v>
      </c>
      <c r="D558" s="9">
        <v>38733</v>
      </c>
      <c r="E558" s="95">
        <f t="shared" ca="1" si="16"/>
        <v>17</v>
      </c>
      <c r="F558" s="111">
        <v>68710</v>
      </c>
      <c r="G558" s="112">
        <v>4</v>
      </c>
      <c r="H558" s="238">
        <f t="shared" si="17"/>
        <v>72145.5</v>
      </c>
      <c r="K558" s="158"/>
      <c r="L558" s="158"/>
      <c r="M558" s="158"/>
      <c r="N558" s="159"/>
      <c r="O558" s="160"/>
      <c r="P558" s="161"/>
      <c r="Q558" s="162"/>
      <c r="R558" s="163"/>
    </row>
    <row r="559" spans="1:18">
      <c r="A559" s="8" t="s">
        <v>824</v>
      </c>
      <c r="B559" s="8" t="s">
        <v>140</v>
      </c>
      <c r="C559" s="8" t="s">
        <v>108</v>
      </c>
      <c r="D559" s="9">
        <v>36318</v>
      </c>
      <c r="E559" s="95">
        <f t="shared" ca="1" si="16"/>
        <v>23</v>
      </c>
      <c r="F559" s="111">
        <v>68750</v>
      </c>
      <c r="G559" s="112">
        <v>1</v>
      </c>
      <c r="H559" s="238">
        <f t="shared" si="17"/>
        <v>72187.5</v>
      </c>
      <c r="K559" s="158"/>
      <c r="L559" s="158"/>
      <c r="M559" s="158"/>
      <c r="N559" s="159"/>
      <c r="O559" s="160"/>
      <c r="P559" s="161"/>
      <c r="Q559" s="162"/>
      <c r="R559" s="163"/>
    </row>
    <row r="560" spans="1:18">
      <c r="A560" s="8" t="s">
        <v>448</v>
      </c>
      <c r="B560" s="8" t="s">
        <v>107</v>
      </c>
      <c r="C560" s="8" t="s">
        <v>108</v>
      </c>
      <c r="D560" s="9">
        <v>39441</v>
      </c>
      <c r="E560" s="95">
        <f t="shared" ca="1" si="16"/>
        <v>15</v>
      </c>
      <c r="F560" s="111">
        <v>68860</v>
      </c>
      <c r="G560" s="112">
        <v>2</v>
      </c>
      <c r="H560" s="238">
        <f t="shared" si="17"/>
        <v>72303</v>
      </c>
      <c r="K560" s="158"/>
      <c r="L560" s="158"/>
      <c r="M560" s="158"/>
      <c r="N560" s="159"/>
      <c r="O560" s="160"/>
      <c r="P560" s="161"/>
      <c r="Q560" s="162"/>
      <c r="R560" s="163"/>
    </row>
    <row r="561" spans="1:18">
      <c r="A561" s="8" t="s">
        <v>231</v>
      </c>
      <c r="B561" s="8" t="s">
        <v>123</v>
      </c>
      <c r="C561" s="8" t="s">
        <v>108</v>
      </c>
      <c r="D561" s="9">
        <v>40596</v>
      </c>
      <c r="E561" s="95">
        <f t="shared" ca="1" si="16"/>
        <v>12</v>
      </c>
      <c r="F561" s="111">
        <v>68910</v>
      </c>
      <c r="G561" s="112">
        <v>5</v>
      </c>
      <c r="H561" s="238">
        <f t="shared" si="17"/>
        <v>72355.5</v>
      </c>
      <c r="K561" s="158"/>
      <c r="L561" s="158"/>
      <c r="M561" s="158"/>
      <c r="N561" s="159"/>
      <c r="O561" s="160"/>
      <c r="P561" s="161"/>
      <c r="Q561" s="162"/>
      <c r="R561" s="163"/>
    </row>
    <row r="562" spans="1:18">
      <c r="A562" s="8" t="s">
        <v>418</v>
      </c>
      <c r="B562" s="8" t="s">
        <v>242</v>
      </c>
      <c r="C562" s="8" t="s">
        <v>108</v>
      </c>
      <c r="D562" s="9">
        <v>39646</v>
      </c>
      <c r="E562" s="95">
        <f t="shared" ca="1" si="16"/>
        <v>14</v>
      </c>
      <c r="F562" s="111">
        <v>69060</v>
      </c>
      <c r="G562" s="112">
        <v>1</v>
      </c>
      <c r="H562" s="238">
        <f t="shared" si="17"/>
        <v>72513</v>
      </c>
      <c r="K562" s="158"/>
      <c r="L562" s="158"/>
      <c r="M562" s="158"/>
      <c r="N562" s="159"/>
      <c r="O562" s="160"/>
      <c r="P562" s="161"/>
      <c r="Q562" s="162"/>
      <c r="R562" s="163"/>
    </row>
    <row r="563" spans="1:18">
      <c r="A563" s="8" t="s">
        <v>846</v>
      </c>
      <c r="B563" s="8" t="s">
        <v>140</v>
      </c>
      <c r="C563" s="8" t="s">
        <v>108</v>
      </c>
      <c r="D563" s="9">
        <v>37509</v>
      </c>
      <c r="E563" s="95">
        <f t="shared" ca="1" si="16"/>
        <v>20</v>
      </c>
      <c r="F563" s="111">
        <v>69080</v>
      </c>
      <c r="G563" s="112">
        <v>3</v>
      </c>
      <c r="H563" s="238">
        <f t="shared" si="17"/>
        <v>72534</v>
      </c>
      <c r="K563" s="158"/>
      <c r="L563" s="158"/>
      <c r="M563" s="158"/>
      <c r="N563" s="159"/>
      <c r="O563" s="160"/>
      <c r="P563" s="161"/>
      <c r="Q563" s="162"/>
      <c r="R563" s="163"/>
    </row>
    <row r="564" spans="1:18">
      <c r="A564" s="8" t="s">
        <v>936</v>
      </c>
      <c r="B564" s="8" t="s">
        <v>119</v>
      </c>
      <c r="C564" s="8" t="s">
        <v>108</v>
      </c>
      <c r="D564" s="9">
        <v>36312</v>
      </c>
      <c r="E564" s="95">
        <f t="shared" ca="1" si="16"/>
        <v>23</v>
      </c>
      <c r="F564" s="111">
        <v>69200</v>
      </c>
      <c r="G564" s="112">
        <v>4</v>
      </c>
      <c r="H564" s="238">
        <f t="shared" si="17"/>
        <v>72660</v>
      </c>
      <c r="K564" s="158"/>
      <c r="L564" s="158"/>
      <c r="M564" s="158"/>
      <c r="N564" s="159"/>
      <c r="O564" s="160"/>
      <c r="P564" s="161"/>
      <c r="Q564" s="162"/>
      <c r="R564" s="163"/>
    </row>
    <row r="565" spans="1:18">
      <c r="A565" s="8" t="s">
        <v>405</v>
      </c>
      <c r="B565" s="8" t="s">
        <v>140</v>
      </c>
      <c r="C565" s="8" t="s">
        <v>108</v>
      </c>
      <c r="D565" s="9">
        <v>39696</v>
      </c>
      <c r="E565" s="95">
        <f t="shared" ca="1" si="16"/>
        <v>14</v>
      </c>
      <c r="F565" s="111">
        <v>69320</v>
      </c>
      <c r="G565" s="112">
        <v>3</v>
      </c>
      <c r="H565" s="238">
        <f t="shared" si="17"/>
        <v>72786</v>
      </c>
      <c r="K565" s="158"/>
      <c r="L565" s="158"/>
      <c r="M565" s="158"/>
      <c r="N565" s="159"/>
      <c r="O565" s="160"/>
      <c r="P565" s="161"/>
      <c r="Q565" s="162"/>
      <c r="R565" s="163"/>
    </row>
    <row r="566" spans="1:18">
      <c r="A566" s="8" t="s">
        <v>202</v>
      </c>
      <c r="B566" s="8" t="s">
        <v>177</v>
      </c>
      <c r="C566" s="8" t="s">
        <v>108</v>
      </c>
      <c r="D566" s="9">
        <v>40745</v>
      </c>
      <c r="E566" s="95">
        <f t="shared" ca="1" si="16"/>
        <v>11</v>
      </c>
      <c r="F566" s="111">
        <v>69400</v>
      </c>
      <c r="G566" s="112">
        <v>5</v>
      </c>
      <c r="H566" s="238">
        <f t="shared" si="17"/>
        <v>72870</v>
      </c>
      <c r="K566" s="158"/>
      <c r="L566" s="158"/>
      <c r="M566" s="158"/>
      <c r="N566" s="159"/>
      <c r="O566" s="160"/>
      <c r="P566" s="161"/>
      <c r="Q566" s="162"/>
      <c r="R566" s="163"/>
    </row>
    <row r="567" spans="1:18">
      <c r="A567" s="8" t="s">
        <v>795</v>
      </c>
      <c r="B567" s="8" t="s">
        <v>215</v>
      </c>
      <c r="C567" s="8" t="s">
        <v>111</v>
      </c>
      <c r="D567" s="9">
        <v>36673</v>
      </c>
      <c r="E567" s="95">
        <f t="shared" ca="1" si="16"/>
        <v>22</v>
      </c>
      <c r="F567" s="111">
        <v>69410</v>
      </c>
      <c r="G567" s="112">
        <v>4</v>
      </c>
      <c r="H567" s="238">
        <f t="shared" si="17"/>
        <v>72880.5</v>
      </c>
      <c r="K567" s="158"/>
      <c r="L567" s="158"/>
      <c r="M567" s="158"/>
      <c r="N567" s="159"/>
      <c r="O567" s="160"/>
      <c r="P567" s="161"/>
      <c r="Q567" s="162"/>
      <c r="R567" s="163"/>
    </row>
    <row r="568" spans="1:18">
      <c r="A568" s="8" t="s">
        <v>479</v>
      </c>
      <c r="B568" s="8" t="s">
        <v>110</v>
      </c>
      <c r="C568" s="8" t="s">
        <v>108</v>
      </c>
      <c r="D568" s="9">
        <v>39282</v>
      </c>
      <c r="E568" s="95">
        <f t="shared" ca="1" si="16"/>
        <v>15</v>
      </c>
      <c r="F568" s="111">
        <v>69420</v>
      </c>
      <c r="G568" s="112">
        <v>2</v>
      </c>
      <c r="H568" s="238">
        <f t="shared" si="17"/>
        <v>72891</v>
      </c>
      <c r="K568" s="158"/>
      <c r="L568" s="158"/>
      <c r="M568" s="158"/>
      <c r="N568" s="159"/>
      <c r="O568" s="160"/>
      <c r="P568" s="161"/>
      <c r="Q568" s="162"/>
      <c r="R568" s="163"/>
    </row>
    <row r="569" spans="1:18">
      <c r="A569" s="8" t="s">
        <v>379</v>
      </c>
      <c r="B569" s="8" t="s">
        <v>107</v>
      </c>
      <c r="C569" s="8" t="s">
        <v>108</v>
      </c>
      <c r="D569" s="9">
        <v>39784</v>
      </c>
      <c r="E569" s="95">
        <f t="shared" ca="1" si="16"/>
        <v>14</v>
      </c>
      <c r="F569" s="111">
        <v>69510</v>
      </c>
      <c r="G569" s="112">
        <v>5</v>
      </c>
      <c r="H569" s="238">
        <f t="shared" si="17"/>
        <v>72985.5</v>
      </c>
      <c r="K569" s="158"/>
      <c r="L569" s="158"/>
      <c r="M569" s="158"/>
      <c r="N569" s="159"/>
      <c r="O569" s="160"/>
      <c r="P569" s="161"/>
      <c r="Q569" s="162"/>
      <c r="R569" s="163"/>
    </row>
    <row r="570" spans="1:18">
      <c r="A570" s="8" t="s">
        <v>550</v>
      </c>
      <c r="B570" s="8" t="s">
        <v>140</v>
      </c>
      <c r="C570" s="8" t="s">
        <v>108</v>
      </c>
      <c r="D570" s="9">
        <v>39001</v>
      </c>
      <c r="E570" s="95">
        <f t="shared" ca="1" si="16"/>
        <v>16</v>
      </c>
      <c r="F570" s="111">
        <v>70020</v>
      </c>
      <c r="G570" s="112">
        <v>3</v>
      </c>
      <c r="H570" s="238">
        <f t="shared" si="17"/>
        <v>73521</v>
      </c>
      <c r="K570" s="158"/>
      <c r="L570" s="158"/>
      <c r="M570" s="158"/>
      <c r="N570" s="159"/>
      <c r="O570" s="160"/>
      <c r="P570" s="161"/>
      <c r="Q570" s="162"/>
      <c r="R570" s="163"/>
    </row>
    <row r="571" spans="1:18">
      <c r="A571" s="8" t="s">
        <v>538</v>
      </c>
      <c r="B571" s="8" t="s">
        <v>107</v>
      </c>
      <c r="C571" s="8" t="s">
        <v>111</v>
      </c>
      <c r="D571" s="9">
        <v>39087</v>
      </c>
      <c r="E571" s="95">
        <f t="shared" ca="1" si="16"/>
        <v>16</v>
      </c>
      <c r="F571" s="111">
        <v>70150</v>
      </c>
      <c r="G571" s="112">
        <v>2</v>
      </c>
      <c r="H571" s="238">
        <f t="shared" si="17"/>
        <v>73657.5</v>
      </c>
      <c r="K571" s="158"/>
      <c r="L571" s="158"/>
      <c r="M571" s="158"/>
      <c r="N571" s="159"/>
      <c r="O571" s="160"/>
      <c r="P571" s="161"/>
      <c r="Q571" s="162"/>
      <c r="R571" s="163"/>
    </row>
    <row r="572" spans="1:18">
      <c r="A572" s="8" t="s">
        <v>933</v>
      </c>
      <c r="B572" s="8" t="s">
        <v>119</v>
      </c>
      <c r="C572" s="8" t="s">
        <v>108</v>
      </c>
      <c r="D572" s="9">
        <v>35896</v>
      </c>
      <c r="E572" s="95">
        <f t="shared" ca="1" si="16"/>
        <v>25</v>
      </c>
      <c r="F572" s="111">
        <v>70280</v>
      </c>
      <c r="G572" s="112">
        <v>3</v>
      </c>
      <c r="H572" s="238">
        <f t="shared" si="17"/>
        <v>73794</v>
      </c>
      <c r="K572" s="158"/>
      <c r="L572" s="158"/>
      <c r="M572" s="158"/>
      <c r="N572" s="159"/>
      <c r="O572" s="160"/>
      <c r="P572" s="161"/>
      <c r="Q572" s="162"/>
      <c r="R572" s="163"/>
    </row>
    <row r="573" spans="1:18">
      <c r="A573" s="8" t="s">
        <v>138</v>
      </c>
      <c r="B573" s="8" t="s">
        <v>107</v>
      </c>
      <c r="C573" s="8" t="s">
        <v>111</v>
      </c>
      <c r="D573" s="9">
        <v>41125</v>
      </c>
      <c r="E573" s="95">
        <f t="shared" ca="1" si="16"/>
        <v>10</v>
      </c>
      <c r="F573" s="111">
        <v>70300</v>
      </c>
      <c r="G573" s="112">
        <v>3</v>
      </c>
      <c r="H573" s="238">
        <f t="shared" si="17"/>
        <v>73815</v>
      </c>
      <c r="K573" s="158"/>
      <c r="L573" s="158"/>
      <c r="M573" s="158"/>
      <c r="N573" s="159"/>
      <c r="O573" s="160"/>
      <c r="P573" s="161"/>
      <c r="Q573" s="162"/>
      <c r="R573" s="163"/>
    </row>
    <row r="574" spans="1:18">
      <c r="A574" s="8" t="s">
        <v>311</v>
      </c>
      <c r="B574" s="8" t="s">
        <v>147</v>
      </c>
      <c r="C574" s="8" t="s">
        <v>108</v>
      </c>
      <c r="D574" s="9">
        <v>40333</v>
      </c>
      <c r="E574" s="95">
        <f t="shared" ca="1" si="16"/>
        <v>12</v>
      </c>
      <c r="F574" s="111">
        <v>70480</v>
      </c>
      <c r="G574" s="112">
        <v>4</v>
      </c>
      <c r="H574" s="238">
        <f t="shared" si="17"/>
        <v>74004</v>
      </c>
      <c r="K574" s="158"/>
      <c r="L574" s="158"/>
      <c r="M574" s="158"/>
      <c r="N574" s="159"/>
      <c r="O574" s="160"/>
      <c r="P574" s="161"/>
      <c r="Q574" s="162"/>
      <c r="R574" s="163"/>
    </row>
    <row r="575" spans="1:18">
      <c r="A575" s="8" t="s">
        <v>251</v>
      </c>
      <c r="B575" s="8" t="s">
        <v>107</v>
      </c>
      <c r="C575" s="8" t="s">
        <v>108</v>
      </c>
      <c r="D575" s="12">
        <v>40536</v>
      </c>
      <c r="E575" s="95">
        <f t="shared" ca="1" si="16"/>
        <v>12</v>
      </c>
      <c r="F575" s="111">
        <v>70730</v>
      </c>
      <c r="G575" s="112">
        <v>1</v>
      </c>
      <c r="H575" s="238">
        <f t="shared" si="17"/>
        <v>74266.5</v>
      </c>
      <c r="K575" s="158"/>
      <c r="L575" s="158"/>
      <c r="M575" s="158"/>
      <c r="N575" s="159"/>
      <c r="O575" s="160"/>
      <c r="P575" s="161"/>
      <c r="Q575" s="162"/>
      <c r="R575" s="163"/>
    </row>
    <row r="576" spans="1:18">
      <c r="A576" s="8" t="s">
        <v>611</v>
      </c>
      <c r="B576" s="8" t="s">
        <v>140</v>
      </c>
      <c r="C576" s="8" t="s">
        <v>108</v>
      </c>
      <c r="D576" s="9">
        <v>38321</v>
      </c>
      <c r="E576" s="95">
        <f t="shared" ca="1" si="16"/>
        <v>18</v>
      </c>
      <c r="F576" s="111">
        <v>70760</v>
      </c>
      <c r="G576" s="112">
        <v>1</v>
      </c>
      <c r="H576" s="238">
        <f t="shared" si="17"/>
        <v>74298</v>
      </c>
      <c r="K576" s="158"/>
      <c r="L576" s="158"/>
      <c r="M576" s="158"/>
      <c r="N576" s="159"/>
      <c r="O576" s="160"/>
      <c r="P576" s="161"/>
      <c r="Q576" s="162"/>
      <c r="R576" s="163"/>
    </row>
    <row r="577" spans="1:18">
      <c r="A577" s="8" t="s">
        <v>792</v>
      </c>
      <c r="B577" s="8" t="s">
        <v>113</v>
      </c>
      <c r="C577" s="8" t="s">
        <v>108</v>
      </c>
      <c r="D577" s="9">
        <v>35989</v>
      </c>
      <c r="E577" s="95">
        <f t="shared" ca="1" si="16"/>
        <v>24</v>
      </c>
      <c r="F577" s="111">
        <v>71010</v>
      </c>
      <c r="G577" s="112">
        <v>5</v>
      </c>
      <c r="H577" s="238">
        <f t="shared" si="17"/>
        <v>74560.5</v>
      </c>
      <c r="K577" s="158"/>
      <c r="L577" s="158"/>
      <c r="M577" s="158"/>
      <c r="N577" s="159"/>
      <c r="O577" s="160"/>
      <c r="P577" s="161"/>
      <c r="Q577" s="162"/>
      <c r="R577" s="163"/>
    </row>
    <row r="578" spans="1:18">
      <c r="A578" s="8" t="s">
        <v>470</v>
      </c>
      <c r="B578" s="8" t="s">
        <v>140</v>
      </c>
      <c r="C578" s="8" t="s">
        <v>108</v>
      </c>
      <c r="D578" s="9">
        <v>39312</v>
      </c>
      <c r="E578" s="95">
        <f t="shared" ref="E578:E641" ca="1" si="18">DATEDIF(D578,TODAY(),"Y")</f>
        <v>15</v>
      </c>
      <c r="F578" s="111">
        <v>71030</v>
      </c>
      <c r="G578" s="112">
        <v>3</v>
      </c>
      <c r="H578" s="238">
        <f t="shared" si="17"/>
        <v>74581.5</v>
      </c>
      <c r="K578" s="158"/>
      <c r="L578" s="158"/>
      <c r="M578" s="158"/>
      <c r="N578" s="159"/>
      <c r="O578" s="160"/>
      <c r="P578" s="161"/>
      <c r="Q578" s="162"/>
      <c r="R578" s="163"/>
    </row>
    <row r="579" spans="1:18">
      <c r="A579" s="8" t="s">
        <v>459</v>
      </c>
      <c r="B579" s="8" t="s">
        <v>260</v>
      </c>
      <c r="C579" s="8" t="s">
        <v>108</v>
      </c>
      <c r="D579" s="9">
        <v>39388</v>
      </c>
      <c r="E579" s="95">
        <f t="shared" ca="1" si="18"/>
        <v>15</v>
      </c>
      <c r="F579" s="111">
        <v>71120</v>
      </c>
      <c r="G579" s="112">
        <v>4</v>
      </c>
      <c r="H579" s="238">
        <f t="shared" ref="H579:H642" si="19">$I$2*F579+F579</f>
        <v>74676</v>
      </c>
      <c r="K579" s="158"/>
      <c r="L579" s="158"/>
      <c r="M579" s="158"/>
      <c r="N579" s="159"/>
      <c r="O579" s="160"/>
      <c r="P579" s="161"/>
      <c r="Q579" s="162"/>
      <c r="R579" s="163"/>
    </row>
    <row r="580" spans="1:18">
      <c r="A580" s="8" t="s">
        <v>144</v>
      </c>
      <c r="B580" s="8" t="s">
        <v>123</v>
      </c>
      <c r="C580" s="8" t="s">
        <v>108</v>
      </c>
      <c r="D580" s="9">
        <v>41091</v>
      </c>
      <c r="E580" s="95">
        <f t="shared" ca="1" si="18"/>
        <v>10</v>
      </c>
      <c r="F580" s="111">
        <v>71150</v>
      </c>
      <c r="G580" s="112">
        <v>2</v>
      </c>
      <c r="H580" s="238">
        <f t="shared" si="19"/>
        <v>74707.5</v>
      </c>
      <c r="K580" s="158"/>
      <c r="L580" s="158"/>
      <c r="M580" s="158"/>
      <c r="N580" s="159"/>
      <c r="O580" s="160"/>
      <c r="P580" s="161"/>
      <c r="Q580" s="162"/>
      <c r="R580" s="163"/>
    </row>
    <row r="581" spans="1:18">
      <c r="A581" s="8" t="s">
        <v>333</v>
      </c>
      <c r="B581" s="8" t="s">
        <v>215</v>
      </c>
      <c r="C581" s="8" t="s">
        <v>111</v>
      </c>
      <c r="D581" s="9">
        <v>40263</v>
      </c>
      <c r="E581" s="95">
        <f t="shared" ca="1" si="18"/>
        <v>13</v>
      </c>
      <c r="F581" s="111">
        <v>71190</v>
      </c>
      <c r="G581" s="112">
        <v>4</v>
      </c>
      <c r="H581" s="238">
        <f t="shared" si="19"/>
        <v>74749.5</v>
      </c>
      <c r="K581" s="158"/>
      <c r="L581" s="158"/>
      <c r="M581" s="158"/>
      <c r="N581" s="159"/>
      <c r="O581" s="160"/>
      <c r="P581" s="161"/>
      <c r="Q581" s="162"/>
      <c r="R581" s="163"/>
    </row>
    <row r="582" spans="1:18">
      <c r="A582" s="8" t="s">
        <v>908</v>
      </c>
      <c r="B582" s="8" t="s">
        <v>110</v>
      </c>
      <c r="C582" s="8" t="s">
        <v>111</v>
      </c>
      <c r="D582" s="9">
        <v>36375</v>
      </c>
      <c r="E582" s="95">
        <f t="shared" ca="1" si="18"/>
        <v>23</v>
      </c>
      <c r="F582" s="111">
        <v>71300</v>
      </c>
      <c r="G582" s="112">
        <v>5</v>
      </c>
      <c r="H582" s="238">
        <f t="shared" si="19"/>
        <v>74865</v>
      </c>
      <c r="K582" s="158"/>
      <c r="L582" s="158"/>
      <c r="M582" s="158"/>
      <c r="N582" s="159"/>
      <c r="O582" s="160"/>
      <c r="P582" s="161"/>
      <c r="Q582" s="162"/>
      <c r="R582" s="163"/>
    </row>
    <row r="583" spans="1:18">
      <c r="A583" s="8" t="s">
        <v>790</v>
      </c>
      <c r="B583" s="8" t="s">
        <v>113</v>
      </c>
      <c r="C583" s="8" t="s">
        <v>108</v>
      </c>
      <c r="D583" s="9">
        <v>36643</v>
      </c>
      <c r="E583" s="95">
        <f t="shared" ca="1" si="18"/>
        <v>22</v>
      </c>
      <c r="F583" s="111">
        <v>71380</v>
      </c>
      <c r="G583" s="112">
        <v>2</v>
      </c>
      <c r="H583" s="238">
        <f t="shared" si="19"/>
        <v>74949</v>
      </c>
      <c r="K583" s="158"/>
      <c r="L583" s="158"/>
      <c r="M583" s="158"/>
      <c r="N583" s="159"/>
      <c r="O583" s="160"/>
      <c r="P583" s="161"/>
      <c r="Q583" s="162"/>
      <c r="R583" s="163"/>
    </row>
    <row r="584" spans="1:18">
      <c r="A584" s="8" t="s">
        <v>545</v>
      </c>
      <c r="B584" s="8" t="s">
        <v>709</v>
      </c>
      <c r="C584" s="8" t="s">
        <v>108</v>
      </c>
      <c r="D584" s="9">
        <v>39038</v>
      </c>
      <c r="E584" s="95">
        <f t="shared" ca="1" si="18"/>
        <v>16</v>
      </c>
      <c r="F584" s="111">
        <v>71400</v>
      </c>
      <c r="G584" s="112">
        <v>4</v>
      </c>
      <c r="H584" s="238">
        <f t="shared" si="19"/>
        <v>74970</v>
      </c>
      <c r="K584" s="158"/>
      <c r="L584" s="158"/>
      <c r="M584" s="158"/>
      <c r="N584" s="159"/>
      <c r="O584" s="160"/>
      <c r="P584" s="161"/>
      <c r="Q584" s="162"/>
      <c r="R584" s="163"/>
    </row>
    <row r="585" spans="1:18">
      <c r="A585" s="8" t="s">
        <v>458</v>
      </c>
      <c r="B585" s="8" t="s">
        <v>140</v>
      </c>
      <c r="C585" s="8" t="s">
        <v>108</v>
      </c>
      <c r="D585" s="9">
        <v>39390</v>
      </c>
      <c r="E585" s="95">
        <f t="shared" ca="1" si="18"/>
        <v>15</v>
      </c>
      <c r="F585" s="111">
        <v>71490</v>
      </c>
      <c r="G585" s="112">
        <v>5</v>
      </c>
      <c r="H585" s="238">
        <f t="shared" si="19"/>
        <v>75064.5</v>
      </c>
      <c r="K585" s="158"/>
      <c r="L585" s="158"/>
      <c r="M585" s="158"/>
      <c r="N585" s="159"/>
      <c r="O585" s="160"/>
      <c r="P585" s="161"/>
      <c r="Q585" s="162"/>
      <c r="R585" s="163"/>
    </row>
    <row r="586" spans="1:18">
      <c r="A586" s="8" t="s">
        <v>122</v>
      </c>
      <c r="B586" s="8" t="s">
        <v>123</v>
      </c>
      <c r="C586" s="8" t="s">
        <v>108</v>
      </c>
      <c r="D586" s="9">
        <v>41200</v>
      </c>
      <c r="E586" s="95">
        <f t="shared" ca="1" si="18"/>
        <v>10</v>
      </c>
      <c r="F586" s="111">
        <v>71670</v>
      </c>
      <c r="G586" s="112">
        <v>4</v>
      </c>
      <c r="H586" s="238">
        <f t="shared" si="19"/>
        <v>75253.5</v>
      </c>
      <c r="K586" s="158"/>
      <c r="L586" s="158"/>
      <c r="M586" s="158"/>
      <c r="N586" s="159"/>
      <c r="O586" s="160"/>
      <c r="P586" s="161"/>
      <c r="Q586" s="162"/>
      <c r="R586" s="163"/>
    </row>
    <row r="587" spans="1:18">
      <c r="A587" s="8" t="s">
        <v>181</v>
      </c>
      <c r="B587" s="8" t="s">
        <v>110</v>
      </c>
      <c r="C587" s="8" t="s">
        <v>108</v>
      </c>
      <c r="D587" s="9">
        <v>40878</v>
      </c>
      <c r="E587" s="95">
        <f t="shared" ca="1" si="18"/>
        <v>11</v>
      </c>
      <c r="F587" s="111">
        <v>71680</v>
      </c>
      <c r="G587" s="112">
        <v>4</v>
      </c>
      <c r="H587" s="238">
        <f t="shared" si="19"/>
        <v>75264</v>
      </c>
      <c r="K587" s="158"/>
      <c r="L587" s="158"/>
      <c r="M587" s="158"/>
      <c r="N587" s="159"/>
      <c r="O587" s="160"/>
      <c r="P587" s="161"/>
      <c r="Q587" s="162"/>
      <c r="R587" s="163"/>
    </row>
    <row r="588" spans="1:18">
      <c r="A588" s="8" t="s">
        <v>436</v>
      </c>
      <c r="B588" s="8" t="s">
        <v>283</v>
      </c>
      <c r="C588" s="8" t="s">
        <v>111</v>
      </c>
      <c r="D588" s="9">
        <v>39522</v>
      </c>
      <c r="E588" s="95">
        <f t="shared" ca="1" si="18"/>
        <v>15</v>
      </c>
      <c r="F588" s="111">
        <v>71700</v>
      </c>
      <c r="G588" s="112">
        <v>2</v>
      </c>
      <c r="H588" s="238">
        <f t="shared" si="19"/>
        <v>75285</v>
      </c>
      <c r="K588" s="158"/>
      <c r="L588" s="158"/>
      <c r="M588" s="158"/>
      <c r="N588" s="159"/>
      <c r="O588" s="160"/>
      <c r="P588" s="161"/>
      <c r="Q588" s="162"/>
      <c r="R588" s="163"/>
    </row>
    <row r="589" spans="1:18">
      <c r="A589" s="8" t="s">
        <v>823</v>
      </c>
      <c r="B589" s="8" t="s">
        <v>140</v>
      </c>
      <c r="C589" s="8" t="s">
        <v>111</v>
      </c>
      <c r="D589" s="9">
        <v>35972</v>
      </c>
      <c r="E589" s="95">
        <f t="shared" ca="1" si="18"/>
        <v>24</v>
      </c>
      <c r="F589" s="111">
        <v>71710</v>
      </c>
      <c r="G589" s="112">
        <v>5</v>
      </c>
      <c r="H589" s="238">
        <f t="shared" si="19"/>
        <v>75295.5</v>
      </c>
      <c r="K589" s="158"/>
      <c r="L589" s="158"/>
      <c r="M589" s="158"/>
      <c r="N589" s="159"/>
      <c r="O589" s="160"/>
      <c r="P589" s="161"/>
      <c r="Q589" s="162"/>
      <c r="R589" s="163"/>
    </row>
    <row r="590" spans="1:18">
      <c r="A590" s="8" t="s">
        <v>247</v>
      </c>
      <c r="B590" s="8" t="s">
        <v>177</v>
      </c>
      <c r="C590" s="8" t="s">
        <v>108</v>
      </c>
      <c r="D590" s="9">
        <v>40551</v>
      </c>
      <c r="E590" s="95">
        <f t="shared" ca="1" si="18"/>
        <v>12</v>
      </c>
      <c r="F590" s="111">
        <v>71730</v>
      </c>
      <c r="G590" s="112">
        <v>1</v>
      </c>
      <c r="H590" s="238">
        <f t="shared" si="19"/>
        <v>75316.5</v>
      </c>
      <c r="K590" s="158"/>
      <c r="L590" s="158"/>
      <c r="M590" s="158"/>
      <c r="N590" s="159"/>
      <c r="O590" s="160"/>
      <c r="P590" s="161"/>
      <c r="Q590" s="162"/>
      <c r="R590" s="163"/>
    </row>
    <row r="591" spans="1:18">
      <c r="A591" s="8" t="s">
        <v>673</v>
      </c>
      <c r="B591" s="8" t="s">
        <v>121</v>
      </c>
      <c r="C591" s="8" t="s">
        <v>108</v>
      </c>
      <c r="D591" s="9">
        <v>36898</v>
      </c>
      <c r="E591" s="95">
        <f t="shared" ca="1" si="18"/>
        <v>22</v>
      </c>
      <c r="F591" s="111">
        <v>71820</v>
      </c>
      <c r="G591" s="112">
        <v>2</v>
      </c>
      <c r="H591" s="238">
        <f t="shared" si="19"/>
        <v>75411</v>
      </c>
      <c r="K591" s="158"/>
      <c r="L591" s="158"/>
      <c r="M591" s="158"/>
      <c r="N591" s="159"/>
      <c r="O591" s="160"/>
      <c r="P591" s="161"/>
      <c r="Q591" s="162"/>
      <c r="R591" s="163"/>
    </row>
    <row r="592" spans="1:18">
      <c r="A592" s="8" t="s">
        <v>612</v>
      </c>
      <c r="B592" s="8" t="s">
        <v>140</v>
      </c>
      <c r="C592" s="8" t="s">
        <v>111</v>
      </c>
      <c r="D592" s="9">
        <v>38289</v>
      </c>
      <c r="E592" s="95">
        <f t="shared" ca="1" si="18"/>
        <v>18</v>
      </c>
      <c r="F592" s="111">
        <v>71830</v>
      </c>
      <c r="G592" s="112">
        <v>3</v>
      </c>
      <c r="H592" s="238">
        <f t="shared" si="19"/>
        <v>75421.5</v>
      </c>
      <c r="K592" s="158"/>
      <c r="L592" s="158"/>
      <c r="M592" s="158"/>
      <c r="N592" s="159"/>
      <c r="O592" s="160"/>
      <c r="P592" s="161"/>
      <c r="Q592" s="162"/>
      <c r="R592" s="163"/>
    </row>
    <row r="593" spans="1:18">
      <c r="A593" s="8" t="s">
        <v>772</v>
      </c>
      <c r="B593" s="8" t="s">
        <v>123</v>
      </c>
      <c r="C593" s="8" t="s">
        <v>108</v>
      </c>
      <c r="D593" s="9">
        <v>37241</v>
      </c>
      <c r="E593" s="95">
        <f t="shared" ca="1" si="18"/>
        <v>21</v>
      </c>
      <c r="F593" s="111">
        <v>71950</v>
      </c>
      <c r="G593" s="112">
        <v>5</v>
      </c>
      <c r="H593" s="238">
        <f t="shared" si="19"/>
        <v>75547.5</v>
      </c>
      <c r="K593" s="158"/>
      <c r="L593" s="158"/>
      <c r="M593" s="158"/>
      <c r="N593" s="159"/>
      <c r="O593" s="160"/>
      <c r="P593" s="161"/>
      <c r="Q593" s="162"/>
      <c r="R593" s="163"/>
    </row>
    <row r="594" spans="1:18">
      <c r="A594" s="8" t="s">
        <v>958</v>
      </c>
      <c r="B594" s="8" t="s">
        <v>107</v>
      </c>
      <c r="C594" s="8" t="s">
        <v>108</v>
      </c>
      <c r="D594" s="9">
        <v>36619</v>
      </c>
      <c r="E594" s="95">
        <f t="shared" ca="1" si="18"/>
        <v>23</v>
      </c>
      <c r="F594" s="111">
        <v>71970</v>
      </c>
      <c r="G594" s="112">
        <v>4</v>
      </c>
      <c r="H594" s="238">
        <f t="shared" si="19"/>
        <v>75568.5</v>
      </c>
      <c r="K594" s="158"/>
      <c r="L594" s="158"/>
      <c r="M594" s="158"/>
      <c r="N594" s="159"/>
      <c r="O594" s="160"/>
      <c r="P594" s="161"/>
      <c r="Q594" s="162"/>
      <c r="R594" s="163"/>
    </row>
    <row r="595" spans="1:18">
      <c r="A595" s="8" t="s">
        <v>372</v>
      </c>
      <c r="B595" s="8" t="s">
        <v>119</v>
      </c>
      <c r="C595" s="8" t="s">
        <v>108</v>
      </c>
      <c r="D595" s="9">
        <v>39815</v>
      </c>
      <c r="E595" s="95">
        <f t="shared" ca="1" si="18"/>
        <v>14</v>
      </c>
      <c r="F595" s="111">
        <v>72060</v>
      </c>
      <c r="G595" s="112">
        <v>2</v>
      </c>
      <c r="H595" s="238">
        <f t="shared" si="19"/>
        <v>75663</v>
      </c>
      <c r="K595" s="158"/>
      <c r="L595" s="158"/>
      <c r="M595" s="158"/>
      <c r="N595" s="159"/>
      <c r="O595" s="160"/>
      <c r="P595" s="161"/>
      <c r="Q595" s="162"/>
      <c r="R595" s="163"/>
    </row>
    <row r="596" spans="1:18">
      <c r="A596" s="8" t="s">
        <v>651</v>
      </c>
      <c r="B596" s="8" t="s">
        <v>135</v>
      </c>
      <c r="C596" s="8" t="s">
        <v>108</v>
      </c>
      <c r="D596" s="9">
        <v>36143</v>
      </c>
      <c r="E596" s="95">
        <f t="shared" ca="1" si="18"/>
        <v>24</v>
      </c>
      <c r="F596" s="111">
        <v>72090</v>
      </c>
      <c r="G596" s="112">
        <v>5</v>
      </c>
      <c r="H596" s="238">
        <f t="shared" si="19"/>
        <v>75694.5</v>
      </c>
      <c r="K596" s="158"/>
      <c r="L596" s="158"/>
      <c r="M596" s="158"/>
      <c r="N596" s="159"/>
      <c r="O596" s="160"/>
      <c r="P596" s="161"/>
      <c r="Q596" s="162"/>
      <c r="R596" s="163"/>
    </row>
    <row r="597" spans="1:18">
      <c r="A597" s="8" t="s">
        <v>881</v>
      </c>
      <c r="B597" s="8" t="s">
        <v>121</v>
      </c>
      <c r="C597" s="8" t="s">
        <v>111</v>
      </c>
      <c r="D597" s="9">
        <v>36047</v>
      </c>
      <c r="E597" s="95">
        <f t="shared" ca="1" si="18"/>
        <v>24</v>
      </c>
      <c r="F597" s="111">
        <v>72480</v>
      </c>
      <c r="G597" s="112">
        <v>2</v>
      </c>
      <c r="H597" s="238">
        <f t="shared" si="19"/>
        <v>76104</v>
      </c>
      <c r="K597" s="158"/>
      <c r="L597" s="158"/>
      <c r="M597" s="158"/>
      <c r="N597" s="159"/>
      <c r="O597" s="160"/>
      <c r="P597" s="161"/>
      <c r="Q597" s="162"/>
      <c r="R597" s="163"/>
    </row>
    <row r="598" spans="1:18">
      <c r="A598" s="8" t="s">
        <v>834</v>
      </c>
      <c r="B598" s="8" t="s">
        <v>140</v>
      </c>
      <c r="C598" s="8" t="s">
        <v>111</v>
      </c>
      <c r="D598" s="9">
        <v>35997</v>
      </c>
      <c r="E598" s="95">
        <f t="shared" ca="1" si="18"/>
        <v>24</v>
      </c>
      <c r="F598" s="111">
        <v>72520</v>
      </c>
      <c r="G598" s="112">
        <v>3</v>
      </c>
      <c r="H598" s="238">
        <f t="shared" si="19"/>
        <v>76146</v>
      </c>
      <c r="K598" s="158"/>
      <c r="L598" s="158"/>
      <c r="M598" s="158"/>
      <c r="N598" s="159"/>
      <c r="O598" s="160"/>
      <c r="P598" s="161"/>
      <c r="Q598" s="162"/>
      <c r="R598" s="163"/>
    </row>
    <row r="599" spans="1:18">
      <c r="A599" s="8" t="s">
        <v>326</v>
      </c>
      <c r="B599" s="8" t="s">
        <v>110</v>
      </c>
      <c r="C599" s="8" t="s">
        <v>108</v>
      </c>
      <c r="D599" s="9">
        <v>40282</v>
      </c>
      <c r="E599" s="95">
        <f t="shared" ca="1" si="18"/>
        <v>13</v>
      </c>
      <c r="F599" s="111">
        <v>72640</v>
      </c>
      <c r="G599" s="112">
        <v>3</v>
      </c>
      <c r="H599" s="238">
        <f t="shared" si="19"/>
        <v>76272</v>
      </c>
      <c r="K599" s="158"/>
      <c r="L599" s="158"/>
      <c r="M599" s="158"/>
      <c r="N599" s="159"/>
      <c r="O599" s="160"/>
      <c r="P599" s="161"/>
      <c r="Q599" s="162"/>
      <c r="R599" s="163"/>
    </row>
    <row r="600" spans="1:18">
      <c r="A600" s="8" t="s">
        <v>294</v>
      </c>
      <c r="B600" s="8" t="s">
        <v>110</v>
      </c>
      <c r="C600" s="8" t="s">
        <v>108</v>
      </c>
      <c r="D600" s="9">
        <v>40399</v>
      </c>
      <c r="E600" s="95">
        <f t="shared" ca="1" si="18"/>
        <v>12</v>
      </c>
      <c r="F600" s="111">
        <v>72700</v>
      </c>
      <c r="G600" s="112">
        <v>5</v>
      </c>
      <c r="H600" s="238">
        <f t="shared" si="19"/>
        <v>76335</v>
      </c>
      <c r="K600" s="158"/>
      <c r="L600" s="158"/>
      <c r="M600" s="158"/>
      <c r="N600" s="159"/>
      <c r="O600" s="160"/>
      <c r="P600" s="161"/>
      <c r="Q600" s="162"/>
      <c r="R600" s="163"/>
    </row>
    <row r="601" spans="1:18">
      <c r="A601" s="10" t="s">
        <v>8</v>
      </c>
      <c r="B601" s="10" t="s">
        <v>130</v>
      </c>
      <c r="C601" s="10" t="s">
        <v>108</v>
      </c>
      <c r="D601" s="11">
        <v>39447</v>
      </c>
      <c r="E601" s="95">
        <f t="shared" ca="1" si="18"/>
        <v>15</v>
      </c>
      <c r="F601" s="111">
        <v>72830</v>
      </c>
      <c r="G601" s="112">
        <v>2</v>
      </c>
      <c r="H601" s="238">
        <f t="shared" si="19"/>
        <v>76471.5</v>
      </c>
      <c r="K601" s="158"/>
      <c r="L601" s="158"/>
      <c r="M601" s="158"/>
      <c r="N601" s="164"/>
      <c r="O601" s="160"/>
      <c r="P601" s="161"/>
      <c r="Q601" s="162"/>
      <c r="R601" s="163"/>
    </row>
    <row r="602" spans="1:18">
      <c r="A602" s="8" t="s">
        <v>469</v>
      </c>
      <c r="B602" s="8" t="s">
        <v>113</v>
      </c>
      <c r="C602" s="8" t="s">
        <v>108</v>
      </c>
      <c r="D602" s="9">
        <v>39326</v>
      </c>
      <c r="E602" s="95">
        <f t="shared" ca="1" si="18"/>
        <v>15</v>
      </c>
      <c r="F602" s="111">
        <v>72900</v>
      </c>
      <c r="G602" s="112">
        <v>3</v>
      </c>
      <c r="H602" s="238">
        <f t="shared" si="19"/>
        <v>76545</v>
      </c>
      <c r="K602" s="158"/>
      <c r="L602" s="158"/>
      <c r="M602" s="158"/>
      <c r="N602" s="167"/>
      <c r="O602" s="160"/>
      <c r="P602" s="161"/>
      <c r="Q602" s="162"/>
      <c r="R602" s="163"/>
    </row>
    <row r="603" spans="1:18">
      <c r="A603" s="8" t="s">
        <v>495</v>
      </c>
      <c r="B603" s="8" t="s">
        <v>115</v>
      </c>
      <c r="C603" s="8" t="s">
        <v>108</v>
      </c>
      <c r="D603" s="9">
        <v>39224</v>
      </c>
      <c r="E603" s="95">
        <f t="shared" ca="1" si="18"/>
        <v>15</v>
      </c>
      <c r="F603" s="111">
        <v>73030</v>
      </c>
      <c r="G603" s="112">
        <v>5</v>
      </c>
      <c r="H603" s="238">
        <f t="shared" si="19"/>
        <v>76681.5</v>
      </c>
      <c r="K603" s="158"/>
      <c r="L603" s="158"/>
      <c r="M603" s="158"/>
      <c r="N603" s="153"/>
      <c r="O603" s="160"/>
      <c r="P603" s="161"/>
      <c r="Q603" s="162"/>
      <c r="R603" s="163"/>
    </row>
    <row r="604" spans="1:18">
      <c r="A604" s="8" t="s">
        <v>453</v>
      </c>
      <c r="B604" s="8" t="s">
        <v>140</v>
      </c>
      <c r="C604" s="8" t="s">
        <v>108</v>
      </c>
      <c r="D604" s="9">
        <v>39407</v>
      </c>
      <c r="E604" s="95">
        <f t="shared" ca="1" si="18"/>
        <v>15</v>
      </c>
      <c r="F604" s="111">
        <v>73072</v>
      </c>
      <c r="G604" s="112">
        <v>5</v>
      </c>
      <c r="H604" s="238">
        <f t="shared" si="19"/>
        <v>76725.600000000006</v>
      </c>
      <c r="K604" s="158"/>
      <c r="L604" s="158"/>
      <c r="M604" s="158"/>
      <c r="N604" s="159"/>
      <c r="O604" s="160"/>
      <c r="P604" s="161"/>
      <c r="Q604" s="162"/>
      <c r="R604" s="163"/>
    </row>
    <row r="605" spans="1:18">
      <c r="A605" s="8" t="s">
        <v>589</v>
      </c>
      <c r="B605" s="8" t="s">
        <v>140</v>
      </c>
      <c r="C605" s="8" t="s">
        <v>108</v>
      </c>
      <c r="D605" s="9">
        <v>38798</v>
      </c>
      <c r="E605" s="95">
        <f t="shared" ca="1" si="18"/>
        <v>17</v>
      </c>
      <c r="F605" s="111">
        <v>73144</v>
      </c>
      <c r="G605" s="112">
        <v>5</v>
      </c>
      <c r="H605" s="238">
        <f t="shared" si="19"/>
        <v>76801.2</v>
      </c>
      <c r="K605" s="158"/>
      <c r="L605" s="158"/>
      <c r="M605" s="158"/>
      <c r="N605" s="159"/>
      <c r="O605" s="160"/>
      <c r="P605" s="161"/>
      <c r="Q605" s="162"/>
      <c r="R605" s="163"/>
    </row>
    <row r="606" spans="1:18">
      <c r="A606" s="8" t="s">
        <v>335</v>
      </c>
      <c r="B606" s="8" t="s">
        <v>110</v>
      </c>
      <c r="C606" s="8" t="s">
        <v>111</v>
      </c>
      <c r="D606" s="9">
        <v>40259</v>
      </c>
      <c r="E606" s="95">
        <f t="shared" ca="1" si="18"/>
        <v>13</v>
      </c>
      <c r="F606" s="111">
        <v>73190</v>
      </c>
      <c r="G606" s="112">
        <v>1</v>
      </c>
      <c r="H606" s="238">
        <f t="shared" si="19"/>
        <v>76849.5</v>
      </c>
      <c r="K606" s="158"/>
      <c r="L606" s="158"/>
      <c r="M606" s="158"/>
      <c r="N606" s="159"/>
      <c r="O606" s="160"/>
      <c r="P606" s="161"/>
      <c r="Q606" s="162"/>
      <c r="R606" s="163"/>
    </row>
    <row r="607" spans="1:18">
      <c r="A607" s="8" t="s">
        <v>778</v>
      </c>
      <c r="B607" s="8" t="s">
        <v>137</v>
      </c>
      <c r="C607" s="8" t="s">
        <v>111</v>
      </c>
      <c r="D607" s="9">
        <v>37667</v>
      </c>
      <c r="E607" s="95">
        <f t="shared" ca="1" si="18"/>
        <v>20</v>
      </c>
      <c r="F607" s="111">
        <v>73390</v>
      </c>
      <c r="G607" s="112">
        <v>2</v>
      </c>
      <c r="H607" s="238">
        <f t="shared" si="19"/>
        <v>77059.5</v>
      </c>
      <c r="K607" s="158"/>
      <c r="L607" s="158"/>
      <c r="M607" s="158"/>
      <c r="N607" s="164"/>
      <c r="O607" s="160"/>
      <c r="P607" s="161"/>
      <c r="Q607" s="162"/>
      <c r="R607" s="163"/>
    </row>
    <row r="608" spans="1:18">
      <c r="A608" s="8" t="s">
        <v>452</v>
      </c>
      <c r="B608" s="8" t="s">
        <v>154</v>
      </c>
      <c r="C608" s="8" t="s">
        <v>108</v>
      </c>
      <c r="D608" s="9">
        <v>39414</v>
      </c>
      <c r="E608" s="95">
        <f t="shared" ca="1" si="18"/>
        <v>15</v>
      </c>
      <c r="F608" s="111">
        <v>73440</v>
      </c>
      <c r="G608" s="112">
        <v>1</v>
      </c>
      <c r="H608" s="238">
        <f t="shared" si="19"/>
        <v>77112</v>
      </c>
      <c r="K608" s="158"/>
      <c r="L608" s="158"/>
      <c r="M608" s="158"/>
      <c r="N608" s="164"/>
      <c r="O608" s="160"/>
      <c r="P608" s="161"/>
      <c r="Q608" s="162"/>
      <c r="R608" s="163"/>
    </row>
    <row r="609" spans="1:18">
      <c r="A609" s="8" t="s">
        <v>317</v>
      </c>
      <c r="B609" s="8" t="s">
        <v>140</v>
      </c>
      <c r="C609" s="8" t="s">
        <v>108</v>
      </c>
      <c r="D609" s="9">
        <v>40312</v>
      </c>
      <c r="E609" s="95">
        <f t="shared" ca="1" si="18"/>
        <v>12</v>
      </c>
      <c r="F609" s="111">
        <v>73450</v>
      </c>
      <c r="G609" s="112">
        <v>3</v>
      </c>
      <c r="H609" s="238">
        <f t="shared" si="19"/>
        <v>77122.5</v>
      </c>
      <c r="K609" s="158"/>
      <c r="L609" s="158"/>
      <c r="M609" s="158"/>
      <c r="N609" s="159"/>
      <c r="O609" s="160"/>
      <c r="P609" s="161"/>
      <c r="Q609" s="162"/>
      <c r="R609" s="163"/>
    </row>
    <row r="610" spans="1:18">
      <c r="A610" s="8" t="s">
        <v>565</v>
      </c>
      <c r="B610" s="8" t="s">
        <v>119</v>
      </c>
      <c r="C610" s="8" t="s">
        <v>108</v>
      </c>
      <c r="D610" s="9">
        <v>38902</v>
      </c>
      <c r="E610" s="95">
        <f t="shared" ca="1" si="18"/>
        <v>16</v>
      </c>
      <c r="F610" s="111">
        <v>73560</v>
      </c>
      <c r="G610" s="112">
        <v>3</v>
      </c>
      <c r="H610" s="238">
        <f t="shared" si="19"/>
        <v>77238</v>
      </c>
      <c r="K610" s="158"/>
      <c r="L610" s="158"/>
      <c r="M610" s="158"/>
      <c r="N610" s="159"/>
      <c r="O610" s="160"/>
      <c r="P610" s="161"/>
      <c r="Q610" s="162"/>
      <c r="R610" s="163"/>
    </row>
    <row r="611" spans="1:18">
      <c r="A611" s="8" t="s">
        <v>899</v>
      </c>
      <c r="B611" s="8" t="s">
        <v>110</v>
      </c>
      <c r="C611" s="8" t="s">
        <v>108</v>
      </c>
      <c r="D611" s="9">
        <v>35918</v>
      </c>
      <c r="E611" s="95">
        <f t="shared" ca="1" si="18"/>
        <v>24</v>
      </c>
      <c r="F611" s="111">
        <v>73740</v>
      </c>
      <c r="G611" s="112">
        <v>4</v>
      </c>
      <c r="H611" s="238">
        <f t="shared" si="19"/>
        <v>77427</v>
      </c>
      <c r="K611" s="158"/>
      <c r="L611" s="158"/>
      <c r="M611" s="158"/>
      <c r="N611" s="159"/>
      <c r="O611" s="160"/>
      <c r="P611" s="161"/>
      <c r="Q611" s="162"/>
      <c r="R611" s="163"/>
    </row>
    <row r="612" spans="1:18">
      <c r="A612" s="8" t="s">
        <v>496</v>
      </c>
      <c r="B612" s="8" t="s">
        <v>110</v>
      </c>
      <c r="C612" s="8" t="s">
        <v>108</v>
      </c>
      <c r="D612" s="9">
        <v>39217</v>
      </c>
      <c r="E612" s="95">
        <f t="shared" ca="1" si="18"/>
        <v>15</v>
      </c>
      <c r="F612" s="111">
        <v>73830</v>
      </c>
      <c r="G612" s="112">
        <v>2</v>
      </c>
      <c r="H612" s="238">
        <f t="shared" si="19"/>
        <v>77521.5</v>
      </c>
      <c r="K612" s="158"/>
      <c r="L612" s="158"/>
      <c r="M612" s="158"/>
      <c r="N612" s="159"/>
      <c r="O612" s="160"/>
      <c r="P612" s="161"/>
      <c r="Q612" s="162"/>
      <c r="R612" s="163"/>
    </row>
    <row r="613" spans="1:18">
      <c r="A613" s="8" t="s">
        <v>431</v>
      </c>
      <c r="B613" s="8" t="s">
        <v>107</v>
      </c>
      <c r="C613" s="8" t="s">
        <v>108</v>
      </c>
      <c r="D613" s="9">
        <v>39539</v>
      </c>
      <c r="E613" s="95">
        <f t="shared" ca="1" si="18"/>
        <v>15</v>
      </c>
      <c r="F613" s="111">
        <v>73850</v>
      </c>
      <c r="G613" s="112">
        <v>2</v>
      </c>
      <c r="H613" s="238">
        <f t="shared" si="19"/>
        <v>77542.5</v>
      </c>
      <c r="K613" s="158"/>
      <c r="L613" s="158"/>
      <c r="M613" s="158"/>
      <c r="N613" s="159"/>
      <c r="O613" s="160"/>
      <c r="P613" s="161"/>
      <c r="Q613" s="162"/>
      <c r="R613" s="163"/>
    </row>
    <row r="614" spans="1:18">
      <c r="A614" s="8" t="s">
        <v>146</v>
      </c>
      <c r="B614" s="8" t="s">
        <v>147</v>
      </c>
      <c r="C614" s="8" t="s">
        <v>108</v>
      </c>
      <c r="D614" s="9">
        <v>41070</v>
      </c>
      <c r="E614" s="95">
        <f t="shared" ca="1" si="18"/>
        <v>10</v>
      </c>
      <c r="F614" s="111">
        <v>73930</v>
      </c>
      <c r="G614" s="112">
        <v>1</v>
      </c>
      <c r="H614" s="238">
        <f t="shared" si="19"/>
        <v>77626.5</v>
      </c>
      <c r="K614" s="158"/>
      <c r="L614" s="158"/>
      <c r="M614" s="158"/>
      <c r="N614" s="159"/>
      <c r="O614" s="160"/>
      <c r="P614" s="161"/>
      <c r="Q614" s="162"/>
      <c r="R614" s="163"/>
    </row>
    <row r="615" spans="1:18">
      <c r="A615" s="8" t="s">
        <v>534</v>
      </c>
      <c r="B615" s="8" t="s">
        <v>140</v>
      </c>
      <c r="C615" s="8" t="s">
        <v>111</v>
      </c>
      <c r="D615" s="9">
        <v>39092</v>
      </c>
      <c r="E615" s="95">
        <f t="shared" ca="1" si="18"/>
        <v>16</v>
      </c>
      <c r="F615" s="111">
        <v>73990</v>
      </c>
      <c r="G615" s="112">
        <v>3</v>
      </c>
      <c r="H615" s="238">
        <f t="shared" si="19"/>
        <v>77689.5</v>
      </c>
      <c r="K615" s="158"/>
      <c r="L615" s="158"/>
      <c r="M615" s="158"/>
      <c r="N615" s="159"/>
      <c r="O615" s="160"/>
      <c r="P615" s="161"/>
      <c r="Q615" s="162"/>
      <c r="R615" s="163"/>
    </row>
    <row r="616" spans="1:18">
      <c r="A616" s="8" t="s">
        <v>312</v>
      </c>
      <c r="B616" s="8" t="s">
        <v>121</v>
      </c>
      <c r="C616" s="8" t="s">
        <v>111</v>
      </c>
      <c r="D616" s="9">
        <v>40333</v>
      </c>
      <c r="E616" s="95">
        <f t="shared" ca="1" si="18"/>
        <v>12</v>
      </c>
      <c r="F616" s="111">
        <v>74020</v>
      </c>
      <c r="G616" s="112">
        <v>2</v>
      </c>
      <c r="H616" s="238">
        <f t="shared" si="19"/>
        <v>77721</v>
      </c>
      <c r="K616" s="158"/>
      <c r="L616" s="158"/>
      <c r="M616" s="158"/>
      <c r="N616" s="159"/>
      <c r="O616" s="160"/>
      <c r="P616" s="161"/>
      <c r="Q616" s="162"/>
      <c r="R616" s="163"/>
    </row>
    <row r="617" spans="1:18">
      <c r="A617" s="8" t="s">
        <v>477</v>
      </c>
      <c r="B617" s="8" t="s">
        <v>147</v>
      </c>
      <c r="C617" s="8" t="s">
        <v>111</v>
      </c>
      <c r="D617" s="9">
        <v>39283</v>
      </c>
      <c r="E617" s="95">
        <f t="shared" ca="1" si="18"/>
        <v>15</v>
      </c>
      <c r="F617" s="111">
        <v>74470</v>
      </c>
      <c r="G617" s="112">
        <v>3</v>
      </c>
      <c r="H617" s="238">
        <f t="shared" si="19"/>
        <v>78193.5</v>
      </c>
      <c r="K617" s="158"/>
      <c r="L617" s="158"/>
      <c r="M617" s="158"/>
      <c r="N617" s="159"/>
      <c r="O617" s="160"/>
      <c r="P617" s="161"/>
      <c r="Q617" s="162"/>
      <c r="R617" s="163"/>
    </row>
    <row r="618" spans="1:18">
      <c r="A618" s="8" t="s">
        <v>860</v>
      </c>
      <c r="B618" s="8" t="s">
        <v>709</v>
      </c>
      <c r="C618" s="8" t="s">
        <v>111</v>
      </c>
      <c r="D618" s="9">
        <v>36765</v>
      </c>
      <c r="E618" s="95">
        <f t="shared" ca="1" si="18"/>
        <v>22</v>
      </c>
      <c r="F618" s="111">
        <v>74500</v>
      </c>
      <c r="G618" s="112">
        <v>4</v>
      </c>
      <c r="H618" s="238">
        <f t="shared" si="19"/>
        <v>78225</v>
      </c>
      <c r="K618" s="158"/>
      <c r="L618" s="158"/>
      <c r="M618" s="158"/>
      <c r="N618" s="159"/>
      <c r="O618" s="160"/>
      <c r="P618" s="161"/>
      <c r="Q618" s="162"/>
      <c r="R618" s="163"/>
    </row>
    <row r="619" spans="1:18">
      <c r="A619" s="8" t="s">
        <v>889</v>
      </c>
      <c r="B619" s="8" t="s">
        <v>115</v>
      </c>
      <c r="C619" s="8" t="s">
        <v>108</v>
      </c>
      <c r="D619" s="9">
        <v>35969</v>
      </c>
      <c r="E619" s="95">
        <f t="shared" ca="1" si="18"/>
        <v>24</v>
      </c>
      <c r="F619" s="111">
        <v>74530</v>
      </c>
      <c r="G619" s="112">
        <v>5</v>
      </c>
      <c r="H619" s="238">
        <f t="shared" si="19"/>
        <v>78256.5</v>
      </c>
      <c r="K619" s="158"/>
      <c r="L619" s="158"/>
      <c r="M619" s="158"/>
      <c r="N619" s="159"/>
      <c r="O619" s="160"/>
      <c r="P619" s="161"/>
      <c r="Q619" s="162"/>
      <c r="R619" s="163"/>
    </row>
    <row r="620" spans="1:18">
      <c r="A620" s="8" t="s">
        <v>428</v>
      </c>
      <c r="B620" s="8" t="s">
        <v>123</v>
      </c>
      <c r="C620" s="8" t="s">
        <v>108</v>
      </c>
      <c r="D620" s="9">
        <v>39588</v>
      </c>
      <c r="E620" s="95">
        <f t="shared" ca="1" si="18"/>
        <v>14</v>
      </c>
      <c r="F620" s="111">
        <v>74670</v>
      </c>
      <c r="G620" s="112">
        <v>5</v>
      </c>
      <c r="H620" s="238">
        <f t="shared" si="19"/>
        <v>78403.5</v>
      </c>
      <c r="K620" s="158"/>
      <c r="L620" s="158"/>
      <c r="M620" s="158"/>
      <c r="N620" s="164"/>
      <c r="O620" s="160"/>
      <c r="P620" s="161"/>
      <c r="Q620" s="162"/>
      <c r="R620" s="163"/>
    </row>
    <row r="621" spans="1:18">
      <c r="A621" s="8" t="s">
        <v>238</v>
      </c>
      <c r="B621" s="8" t="s">
        <v>123</v>
      </c>
      <c r="C621" s="8" t="s">
        <v>108</v>
      </c>
      <c r="D621" s="9">
        <v>40575</v>
      </c>
      <c r="E621" s="95">
        <f t="shared" ca="1" si="18"/>
        <v>12</v>
      </c>
      <c r="F621" s="111">
        <v>74710</v>
      </c>
      <c r="G621" s="112">
        <v>2</v>
      </c>
      <c r="H621" s="238">
        <f t="shared" si="19"/>
        <v>78445.5</v>
      </c>
      <c r="K621" s="158"/>
      <c r="L621" s="158"/>
      <c r="M621" s="158"/>
      <c r="N621" s="159"/>
      <c r="O621" s="160"/>
      <c r="P621" s="161"/>
      <c r="Q621" s="162"/>
      <c r="R621" s="163"/>
    </row>
    <row r="622" spans="1:18">
      <c r="A622" s="8" t="s">
        <v>591</v>
      </c>
      <c r="B622" s="8" t="s">
        <v>123</v>
      </c>
      <c r="C622" s="8" t="s">
        <v>111</v>
      </c>
      <c r="D622" s="9">
        <v>38792</v>
      </c>
      <c r="E622" s="95">
        <f t="shared" ca="1" si="18"/>
        <v>17</v>
      </c>
      <c r="F622" s="111">
        <v>74740</v>
      </c>
      <c r="G622" s="112">
        <v>5</v>
      </c>
      <c r="H622" s="238">
        <f t="shared" si="19"/>
        <v>78477</v>
      </c>
      <c r="K622" s="158"/>
      <c r="L622" s="158"/>
      <c r="M622" s="158"/>
      <c r="N622" s="159"/>
      <c r="O622" s="160"/>
      <c r="P622" s="161"/>
      <c r="Q622" s="162"/>
      <c r="R622" s="163"/>
    </row>
    <row r="623" spans="1:18">
      <c r="A623" s="8" t="s">
        <v>641</v>
      </c>
      <c r="B623" s="8" t="s">
        <v>135</v>
      </c>
      <c r="C623" s="8" t="s">
        <v>108</v>
      </c>
      <c r="D623" s="9">
        <v>36764</v>
      </c>
      <c r="E623" s="95">
        <f t="shared" ca="1" si="18"/>
        <v>22</v>
      </c>
      <c r="F623" s="111">
        <v>74840</v>
      </c>
      <c r="G623" s="112">
        <v>4</v>
      </c>
      <c r="H623" s="238">
        <f t="shared" si="19"/>
        <v>78582</v>
      </c>
      <c r="K623" s="158"/>
      <c r="L623" s="158"/>
      <c r="M623" s="158"/>
      <c r="N623" s="159"/>
      <c r="O623" s="160"/>
      <c r="P623" s="161"/>
      <c r="Q623" s="162"/>
      <c r="R623" s="163"/>
    </row>
    <row r="624" spans="1:18">
      <c r="A624" s="8" t="s">
        <v>786</v>
      </c>
      <c r="B624" s="8" t="s">
        <v>283</v>
      </c>
      <c r="C624" s="8" t="s">
        <v>108</v>
      </c>
      <c r="D624" s="9">
        <v>36569</v>
      </c>
      <c r="E624" s="95">
        <f t="shared" ca="1" si="18"/>
        <v>23</v>
      </c>
      <c r="F624" s="111">
        <v>75060</v>
      </c>
      <c r="G624" s="112">
        <v>5</v>
      </c>
      <c r="H624" s="238">
        <f t="shared" si="19"/>
        <v>78813</v>
      </c>
      <c r="K624" s="158"/>
      <c r="L624" s="158"/>
      <c r="M624" s="158"/>
      <c r="N624" s="159"/>
      <c r="O624" s="160"/>
      <c r="P624" s="161"/>
      <c r="Q624" s="162"/>
      <c r="R624" s="163"/>
    </row>
    <row r="625" spans="1:18">
      <c r="A625" s="8" t="s">
        <v>301</v>
      </c>
      <c r="B625" s="8" t="s">
        <v>121</v>
      </c>
      <c r="C625" s="8" t="s">
        <v>111</v>
      </c>
      <c r="D625" s="9">
        <v>40372</v>
      </c>
      <c r="E625" s="95">
        <f t="shared" ca="1" si="18"/>
        <v>12</v>
      </c>
      <c r="F625" s="111">
        <v>75100</v>
      </c>
      <c r="G625" s="112">
        <v>4</v>
      </c>
      <c r="H625" s="238">
        <f t="shared" si="19"/>
        <v>78855</v>
      </c>
      <c r="K625" s="158"/>
      <c r="L625" s="158"/>
      <c r="M625" s="158"/>
      <c r="N625" s="159"/>
      <c r="O625" s="160"/>
      <c r="P625" s="161"/>
      <c r="Q625" s="162"/>
      <c r="R625" s="163"/>
    </row>
    <row r="626" spans="1:18">
      <c r="A626" s="8" t="s">
        <v>840</v>
      </c>
      <c r="B626" s="8" t="s">
        <v>140</v>
      </c>
      <c r="C626" s="8" t="s">
        <v>108</v>
      </c>
      <c r="D626" s="9">
        <v>36009</v>
      </c>
      <c r="E626" s="95">
        <f t="shared" ca="1" si="18"/>
        <v>24</v>
      </c>
      <c r="F626" s="111">
        <v>75120</v>
      </c>
      <c r="G626" s="112">
        <v>5</v>
      </c>
      <c r="H626" s="238">
        <f t="shared" si="19"/>
        <v>78876</v>
      </c>
      <c r="K626" s="158"/>
      <c r="L626" s="158"/>
      <c r="M626" s="158"/>
      <c r="N626" s="159"/>
      <c r="O626" s="160"/>
      <c r="P626" s="161"/>
      <c r="Q626" s="162"/>
      <c r="R626" s="163"/>
    </row>
    <row r="627" spans="1:18">
      <c r="A627" s="8" t="s">
        <v>12</v>
      </c>
      <c r="B627" s="8" t="s">
        <v>135</v>
      </c>
      <c r="C627" s="8" t="s">
        <v>108</v>
      </c>
      <c r="D627" s="9">
        <v>36260</v>
      </c>
      <c r="E627" s="95">
        <f t="shared" ca="1" si="18"/>
        <v>24</v>
      </c>
      <c r="F627" s="111">
        <v>75150</v>
      </c>
      <c r="G627" s="112">
        <v>1</v>
      </c>
      <c r="H627" s="238">
        <f t="shared" si="19"/>
        <v>78907.5</v>
      </c>
      <c r="K627" s="158"/>
      <c r="L627" s="158"/>
      <c r="M627" s="158"/>
      <c r="N627" s="159"/>
      <c r="O627" s="160"/>
      <c r="P627" s="161"/>
      <c r="Q627" s="162"/>
      <c r="R627" s="163"/>
    </row>
    <row r="628" spans="1:18">
      <c r="A628" s="8" t="s">
        <v>855</v>
      </c>
      <c r="B628" s="8" t="s">
        <v>140</v>
      </c>
      <c r="C628" s="8" t="s">
        <v>108</v>
      </c>
      <c r="D628" s="9">
        <v>37943</v>
      </c>
      <c r="E628" s="95">
        <f t="shared" ca="1" si="18"/>
        <v>19</v>
      </c>
      <c r="F628" s="111">
        <v>75176</v>
      </c>
      <c r="G628" s="112">
        <v>3</v>
      </c>
      <c r="H628" s="238">
        <f t="shared" si="19"/>
        <v>78934.8</v>
      </c>
      <c r="K628" s="158"/>
      <c r="L628" s="158"/>
      <c r="M628" s="158"/>
      <c r="N628" s="159"/>
      <c r="O628" s="160"/>
      <c r="P628" s="161"/>
      <c r="Q628" s="162"/>
      <c r="R628" s="163"/>
    </row>
    <row r="629" spans="1:18">
      <c r="A629" s="8" t="s">
        <v>127</v>
      </c>
      <c r="B629" s="8" t="s">
        <v>115</v>
      </c>
      <c r="C629" s="8" t="s">
        <v>108</v>
      </c>
      <c r="D629" s="9">
        <v>41183</v>
      </c>
      <c r="E629" s="95">
        <f t="shared" ca="1" si="18"/>
        <v>10</v>
      </c>
      <c r="F629" s="111">
        <v>75370</v>
      </c>
      <c r="G629" s="112">
        <v>2</v>
      </c>
      <c r="H629" s="238">
        <f t="shared" si="19"/>
        <v>79138.5</v>
      </c>
      <c r="K629" s="158"/>
      <c r="L629" s="158"/>
      <c r="M629" s="158"/>
      <c r="N629" s="159"/>
      <c r="O629" s="160"/>
      <c r="P629" s="161"/>
      <c r="Q629" s="162"/>
      <c r="R629" s="163"/>
    </row>
    <row r="630" spans="1:18">
      <c r="A630" s="8" t="s">
        <v>839</v>
      </c>
      <c r="B630" s="8" t="s">
        <v>140</v>
      </c>
      <c r="C630" s="8" t="s">
        <v>111</v>
      </c>
      <c r="D630" s="9">
        <v>37820</v>
      </c>
      <c r="E630" s="95">
        <f t="shared" ca="1" si="18"/>
        <v>19</v>
      </c>
      <c r="F630" s="111">
        <v>75420</v>
      </c>
      <c r="G630" s="112">
        <v>1</v>
      </c>
      <c r="H630" s="238">
        <f t="shared" si="19"/>
        <v>79191</v>
      </c>
      <c r="K630" s="158"/>
      <c r="L630" s="158"/>
      <c r="M630" s="158"/>
      <c r="N630" s="159"/>
      <c r="O630" s="160"/>
      <c r="P630" s="161"/>
      <c r="Q630" s="162"/>
      <c r="R630" s="163"/>
    </row>
    <row r="631" spans="1:18">
      <c r="A631" s="8" t="s">
        <v>494</v>
      </c>
      <c r="B631" s="8" t="s">
        <v>107</v>
      </c>
      <c r="C631" s="8" t="s">
        <v>111</v>
      </c>
      <c r="D631" s="9">
        <v>39239</v>
      </c>
      <c r="E631" s="95">
        <f t="shared" ca="1" si="18"/>
        <v>15</v>
      </c>
      <c r="F631" s="111">
        <v>75550</v>
      </c>
      <c r="G631" s="112">
        <v>3</v>
      </c>
      <c r="H631" s="238">
        <f t="shared" si="19"/>
        <v>79327.5</v>
      </c>
      <c r="K631" s="158"/>
      <c r="L631" s="158"/>
      <c r="M631" s="158"/>
      <c r="N631" s="159"/>
      <c r="O631" s="160"/>
      <c r="P631" s="161"/>
      <c r="Q631" s="162"/>
      <c r="R631" s="163"/>
    </row>
    <row r="632" spans="1:18">
      <c r="A632" s="8" t="s">
        <v>306</v>
      </c>
      <c r="B632" s="8" t="s">
        <v>147</v>
      </c>
      <c r="C632" s="8" t="s">
        <v>108</v>
      </c>
      <c r="D632" s="9">
        <v>40361</v>
      </c>
      <c r="E632" s="95">
        <f t="shared" ca="1" si="18"/>
        <v>12</v>
      </c>
      <c r="F632" s="111">
        <v>75780</v>
      </c>
      <c r="G632" s="112">
        <v>2</v>
      </c>
      <c r="H632" s="238">
        <f t="shared" si="19"/>
        <v>79569</v>
      </c>
      <c r="K632" s="158"/>
      <c r="L632" s="158"/>
      <c r="M632" s="158"/>
      <c r="N632" s="159"/>
      <c r="O632" s="160"/>
      <c r="P632" s="161"/>
      <c r="Q632" s="162"/>
      <c r="R632" s="163"/>
    </row>
    <row r="633" spans="1:18">
      <c r="A633" s="8" t="s">
        <v>547</v>
      </c>
      <c r="B633" s="8" t="s">
        <v>137</v>
      </c>
      <c r="C633" s="8" t="s">
        <v>111</v>
      </c>
      <c r="D633" s="9">
        <v>39024</v>
      </c>
      <c r="E633" s="95">
        <f t="shared" ca="1" si="18"/>
        <v>16</v>
      </c>
      <c r="F633" s="111">
        <v>76020</v>
      </c>
      <c r="G633" s="112">
        <v>1</v>
      </c>
      <c r="H633" s="238">
        <f t="shared" si="19"/>
        <v>79821</v>
      </c>
      <c r="K633" s="158"/>
      <c r="L633" s="158"/>
      <c r="M633" s="158"/>
      <c r="N633" s="159"/>
      <c r="O633" s="160"/>
      <c r="P633" s="161"/>
      <c r="Q633" s="162"/>
      <c r="R633" s="163"/>
    </row>
    <row r="634" spans="1:18">
      <c r="A634" s="8" t="s">
        <v>803</v>
      </c>
      <c r="B634" s="8" t="s">
        <v>140</v>
      </c>
      <c r="C634" s="8" t="s">
        <v>108</v>
      </c>
      <c r="D634" s="9">
        <v>36535</v>
      </c>
      <c r="E634" s="95">
        <f t="shared" ca="1" si="18"/>
        <v>23</v>
      </c>
      <c r="F634" s="111">
        <v>76192</v>
      </c>
      <c r="G634" s="112">
        <v>4</v>
      </c>
      <c r="H634" s="238">
        <f t="shared" si="19"/>
        <v>80001.600000000006</v>
      </c>
      <c r="K634" s="158"/>
      <c r="L634" s="158"/>
      <c r="M634" s="158"/>
      <c r="N634" s="159"/>
      <c r="O634" s="160"/>
      <c r="P634" s="161"/>
      <c r="Q634" s="162"/>
      <c r="R634" s="163"/>
    </row>
    <row r="635" spans="1:18">
      <c r="A635" s="8" t="s">
        <v>364</v>
      </c>
      <c r="B635" s="8" t="s">
        <v>260</v>
      </c>
      <c r="C635" s="8" t="s">
        <v>108</v>
      </c>
      <c r="D635" s="9">
        <v>39923</v>
      </c>
      <c r="E635" s="95">
        <f t="shared" ca="1" si="18"/>
        <v>13</v>
      </c>
      <c r="F635" s="111">
        <v>76440</v>
      </c>
      <c r="G635" s="112">
        <v>3</v>
      </c>
      <c r="H635" s="238">
        <f t="shared" si="19"/>
        <v>80262</v>
      </c>
      <c r="K635" s="158"/>
      <c r="L635" s="158"/>
      <c r="M635" s="158"/>
      <c r="N635" s="159"/>
      <c r="O635" s="160"/>
      <c r="P635" s="161"/>
      <c r="Q635" s="162"/>
      <c r="R635" s="163"/>
    </row>
    <row r="636" spans="1:18">
      <c r="A636" s="8" t="s">
        <v>582</v>
      </c>
      <c r="B636" s="8" t="s">
        <v>140</v>
      </c>
      <c r="C636" s="8" t="s">
        <v>108</v>
      </c>
      <c r="D636" s="9">
        <v>38809</v>
      </c>
      <c r="E636" s="95">
        <f t="shared" ca="1" si="18"/>
        <v>17</v>
      </c>
      <c r="F636" s="111">
        <v>76584</v>
      </c>
      <c r="G636" s="112">
        <v>1</v>
      </c>
      <c r="H636" s="238">
        <f t="shared" si="19"/>
        <v>80413.2</v>
      </c>
      <c r="K636" s="158"/>
      <c r="L636" s="158"/>
      <c r="M636" s="158"/>
      <c r="N636" s="159"/>
      <c r="O636" s="160"/>
      <c r="P636" s="161"/>
      <c r="Q636" s="162"/>
      <c r="R636" s="163"/>
    </row>
    <row r="637" spans="1:18">
      <c r="A637" s="8" t="s">
        <v>646</v>
      </c>
      <c r="B637" s="8" t="s">
        <v>135</v>
      </c>
      <c r="C637" s="8" t="s">
        <v>111</v>
      </c>
      <c r="D637" s="9">
        <v>36777</v>
      </c>
      <c r="E637" s="95">
        <f t="shared" ca="1" si="18"/>
        <v>22</v>
      </c>
      <c r="F637" s="111">
        <v>76690</v>
      </c>
      <c r="G637" s="112">
        <v>3</v>
      </c>
      <c r="H637" s="238">
        <f t="shared" si="19"/>
        <v>80524.5</v>
      </c>
      <c r="K637" s="158"/>
      <c r="L637" s="158"/>
      <c r="M637" s="158"/>
      <c r="N637" s="159"/>
      <c r="O637" s="160"/>
      <c r="P637" s="161"/>
      <c r="Q637" s="162"/>
      <c r="R637" s="163"/>
    </row>
    <row r="638" spans="1:18">
      <c r="A638" s="8" t="s">
        <v>472</v>
      </c>
      <c r="B638" s="8" t="s">
        <v>110</v>
      </c>
      <c r="C638" s="8" t="s">
        <v>111</v>
      </c>
      <c r="D638" s="9">
        <v>39298</v>
      </c>
      <c r="E638" s="95">
        <f t="shared" ca="1" si="18"/>
        <v>15</v>
      </c>
      <c r="F638" s="111">
        <v>76870</v>
      </c>
      <c r="G638" s="112">
        <v>5</v>
      </c>
      <c r="H638" s="238">
        <f t="shared" si="19"/>
        <v>80713.5</v>
      </c>
      <c r="K638" s="158"/>
      <c r="L638" s="158"/>
      <c r="M638" s="158"/>
      <c r="N638" s="159"/>
      <c r="O638" s="160"/>
      <c r="P638" s="161"/>
      <c r="Q638" s="162"/>
      <c r="R638" s="163"/>
    </row>
    <row r="639" spans="1:18">
      <c r="A639" s="8" t="s">
        <v>817</v>
      </c>
      <c r="B639" s="8" t="s">
        <v>140</v>
      </c>
      <c r="C639" s="8" t="s">
        <v>111</v>
      </c>
      <c r="D639" s="9">
        <v>35927</v>
      </c>
      <c r="E639" s="95">
        <f t="shared" ca="1" si="18"/>
        <v>24</v>
      </c>
      <c r="F639" s="111">
        <v>76910</v>
      </c>
      <c r="G639" s="112">
        <v>1</v>
      </c>
      <c r="H639" s="238">
        <f t="shared" si="19"/>
        <v>80755.5</v>
      </c>
      <c r="K639" s="158"/>
      <c r="L639" s="158"/>
      <c r="M639" s="158"/>
      <c r="N639" s="159"/>
      <c r="O639" s="160"/>
      <c r="P639" s="161"/>
      <c r="Q639" s="162"/>
      <c r="R639" s="163"/>
    </row>
    <row r="640" spans="1:18">
      <c r="A640" s="8" t="s">
        <v>911</v>
      </c>
      <c r="B640" s="8" t="s">
        <v>110</v>
      </c>
      <c r="C640" s="8" t="s">
        <v>108</v>
      </c>
      <c r="D640" s="9">
        <v>37848</v>
      </c>
      <c r="E640" s="95">
        <f t="shared" ca="1" si="18"/>
        <v>19</v>
      </c>
      <c r="F640" s="111">
        <v>76910</v>
      </c>
      <c r="G640" s="112">
        <v>2</v>
      </c>
      <c r="H640" s="238">
        <f t="shared" si="19"/>
        <v>80755.5</v>
      </c>
      <c r="K640" s="158"/>
      <c r="L640" s="158"/>
      <c r="M640" s="158"/>
      <c r="N640" s="159"/>
      <c r="O640" s="160"/>
      <c r="P640" s="161"/>
      <c r="Q640" s="162"/>
      <c r="R640" s="163"/>
    </row>
    <row r="641" spans="1:18">
      <c r="A641" s="8" t="s">
        <v>767</v>
      </c>
      <c r="B641" s="8" t="s">
        <v>123</v>
      </c>
      <c r="C641" s="8" t="s">
        <v>111</v>
      </c>
      <c r="D641" s="9">
        <v>36087</v>
      </c>
      <c r="E641" s="95">
        <f t="shared" ca="1" si="18"/>
        <v>24</v>
      </c>
      <c r="F641" s="111">
        <v>76930</v>
      </c>
      <c r="G641" s="112">
        <v>1</v>
      </c>
      <c r="H641" s="238">
        <f t="shared" si="19"/>
        <v>80776.5</v>
      </c>
      <c r="K641" s="158"/>
      <c r="L641" s="158"/>
      <c r="M641" s="158"/>
      <c r="N641" s="159"/>
      <c r="O641" s="160"/>
      <c r="P641" s="161"/>
      <c r="Q641" s="162"/>
      <c r="R641" s="163"/>
    </row>
    <row r="642" spans="1:18">
      <c r="A642" s="8" t="s">
        <v>962</v>
      </c>
      <c r="B642" s="8" t="s">
        <v>107</v>
      </c>
      <c r="C642" s="8" t="s">
        <v>111</v>
      </c>
      <c r="D642" s="9">
        <v>37065</v>
      </c>
      <c r="E642" s="95">
        <f t="shared" ref="E642:E705" ca="1" si="20">DATEDIF(D642,TODAY(),"Y")</f>
        <v>21</v>
      </c>
      <c r="F642" s="111">
        <v>77136</v>
      </c>
      <c r="G642" s="112">
        <v>5</v>
      </c>
      <c r="H642" s="238">
        <f t="shared" si="19"/>
        <v>80992.800000000003</v>
      </c>
      <c r="K642" s="158"/>
      <c r="L642" s="158"/>
      <c r="M642" s="158"/>
      <c r="N642" s="164"/>
      <c r="O642" s="160"/>
      <c r="P642" s="161"/>
      <c r="Q642" s="162"/>
      <c r="R642" s="163"/>
    </row>
    <row r="643" spans="1:18">
      <c r="A643" s="8" t="s">
        <v>348</v>
      </c>
      <c r="B643" s="8" t="s">
        <v>123</v>
      </c>
      <c r="C643" s="8" t="s">
        <v>108</v>
      </c>
      <c r="D643" s="9">
        <v>40200</v>
      </c>
      <c r="E643" s="95">
        <f t="shared" ca="1" si="20"/>
        <v>13</v>
      </c>
      <c r="F643" s="111">
        <v>77350</v>
      </c>
      <c r="G643" s="112">
        <v>5</v>
      </c>
      <c r="H643" s="238">
        <f t="shared" ref="H643:H706" si="21">$I$2*F643+F643</f>
        <v>81217.5</v>
      </c>
      <c r="K643" s="158"/>
      <c r="L643" s="158"/>
      <c r="M643" s="158"/>
      <c r="N643" s="159"/>
      <c r="O643" s="160"/>
      <c r="P643" s="161"/>
      <c r="Q643" s="162"/>
      <c r="R643" s="163"/>
    </row>
    <row r="644" spans="1:18">
      <c r="A644" s="8" t="s">
        <v>314</v>
      </c>
      <c r="B644" s="8" t="s">
        <v>123</v>
      </c>
      <c r="C644" s="8" t="s">
        <v>108</v>
      </c>
      <c r="D644" s="9">
        <v>40320</v>
      </c>
      <c r="E644" s="95">
        <f t="shared" ca="1" si="20"/>
        <v>12</v>
      </c>
      <c r="F644" s="111">
        <v>77580</v>
      </c>
      <c r="G644" s="112">
        <v>3</v>
      </c>
      <c r="H644" s="238">
        <f t="shared" si="21"/>
        <v>81459</v>
      </c>
      <c r="K644" s="158"/>
      <c r="L644" s="158"/>
      <c r="M644" s="158"/>
      <c r="N644" s="159"/>
      <c r="O644" s="160"/>
      <c r="P644" s="161"/>
      <c r="Q644" s="162"/>
      <c r="R644" s="163"/>
    </row>
    <row r="645" spans="1:18">
      <c r="A645" s="8" t="s">
        <v>955</v>
      </c>
      <c r="B645" s="8" t="s">
        <v>107</v>
      </c>
      <c r="C645" s="8" t="s">
        <v>108</v>
      </c>
      <c r="D645" s="9">
        <v>36243</v>
      </c>
      <c r="E645" s="95">
        <f t="shared" ca="1" si="20"/>
        <v>24</v>
      </c>
      <c r="F645" s="111">
        <v>77680</v>
      </c>
      <c r="G645" s="112">
        <v>3</v>
      </c>
      <c r="H645" s="238">
        <f t="shared" si="21"/>
        <v>81564</v>
      </c>
      <c r="K645" s="158"/>
      <c r="L645" s="158"/>
      <c r="M645" s="158"/>
      <c r="N645" s="159"/>
      <c r="O645" s="160"/>
      <c r="P645" s="161"/>
      <c r="Q645" s="162"/>
      <c r="R645" s="163"/>
    </row>
    <row r="646" spans="1:18">
      <c r="A646" s="8" t="s">
        <v>198</v>
      </c>
      <c r="B646" s="8" t="s">
        <v>177</v>
      </c>
      <c r="C646" s="8" t="s">
        <v>108</v>
      </c>
      <c r="D646" s="9">
        <v>40765</v>
      </c>
      <c r="E646" s="95">
        <f t="shared" ca="1" si="20"/>
        <v>11</v>
      </c>
      <c r="F646" s="111">
        <v>77720</v>
      </c>
      <c r="G646" s="112">
        <v>3</v>
      </c>
      <c r="H646" s="238">
        <f t="shared" si="21"/>
        <v>81606</v>
      </c>
      <c r="K646" s="158"/>
      <c r="L646" s="158"/>
      <c r="M646" s="158"/>
      <c r="N646" s="159"/>
      <c r="O646" s="160"/>
      <c r="P646" s="161"/>
      <c r="Q646" s="162"/>
      <c r="R646" s="163"/>
    </row>
    <row r="647" spans="1:18">
      <c r="A647" s="8" t="s">
        <v>197</v>
      </c>
      <c r="B647" s="8" t="s">
        <v>110</v>
      </c>
      <c r="C647" s="8" t="s">
        <v>108</v>
      </c>
      <c r="D647" s="9">
        <v>40765</v>
      </c>
      <c r="E647" s="95">
        <f t="shared" ca="1" si="20"/>
        <v>11</v>
      </c>
      <c r="F647" s="111">
        <v>77740</v>
      </c>
      <c r="G647" s="112">
        <v>1</v>
      </c>
      <c r="H647" s="238">
        <f t="shared" si="21"/>
        <v>81627</v>
      </c>
      <c r="K647" s="158"/>
      <c r="L647" s="158"/>
      <c r="M647" s="158"/>
      <c r="N647" s="159"/>
      <c r="O647" s="160"/>
      <c r="P647" s="161"/>
      <c r="Q647" s="162"/>
      <c r="R647" s="163"/>
    </row>
    <row r="648" spans="1:18">
      <c r="A648" s="8" t="s">
        <v>934</v>
      </c>
      <c r="B648" s="8" t="s">
        <v>119</v>
      </c>
      <c r="C648" s="8" t="s">
        <v>111</v>
      </c>
      <c r="D648" s="9">
        <v>36642</v>
      </c>
      <c r="E648" s="95">
        <f t="shared" ca="1" si="20"/>
        <v>22</v>
      </c>
      <c r="F648" s="111">
        <v>77760</v>
      </c>
      <c r="G648" s="112">
        <v>3</v>
      </c>
      <c r="H648" s="238">
        <f t="shared" si="21"/>
        <v>81648</v>
      </c>
      <c r="K648" s="158"/>
      <c r="L648" s="158"/>
      <c r="M648" s="158"/>
      <c r="N648" s="164"/>
      <c r="O648" s="160"/>
      <c r="P648" s="161"/>
      <c r="Q648" s="162"/>
      <c r="R648" s="163"/>
    </row>
    <row r="649" spans="1:18">
      <c r="A649" s="8" t="s">
        <v>261</v>
      </c>
      <c r="B649" s="8" t="s">
        <v>123</v>
      </c>
      <c r="C649" s="8" t="s">
        <v>108</v>
      </c>
      <c r="D649" s="9">
        <v>40501</v>
      </c>
      <c r="E649" s="95">
        <f t="shared" ca="1" si="20"/>
        <v>12</v>
      </c>
      <c r="F649" s="111">
        <v>77820</v>
      </c>
      <c r="G649" s="112">
        <v>3</v>
      </c>
      <c r="H649" s="238">
        <f t="shared" si="21"/>
        <v>81711</v>
      </c>
      <c r="K649" s="158"/>
      <c r="L649" s="158"/>
      <c r="M649" s="158"/>
      <c r="N649" s="159"/>
      <c r="O649" s="160"/>
      <c r="P649" s="161"/>
      <c r="Q649" s="162"/>
      <c r="R649" s="163"/>
    </row>
    <row r="650" spans="1:18">
      <c r="A650" s="8" t="s">
        <v>523</v>
      </c>
      <c r="B650" s="8" t="s">
        <v>115</v>
      </c>
      <c r="C650" s="8" t="s">
        <v>108</v>
      </c>
      <c r="D650" s="9">
        <v>39123</v>
      </c>
      <c r="E650" s="95">
        <f t="shared" ca="1" si="20"/>
        <v>16</v>
      </c>
      <c r="F650" s="111">
        <v>77840</v>
      </c>
      <c r="G650" s="112">
        <v>2</v>
      </c>
      <c r="H650" s="238">
        <f t="shared" si="21"/>
        <v>81732</v>
      </c>
      <c r="K650" s="158"/>
      <c r="L650" s="158"/>
      <c r="M650" s="158"/>
      <c r="N650" s="159"/>
      <c r="O650" s="160"/>
      <c r="P650" s="161"/>
      <c r="Q650" s="162"/>
      <c r="R650" s="163"/>
    </row>
    <row r="651" spans="1:18">
      <c r="A651" s="8" t="s">
        <v>541</v>
      </c>
      <c r="B651" s="8" t="s">
        <v>147</v>
      </c>
      <c r="C651" s="8" t="s">
        <v>111</v>
      </c>
      <c r="D651" s="9">
        <v>39063</v>
      </c>
      <c r="E651" s="95">
        <f t="shared" ca="1" si="20"/>
        <v>16</v>
      </c>
      <c r="F651" s="111">
        <v>77930</v>
      </c>
      <c r="G651" s="112">
        <v>5</v>
      </c>
      <c r="H651" s="238">
        <f t="shared" si="21"/>
        <v>81826.5</v>
      </c>
      <c r="K651" s="158"/>
      <c r="L651" s="158"/>
      <c r="M651" s="158"/>
      <c r="N651" s="159"/>
      <c r="O651" s="160"/>
      <c r="P651" s="161"/>
      <c r="Q651" s="162"/>
      <c r="R651" s="163"/>
    </row>
    <row r="652" spans="1:18">
      <c r="A652" s="8" t="s">
        <v>253</v>
      </c>
      <c r="B652" s="8" t="s">
        <v>115</v>
      </c>
      <c r="C652" s="8" t="s">
        <v>108</v>
      </c>
      <c r="D652" s="9">
        <v>40525</v>
      </c>
      <c r="E652" s="95">
        <f t="shared" ca="1" si="20"/>
        <v>12</v>
      </c>
      <c r="F652" s="111">
        <v>77950</v>
      </c>
      <c r="G652" s="112">
        <v>4</v>
      </c>
      <c r="H652" s="238">
        <f t="shared" si="21"/>
        <v>81847.5</v>
      </c>
      <c r="K652" s="158"/>
      <c r="L652" s="158"/>
      <c r="M652" s="158"/>
      <c r="N652" s="159"/>
      <c r="O652" s="160"/>
      <c r="P652" s="161"/>
      <c r="Q652" s="162"/>
      <c r="R652" s="163"/>
    </row>
    <row r="653" spans="1:18">
      <c r="A653" s="8" t="s">
        <v>680</v>
      </c>
      <c r="B653" s="8" t="s">
        <v>121</v>
      </c>
      <c r="C653" s="8" t="s">
        <v>111</v>
      </c>
      <c r="D653" s="9">
        <v>37803</v>
      </c>
      <c r="E653" s="95">
        <f t="shared" ca="1" si="20"/>
        <v>19</v>
      </c>
      <c r="F653" s="111">
        <v>78100</v>
      </c>
      <c r="G653" s="112">
        <v>3</v>
      </c>
      <c r="H653" s="238">
        <f t="shared" si="21"/>
        <v>82005</v>
      </c>
      <c r="K653" s="158"/>
      <c r="L653" s="158"/>
      <c r="M653" s="158"/>
      <c r="N653" s="159"/>
      <c r="O653" s="160"/>
      <c r="P653" s="161"/>
      <c r="Q653" s="162"/>
      <c r="R653" s="163"/>
    </row>
    <row r="654" spans="1:18">
      <c r="A654" s="8" t="s">
        <v>362</v>
      </c>
      <c r="B654" s="8" t="s">
        <v>140</v>
      </c>
      <c r="C654" s="8" t="s">
        <v>108</v>
      </c>
      <c r="D654" s="9">
        <v>39972</v>
      </c>
      <c r="E654" s="95">
        <f t="shared" ca="1" si="20"/>
        <v>13</v>
      </c>
      <c r="F654" s="111">
        <v>78170</v>
      </c>
      <c r="G654" s="112">
        <v>5</v>
      </c>
      <c r="H654" s="238">
        <f t="shared" si="21"/>
        <v>82078.5</v>
      </c>
      <c r="K654" s="158"/>
      <c r="L654" s="158"/>
      <c r="M654" s="158"/>
      <c r="N654" s="159"/>
      <c r="O654" s="160"/>
      <c r="P654" s="161"/>
      <c r="Q654" s="162"/>
      <c r="R654" s="163"/>
    </row>
    <row r="655" spans="1:18">
      <c r="A655" s="8" t="s">
        <v>370</v>
      </c>
      <c r="B655" s="8" t="s">
        <v>140</v>
      </c>
      <c r="C655" s="8" t="s">
        <v>111</v>
      </c>
      <c r="D655" s="9">
        <v>39830</v>
      </c>
      <c r="E655" s="95">
        <f t="shared" ca="1" si="20"/>
        <v>14</v>
      </c>
      <c r="F655" s="111">
        <v>78520</v>
      </c>
      <c r="G655" s="112">
        <v>4</v>
      </c>
      <c r="H655" s="238">
        <f t="shared" si="21"/>
        <v>82446</v>
      </c>
      <c r="K655" s="158"/>
      <c r="L655" s="158"/>
      <c r="M655" s="158"/>
      <c r="N655" s="159"/>
      <c r="O655" s="160"/>
      <c r="P655" s="161"/>
      <c r="Q655" s="162"/>
      <c r="R655" s="163"/>
    </row>
    <row r="656" spans="1:18">
      <c r="A656" s="8" t="s">
        <v>800</v>
      </c>
      <c r="B656" s="8" t="s">
        <v>140</v>
      </c>
      <c r="C656" s="8" t="s">
        <v>108</v>
      </c>
      <c r="D656" s="9">
        <v>35801</v>
      </c>
      <c r="E656" s="95">
        <f t="shared" ca="1" si="20"/>
        <v>25</v>
      </c>
      <c r="F656" s="111">
        <v>78570</v>
      </c>
      <c r="G656" s="112">
        <v>1</v>
      </c>
      <c r="H656" s="238">
        <f t="shared" si="21"/>
        <v>82498.5</v>
      </c>
      <c r="K656" s="158"/>
      <c r="L656" s="158"/>
      <c r="M656" s="158"/>
      <c r="N656" s="159"/>
      <c r="O656" s="160"/>
      <c r="P656" s="161"/>
      <c r="Q656" s="162"/>
      <c r="R656" s="163"/>
    </row>
    <row r="657" spans="1:18">
      <c r="A657" s="8" t="s">
        <v>493</v>
      </c>
      <c r="B657" s="8" t="s">
        <v>107</v>
      </c>
      <c r="C657" s="8" t="s">
        <v>111</v>
      </c>
      <c r="D657" s="9">
        <v>39248</v>
      </c>
      <c r="E657" s="95">
        <f t="shared" ca="1" si="20"/>
        <v>15</v>
      </c>
      <c r="F657" s="111">
        <v>78590</v>
      </c>
      <c r="G657" s="112">
        <v>1</v>
      </c>
      <c r="H657" s="238">
        <f t="shared" si="21"/>
        <v>82519.5</v>
      </c>
      <c r="K657" s="158"/>
      <c r="L657" s="158"/>
      <c r="M657" s="158"/>
      <c r="N657" s="159"/>
      <c r="O657" s="160"/>
      <c r="P657" s="161"/>
      <c r="Q657" s="162"/>
      <c r="R657" s="163"/>
    </row>
    <row r="658" spans="1:18">
      <c r="A658" s="8" t="s">
        <v>594</v>
      </c>
      <c r="B658" s="8" t="s">
        <v>119</v>
      </c>
      <c r="C658" s="8" t="s">
        <v>108</v>
      </c>
      <c r="D658" s="9">
        <v>38784</v>
      </c>
      <c r="E658" s="95">
        <f t="shared" ca="1" si="20"/>
        <v>17</v>
      </c>
      <c r="F658" s="111">
        <v>78710</v>
      </c>
      <c r="G658" s="112">
        <v>4</v>
      </c>
      <c r="H658" s="238">
        <f t="shared" si="21"/>
        <v>82645.5</v>
      </c>
      <c r="K658" s="158"/>
      <c r="L658" s="158"/>
      <c r="M658" s="158"/>
      <c r="N658" s="159"/>
      <c r="O658" s="160"/>
      <c r="P658" s="161"/>
      <c r="Q658" s="162"/>
      <c r="R658" s="163"/>
    </row>
    <row r="659" spans="1:18">
      <c r="A659" s="8" t="s">
        <v>959</v>
      </c>
      <c r="B659" s="8" t="s">
        <v>107</v>
      </c>
      <c r="C659" s="8" t="s">
        <v>108</v>
      </c>
      <c r="D659" s="9">
        <v>37009</v>
      </c>
      <c r="E659" s="95">
        <f t="shared" ca="1" si="20"/>
        <v>21</v>
      </c>
      <c r="F659" s="111">
        <v>78710</v>
      </c>
      <c r="G659" s="112">
        <v>2</v>
      </c>
      <c r="H659" s="238">
        <f t="shared" si="21"/>
        <v>82645.5</v>
      </c>
      <c r="K659" s="165"/>
      <c r="L659" s="165"/>
      <c r="M659" s="165"/>
      <c r="N659" s="166"/>
      <c r="O659" s="160"/>
      <c r="P659" s="161"/>
      <c r="Q659" s="162"/>
      <c r="R659" s="163"/>
    </row>
    <row r="660" spans="1:18">
      <c r="A660" s="8" t="s">
        <v>597</v>
      </c>
      <c r="B660" s="8" t="s">
        <v>260</v>
      </c>
      <c r="C660" s="8" t="s">
        <v>111</v>
      </c>
      <c r="D660" s="9">
        <v>38755</v>
      </c>
      <c r="E660" s="95">
        <f t="shared" ca="1" si="20"/>
        <v>17</v>
      </c>
      <c r="F660" s="111">
        <v>78860</v>
      </c>
      <c r="G660" s="112">
        <v>2</v>
      </c>
      <c r="H660" s="238">
        <f t="shared" si="21"/>
        <v>82803</v>
      </c>
      <c r="K660" s="158"/>
      <c r="L660" s="158"/>
      <c r="M660" s="158"/>
      <c r="N660" s="159"/>
      <c r="O660" s="160"/>
      <c r="P660" s="161"/>
      <c r="Q660" s="162"/>
      <c r="R660" s="163"/>
    </row>
    <row r="661" spans="1:18">
      <c r="A661" s="8" t="s">
        <v>942</v>
      </c>
      <c r="B661" s="8" t="s">
        <v>119</v>
      </c>
      <c r="C661" s="8" t="s">
        <v>108</v>
      </c>
      <c r="D661" s="9">
        <v>36012</v>
      </c>
      <c r="E661" s="95">
        <f t="shared" ca="1" si="20"/>
        <v>24</v>
      </c>
      <c r="F661" s="111">
        <v>78950</v>
      </c>
      <c r="G661" s="112">
        <v>1</v>
      </c>
      <c r="H661" s="238">
        <f t="shared" si="21"/>
        <v>82897.5</v>
      </c>
      <c r="K661" s="158"/>
      <c r="L661" s="158"/>
      <c r="M661" s="158"/>
      <c r="N661" s="159"/>
      <c r="O661" s="160"/>
      <c r="P661" s="161"/>
      <c r="Q661" s="162"/>
      <c r="R661" s="163"/>
    </row>
    <row r="662" spans="1:18">
      <c r="A662" s="8" t="s">
        <v>293</v>
      </c>
      <c r="B662" s="8" t="s">
        <v>283</v>
      </c>
      <c r="C662" s="8" t="s">
        <v>108</v>
      </c>
      <c r="D662" s="12">
        <v>40400</v>
      </c>
      <c r="E662" s="95">
        <f t="shared" ca="1" si="20"/>
        <v>12</v>
      </c>
      <c r="F662" s="111">
        <v>79150</v>
      </c>
      <c r="G662" s="112">
        <v>2</v>
      </c>
      <c r="H662" s="238">
        <f t="shared" si="21"/>
        <v>83107.5</v>
      </c>
      <c r="K662" s="158"/>
      <c r="L662" s="158"/>
      <c r="M662" s="158"/>
      <c r="N662" s="159"/>
      <c r="O662" s="160"/>
      <c r="P662" s="161"/>
      <c r="Q662" s="162"/>
      <c r="R662" s="163"/>
    </row>
    <row r="663" spans="1:18">
      <c r="A663" s="8" t="s">
        <v>510</v>
      </c>
      <c r="B663" s="8" t="s">
        <v>140</v>
      </c>
      <c r="C663" s="8" t="s">
        <v>111</v>
      </c>
      <c r="D663" s="9">
        <v>39166</v>
      </c>
      <c r="E663" s="95">
        <f t="shared" ca="1" si="20"/>
        <v>16</v>
      </c>
      <c r="F663" s="111">
        <v>79220</v>
      </c>
      <c r="G663" s="112">
        <v>4</v>
      </c>
      <c r="H663" s="238">
        <f t="shared" si="21"/>
        <v>83181</v>
      </c>
      <c r="K663" s="158"/>
      <c r="L663" s="158"/>
      <c r="M663" s="158"/>
      <c r="N663" s="159"/>
      <c r="O663" s="160"/>
      <c r="P663" s="161"/>
      <c r="Q663" s="162"/>
      <c r="R663" s="163"/>
    </row>
    <row r="664" spans="1:18">
      <c r="A664" s="8" t="s">
        <v>424</v>
      </c>
      <c r="B664" s="8" t="s">
        <v>107</v>
      </c>
      <c r="C664" s="8" t="s">
        <v>108</v>
      </c>
      <c r="D664" s="9">
        <v>39602</v>
      </c>
      <c r="E664" s="95">
        <f t="shared" ca="1" si="20"/>
        <v>14</v>
      </c>
      <c r="F664" s="111">
        <v>79380</v>
      </c>
      <c r="G664" s="112">
        <v>5</v>
      </c>
      <c r="H664" s="238">
        <f t="shared" si="21"/>
        <v>83349</v>
      </c>
      <c r="K664" s="158"/>
      <c r="L664" s="158"/>
      <c r="M664" s="158"/>
      <c r="N664" s="159"/>
      <c r="O664" s="160"/>
      <c r="P664" s="161"/>
      <c r="Q664" s="162"/>
      <c r="R664" s="163"/>
    </row>
    <row r="665" spans="1:18">
      <c r="A665" s="8" t="s">
        <v>210</v>
      </c>
      <c r="B665" s="8" t="s">
        <v>110</v>
      </c>
      <c r="C665" s="8" t="s">
        <v>111</v>
      </c>
      <c r="D665" s="9">
        <v>40707</v>
      </c>
      <c r="E665" s="95">
        <f t="shared" ca="1" si="20"/>
        <v>11</v>
      </c>
      <c r="F665" s="111">
        <v>79380</v>
      </c>
      <c r="G665" s="112">
        <v>1</v>
      </c>
      <c r="H665" s="238">
        <f t="shared" si="21"/>
        <v>83349</v>
      </c>
      <c r="K665" s="158"/>
      <c r="L665" s="158"/>
      <c r="M665" s="158"/>
      <c r="N665" s="159"/>
      <c r="O665" s="160"/>
      <c r="P665" s="161"/>
      <c r="Q665" s="162"/>
      <c r="R665" s="163"/>
    </row>
    <row r="666" spans="1:18">
      <c r="A666" s="8" t="s">
        <v>187</v>
      </c>
      <c r="B666" s="8" t="s">
        <v>110</v>
      </c>
      <c r="C666" s="8" t="s">
        <v>108</v>
      </c>
      <c r="D666" s="9">
        <v>40831</v>
      </c>
      <c r="E666" s="95">
        <f t="shared" ca="1" si="20"/>
        <v>11</v>
      </c>
      <c r="F666" s="111">
        <v>79400</v>
      </c>
      <c r="G666" s="112">
        <v>4</v>
      </c>
      <c r="H666" s="238">
        <f t="shared" si="21"/>
        <v>83370</v>
      </c>
      <c r="K666" s="158"/>
      <c r="L666" s="158"/>
      <c r="M666" s="158"/>
      <c r="N666" s="159"/>
      <c r="O666" s="160"/>
      <c r="P666" s="161"/>
      <c r="Q666" s="162"/>
      <c r="R666" s="163"/>
    </row>
    <row r="667" spans="1:18">
      <c r="A667" s="8" t="s">
        <v>363</v>
      </c>
      <c r="B667" s="8" t="s">
        <v>123</v>
      </c>
      <c r="C667" s="8" t="s">
        <v>111</v>
      </c>
      <c r="D667" s="9">
        <v>39959</v>
      </c>
      <c r="E667" s="95">
        <f t="shared" ca="1" si="20"/>
        <v>13</v>
      </c>
      <c r="F667" s="111">
        <v>79460</v>
      </c>
      <c r="G667" s="112">
        <v>5</v>
      </c>
      <c r="H667" s="238">
        <f t="shared" si="21"/>
        <v>83433</v>
      </c>
      <c r="K667" s="158"/>
      <c r="L667" s="158"/>
      <c r="M667" s="158"/>
      <c r="N667" s="159"/>
      <c r="O667" s="160"/>
      <c r="P667" s="161"/>
      <c r="Q667" s="162"/>
      <c r="R667" s="163"/>
    </row>
    <row r="668" spans="1:18">
      <c r="A668" s="8" t="s">
        <v>947</v>
      </c>
      <c r="B668" s="8" t="s">
        <v>119</v>
      </c>
      <c r="C668" s="8" t="s">
        <v>108</v>
      </c>
      <c r="D668" s="9">
        <v>36078</v>
      </c>
      <c r="E668" s="95">
        <f t="shared" ca="1" si="20"/>
        <v>24</v>
      </c>
      <c r="F668" s="111">
        <v>79610</v>
      </c>
      <c r="G668" s="112">
        <v>2</v>
      </c>
      <c r="H668" s="238">
        <f t="shared" si="21"/>
        <v>83590.5</v>
      </c>
      <c r="K668" s="158"/>
      <c r="L668" s="158"/>
      <c r="M668" s="158"/>
      <c r="N668" s="159"/>
      <c r="O668" s="160"/>
      <c r="P668" s="161"/>
      <c r="Q668" s="162"/>
      <c r="R668" s="163"/>
    </row>
    <row r="669" spans="1:18">
      <c r="A669" s="8" t="s">
        <v>584</v>
      </c>
      <c r="B669" s="8" t="s">
        <v>140</v>
      </c>
      <c r="C669" s="8" t="s">
        <v>108</v>
      </c>
      <c r="D669" s="9">
        <v>38807</v>
      </c>
      <c r="E669" s="95">
        <f t="shared" ca="1" si="20"/>
        <v>17</v>
      </c>
      <c r="F669" s="111">
        <v>79730</v>
      </c>
      <c r="G669" s="112">
        <v>2</v>
      </c>
      <c r="H669" s="238">
        <f t="shared" si="21"/>
        <v>83716.5</v>
      </c>
      <c r="K669" s="158"/>
      <c r="L669" s="158"/>
      <c r="M669" s="158"/>
      <c r="N669" s="164"/>
      <c r="O669" s="160"/>
      <c r="P669" s="161"/>
      <c r="Q669" s="162"/>
      <c r="R669" s="163"/>
    </row>
    <row r="670" spans="1:18">
      <c r="A670" s="8" t="s">
        <v>134</v>
      </c>
      <c r="B670" s="8" t="s">
        <v>135</v>
      </c>
      <c r="C670" s="8" t="s">
        <v>108</v>
      </c>
      <c r="D670" s="9">
        <v>41136</v>
      </c>
      <c r="E670" s="95">
        <f t="shared" ca="1" si="20"/>
        <v>10</v>
      </c>
      <c r="F670" s="111">
        <v>79760</v>
      </c>
      <c r="G670" s="112">
        <v>5</v>
      </c>
      <c r="H670" s="238">
        <f t="shared" si="21"/>
        <v>83748</v>
      </c>
      <c r="K670" s="158"/>
      <c r="L670" s="158"/>
      <c r="M670" s="158"/>
      <c r="N670" s="159"/>
      <c r="O670" s="160"/>
      <c r="P670" s="161"/>
      <c r="Q670" s="162"/>
      <c r="R670" s="163"/>
    </row>
    <row r="671" spans="1:18">
      <c r="A671" s="8" t="s">
        <v>165</v>
      </c>
      <c r="B671" s="8" t="s">
        <v>115</v>
      </c>
      <c r="C671" s="8" t="s">
        <v>108</v>
      </c>
      <c r="D671" s="9">
        <v>40947</v>
      </c>
      <c r="E671" s="95">
        <f t="shared" ca="1" si="20"/>
        <v>11</v>
      </c>
      <c r="F671" s="111">
        <v>79770</v>
      </c>
      <c r="G671" s="112">
        <v>4</v>
      </c>
      <c r="H671" s="238">
        <f t="shared" si="21"/>
        <v>83758.5</v>
      </c>
      <c r="K671" s="158"/>
      <c r="L671" s="158"/>
      <c r="M671" s="158"/>
      <c r="N671" s="159"/>
      <c r="O671" s="160"/>
      <c r="P671" s="161"/>
      <c r="Q671" s="162"/>
      <c r="R671" s="163"/>
    </row>
    <row r="672" spans="1:18">
      <c r="A672" s="8" t="s">
        <v>248</v>
      </c>
      <c r="B672" s="8" t="s">
        <v>137</v>
      </c>
      <c r="C672" s="8" t="s">
        <v>111</v>
      </c>
      <c r="D672" s="9">
        <v>40550</v>
      </c>
      <c r="E672" s="95">
        <f t="shared" ca="1" si="20"/>
        <v>12</v>
      </c>
      <c r="F672" s="111">
        <v>80050</v>
      </c>
      <c r="G672" s="112">
        <v>2</v>
      </c>
      <c r="H672" s="238">
        <f t="shared" si="21"/>
        <v>84052.5</v>
      </c>
      <c r="K672" s="158"/>
      <c r="L672" s="158"/>
      <c r="M672" s="158"/>
      <c r="N672" s="159"/>
      <c r="O672" s="160"/>
      <c r="P672" s="161"/>
      <c r="Q672" s="162"/>
      <c r="R672" s="163"/>
    </row>
    <row r="673" spans="1:18">
      <c r="A673" s="8" t="s">
        <v>411</v>
      </c>
      <c r="B673" s="8" t="s">
        <v>115</v>
      </c>
      <c r="C673" s="8" t="s">
        <v>108</v>
      </c>
      <c r="D673" s="9">
        <v>39678</v>
      </c>
      <c r="E673" s="95">
        <f t="shared" ca="1" si="20"/>
        <v>14</v>
      </c>
      <c r="F673" s="111">
        <v>80090</v>
      </c>
      <c r="G673" s="112">
        <v>2</v>
      </c>
      <c r="H673" s="238">
        <f t="shared" si="21"/>
        <v>84094.5</v>
      </c>
      <c r="K673" s="158"/>
      <c r="L673" s="158"/>
      <c r="M673" s="158"/>
      <c r="N673" s="159"/>
      <c r="O673" s="160"/>
      <c r="P673" s="161"/>
      <c r="Q673" s="162"/>
      <c r="R673" s="163"/>
    </row>
    <row r="674" spans="1:18">
      <c r="A674" s="8" t="s">
        <v>596</v>
      </c>
      <c r="B674" s="8" t="s">
        <v>137</v>
      </c>
      <c r="C674" s="8" t="s">
        <v>108</v>
      </c>
      <c r="D674" s="9">
        <v>38774</v>
      </c>
      <c r="E674" s="95">
        <f t="shared" ca="1" si="20"/>
        <v>17</v>
      </c>
      <c r="F674" s="111">
        <v>80120</v>
      </c>
      <c r="G674" s="112">
        <v>4</v>
      </c>
      <c r="H674" s="238">
        <f t="shared" si="21"/>
        <v>84126</v>
      </c>
      <c r="K674" s="158"/>
      <c r="L674" s="158"/>
      <c r="M674" s="158"/>
      <c r="N674" s="159"/>
      <c r="O674" s="160"/>
      <c r="P674" s="161"/>
      <c r="Q674" s="162"/>
      <c r="R674" s="163"/>
    </row>
    <row r="675" spans="1:18">
      <c r="A675" s="8" t="s">
        <v>236</v>
      </c>
      <c r="B675" s="8" t="s">
        <v>119</v>
      </c>
      <c r="C675" s="8" t="s">
        <v>108</v>
      </c>
      <c r="D675" s="9">
        <v>40581</v>
      </c>
      <c r="E675" s="95">
        <f t="shared" ca="1" si="20"/>
        <v>12</v>
      </c>
      <c r="F675" s="111">
        <v>80260</v>
      </c>
      <c r="G675" s="112">
        <v>3</v>
      </c>
      <c r="H675" s="238">
        <f t="shared" si="21"/>
        <v>84273</v>
      </c>
      <c r="K675" s="158"/>
      <c r="L675" s="158"/>
      <c r="M675" s="158"/>
      <c r="N675" s="159"/>
      <c r="O675" s="160"/>
      <c r="P675" s="161"/>
      <c r="Q675" s="162"/>
      <c r="R675" s="163"/>
    </row>
    <row r="676" spans="1:18">
      <c r="A676" s="8" t="s">
        <v>563</v>
      </c>
      <c r="B676" s="8" t="s">
        <v>140</v>
      </c>
      <c r="C676" s="8" t="s">
        <v>111</v>
      </c>
      <c r="D676" s="9">
        <v>38912</v>
      </c>
      <c r="E676" s="95">
        <f t="shared" ca="1" si="20"/>
        <v>16</v>
      </c>
      <c r="F676" s="111">
        <v>80330</v>
      </c>
      <c r="G676" s="112">
        <v>4</v>
      </c>
      <c r="H676" s="238">
        <f t="shared" si="21"/>
        <v>84346.5</v>
      </c>
      <c r="K676" s="158"/>
      <c r="L676" s="158"/>
      <c r="M676" s="158"/>
      <c r="N676" s="159"/>
      <c r="O676" s="160"/>
      <c r="P676" s="161"/>
      <c r="Q676" s="162"/>
      <c r="R676" s="163"/>
    </row>
    <row r="677" spans="1:18">
      <c r="A677" s="8" t="s">
        <v>378</v>
      </c>
      <c r="B677" s="8" t="s">
        <v>140</v>
      </c>
      <c r="C677" s="8" t="s">
        <v>111</v>
      </c>
      <c r="D677" s="9">
        <v>39785</v>
      </c>
      <c r="E677" s="95">
        <f t="shared" ca="1" si="20"/>
        <v>14</v>
      </c>
      <c r="F677" s="111">
        <v>80690</v>
      </c>
      <c r="G677" s="112">
        <v>3</v>
      </c>
      <c r="H677" s="238">
        <f t="shared" si="21"/>
        <v>84724.5</v>
      </c>
      <c r="K677" s="158"/>
      <c r="L677" s="158"/>
      <c r="M677" s="158"/>
      <c r="N677" s="159"/>
      <c r="O677" s="160"/>
      <c r="P677" s="161"/>
      <c r="Q677" s="162"/>
      <c r="R677" s="163"/>
    </row>
    <row r="678" spans="1:18">
      <c r="A678" s="8" t="s">
        <v>342</v>
      </c>
      <c r="B678" s="8" t="s">
        <v>107</v>
      </c>
      <c r="C678" s="8" t="s">
        <v>111</v>
      </c>
      <c r="D678" s="9">
        <v>40235</v>
      </c>
      <c r="E678" s="95">
        <f t="shared" ca="1" si="20"/>
        <v>13</v>
      </c>
      <c r="F678" s="111">
        <v>80729</v>
      </c>
      <c r="G678" s="112">
        <v>3</v>
      </c>
      <c r="H678" s="238">
        <f t="shared" si="21"/>
        <v>84765.45</v>
      </c>
      <c r="K678" s="158"/>
      <c r="L678" s="158"/>
      <c r="M678" s="158"/>
      <c r="N678" s="159"/>
      <c r="O678" s="160"/>
      <c r="P678" s="161"/>
      <c r="Q678" s="162"/>
      <c r="R678" s="163"/>
    </row>
    <row r="679" spans="1:18">
      <c r="A679" s="8" t="s">
        <v>414</v>
      </c>
      <c r="B679" s="8" t="s">
        <v>115</v>
      </c>
      <c r="C679" s="8" t="s">
        <v>108</v>
      </c>
      <c r="D679" s="9">
        <v>39657</v>
      </c>
      <c r="E679" s="95">
        <f t="shared" ca="1" si="20"/>
        <v>14</v>
      </c>
      <c r="F679" s="111">
        <v>80880</v>
      </c>
      <c r="G679" s="112">
        <v>1</v>
      </c>
      <c r="H679" s="238">
        <f t="shared" si="21"/>
        <v>84924</v>
      </c>
      <c r="K679" s="158"/>
      <c r="L679" s="158"/>
      <c r="M679" s="158"/>
      <c r="N679" s="159"/>
      <c r="O679" s="160"/>
      <c r="P679" s="161"/>
      <c r="Q679" s="162"/>
      <c r="R679" s="163"/>
    </row>
    <row r="680" spans="1:18">
      <c r="A680" s="8" t="s">
        <v>425</v>
      </c>
      <c r="B680" s="8" t="s">
        <v>140</v>
      </c>
      <c r="C680" s="8" t="s">
        <v>108</v>
      </c>
      <c r="D680" s="9">
        <v>39597</v>
      </c>
      <c r="E680" s="95">
        <f t="shared" ca="1" si="20"/>
        <v>14</v>
      </c>
      <c r="F680" s="111">
        <v>81010</v>
      </c>
      <c r="G680" s="112">
        <v>4</v>
      </c>
      <c r="H680" s="238">
        <f t="shared" si="21"/>
        <v>85060.5</v>
      </c>
      <c r="K680" s="158"/>
      <c r="L680" s="158"/>
      <c r="M680" s="158"/>
      <c r="N680" s="159"/>
      <c r="O680" s="160"/>
      <c r="P680" s="161"/>
      <c r="Q680" s="162"/>
      <c r="R680" s="163"/>
    </row>
    <row r="681" spans="1:18">
      <c r="A681" s="8" t="s">
        <v>112</v>
      </c>
      <c r="B681" s="8" t="s">
        <v>113</v>
      </c>
      <c r="C681" s="8" t="s">
        <v>111</v>
      </c>
      <c r="D681" s="9">
        <v>41254</v>
      </c>
      <c r="E681" s="95">
        <f t="shared" ca="1" si="20"/>
        <v>10</v>
      </c>
      <c r="F681" s="111">
        <v>81070</v>
      </c>
      <c r="G681" s="112">
        <v>5</v>
      </c>
      <c r="H681" s="238">
        <f t="shared" si="21"/>
        <v>85123.5</v>
      </c>
      <c r="K681" s="158"/>
      <c r="L681" s="158"/>
      <c r="M681" s="158"/>
      <c r="N681" s="159"/>
      <c r="O681" s="160"/>
      <c r="P681" s="161"/>
      <c r="Q681" s="162"/>
      <c r="R681" s="163"/>
    </row>
    <row r="682" spans="1:18">
      <c r="A682" s="8" t="s">
        <v>608</v>
      </c>
      <c r="B682" s="8" t="s">
        <v>107</v>
      </c>
      <c r="C682" s="8" t="s">
        <v>108</v>
      </c>
      <c r="D682" s="9">
        <v>38347</v>
      </c>
      <c r="E682" s="95">
        <f t="shared" ca="1" si="20"/>
        <v>18</v>
      </c>
      <c r="F682" s="111">
        <v>81340</v>
      </c>
      <c r="G682" s="112">
        <v>2</v>
      </c>
      <c r="H682" s="238">
        <f t="shared" si="21"/>
        <v>85407</v>
      </c>
      <c r="K682" s="158"/>
      <c r="L682" s="158"/>
      <c r="M682" s="158"/>
      <c r="N682" s="159"/>
      <c r="O682" s="160"/>
      <c r="P682" s="161"/>
      <c r="Q682" s="162"/>
      <c r="R682" s="163"/>
    </row>
    <row r="683" spans="1:18">
      <c r="A683" s="8" t="s">
        <v>807</v>
      </c>
      <c r="B683" s="8" t="s">
        <v>140</v>
      </c>
      <c r="C683" s="8" t="s">
        <v>108</v>
      </c>
      <c r="D683" s="9">
        <v>36198</v>
      </c>
      <c r="E683" s="95">
        <f t="shared" ca="1" si="20"/>
        <v>24</v>
      </c>
      <c r="F683" s="111">
        <v>81400</v>
      </c>
      <c r="G683" s="112">
        <v>2</v>
      </c>
      <c r="H683" s="238">
        <f t="shared" si="21"/>
        <v>85470</v>
      </c>
      <c r="K683" s="158"/>
      <c r="L683" s="158"/>
      <c r="M683" s="158"/>
      <c r="N683" s="159"/>
      <c r="O683" s="160"/>
      <c r="P683" s="161"/>
      <c r="Q683" s="162"/>
      <c r="R683" s="163"/>
    </row>
    <row r="684" spans="1:18">
      <c r="A684" s="8" t="s">
        <v>185</v>
      </c>
      <c r="B684" s="8" t="s">
        <v>177</v>
      </c>
      <c r="C684" s="8" t="s">
        <v>108</v>
      </c>
      <c r="D684" s="9">
        <v>40841</v>
      </c>
      <c r="E684" s="95">
        <f t="shared" ca="1" si="20"/>
        <v>11</v>
      </c>
      <c r="F684" s="111">
        <v>81530</v>
      </c>
      <c r="G684" s="112">
        <v>5</v>
      </c>
      <c r="H684" s="238">
        <f t="shared" si="21"/>
        <v>85606.5</v>
      </c>
      <c r="K684" s="158"/>
      <c r="L684" s="158"/>
      <c r="M684" s="158"/>
      <c r="N684" s="159"/>
      <c r="O684" s="160"/>
      <c r="P684" s="161"/>
      <c r="Q684" s="162"/>
      <c r="R684" s="163"/>
    </row>
    <row r="685" spans="1:18">
      <c r="A685" s="8" t="s">
        <v>575</v>
      </c>
      <c r="B685" s="8" t="s">
        <v>147</v>
      </c>
      <c r="C685" s="8" t="s">
        <v>108</v>
      </c>
      <c r="D685" s="9">
        <v>38834</v>
      </c>
      <c r="E685" s="95">
        <f t="shared" ca="1" si="20"/>
        <v>16</v>
      </c>
      <c r="F685" s="111">
        <v>81640</v>
      </c>
      <c r="G685" s="112">
        <v>4</v>
      </c>
      <c r="H685" s="238">
        <f t="shared" si="21"/>
        <v>85722</v>
      </c>
      <c r="K685" s="158"/>
      <c r="L685" s="158"/>
      <c r="M685" s="158"/>
      <c r="N685" s="159"/>
      <c r="O685" s="160"/>
      <c r="P685" s="161"/>
      <c r="Q685" s="162"/>
      <c r="R685" s="163"/>
    </row>
    <row r="686" spans="1:18">
      <c r="A686" s="8" t="s">
        <v>468</v>
      </c>
      <c r="B686" s="8" t="s">
        <v>147</v>
      </c>
      <c r="C686" s="8" t="s">
        <v>111</v>
      </c>
      <c r="D686" s="9">
        <v>39330</v>
      </c>
      <c r="E686" s="95">
        <f t="shared" ca="1" si="20"/>
        <v>15</v>
      </c>
      <c r="F686" s="111">
        <v>81930</v>
      </c>
      <c r="G686" s="112">
        <v>5</v>
      </c>
      <c r="H686" s="238">
        <f t="shared" si="21"/>
        <v>86026.5</v>
      </c>
      <c r="K686" s="158"/>
      <c r="L686" s="158"/>
      <c r="M686" s="158"/>
      <c r="N686" s="159"/>
      <c r="O686" s="160"/>
      <c r="P686" s="161"/>
      <c r="Q686" s="162"/>
      <c r="R686" s="163"/>
    </row>
    <row r="687" spans="1:18">
      <c r="A687" s="8" t="s">
        <v>487</v>
      </c>
      <c r="B687" s="8" t="s">
        <v>140</v>
      </c>
      <c r="C687" s="8" t="s">
        <v>108</v>
      </c>
      <c r="D687" s="9">
        <v>39264</v>
      </c>
      <c r="E687" s="95">
        <f t="shared" ca="1" si="20"/>
        <v>15</v>
      </c>
      <c r="F687" s="111">
        <v>81980</v>
      </c>
      <c r="G687" s="112">
        <v>2</v>
      </c>
      <c r="H687" s="238">
        <f t="shared" si="21"/>
        <v>86079</v>
      </c>
      <c r="K687" s="158"/>
      <c r="L687" s="158"/>
      <c r="M687" s="158"/>
      <c r="N687" s="159"/>
      <c r="O687" s="160"/>
      <c r="P687" s="161"/>
      <c r="Q687" s="162"/>
      <c r="R687" s="163"/>
    </row>
    <row r="688" spans="1:18">
      <c r="A688" s="8" t="s">
        <v>866</v>
      </c>
      <c r="B688" s="8" t="s">
        <v>147</v>
      </c>
      <c r="C688" s="8" t="s">
        <v>108</v>
      </c>
      <c r="D688" s="9">
        <v>35857</v>
      </c>
      <c r="E688" s="95">
        <f t="shared" ca="1" si="20"/>
        <v>25</v>
      </c>
      <c r="F688" s="111">
        <v>82110</v>
      </c>
      <c r="G688" s="112">
        <v>3</v>
      </c>
      <c r="H688" s="238">
        <f t="shared" si="21"/>
        <v>86215.5</v>
      </c>
      <c r="K688" s="158"/>
      <c r="L688" s="158"/>
      <c r="M688" s="158"/>
      <c r="N688" s="159"/>
      <c r="O688" s="160"/>
      <c r="P688" s="161"/>
      <c r="Q688" s="162"/>
      <c r="R688" s="163"/>
    </row>
    <row r="689" spans="1:18">
      <c r="A689" s="8" t="s">
        <v>318</v>
      </c>
      <c r="B689" s="8" t="s">
        <v>123</v>
      </c>
      <c r="C689" s="8" t="s">
        <v>108</v>
      </c>
      <c r="D689" s="9">
        <v>40310</v>
      </c>
      <c r="E689" s="95">
        <f t="shared" ca="1" si="20"/>
        <v>12</v>
      </c>
      <c r="F689" s="111">
        <v>82120</v>
      </c>
      <c r="G689" s="112">
        <v>5</v>
      </c>
      <c r="H689" s="238">
        <f t="shared" si="21"/>
        <v>86226</v>
      </c>
      <c r="K689" s="158"/>
      <c r="L689" s="158"/>
      <c r="M689" s="158"/>
      <c r="N689" s="159"/>
      <c r="O689" s="160"/>
      <c r="P689" s="161"/>
      <c r="Q689" s="162"/>
      <c r="R689" s="163"/>
    </row>
    <row r="690" spans="1:18">
      <c r="A690" s="8" t="s">
        <v>397</v>
      </c>
      <c r="B690" s="8" t="s">
        <v>107</v>
      </c>
      <c r="C690" s="8" t="s">
        <v>108</v>
      </c>
      <c r="D690" s="9">
        <v>39728</v>
      </c>
      <c r="E690" s="95">
        <f t="shared" ca="1" si="20"/>
        <v>14</v>
      </c>
      <c r="F690" s="111">
        <v>82370</v>
      </c>
      <c r="G690" s="112">
        <v>5</v>
      </c>
      <c r="H690" s="238">
        <f t="shared" si="21"/>
        <v>86488.5</v>
      </c>
      <c r="K690" s="158"/>
      <c r="L690" s="158"/>
      <c r="M690" s="158"/>
      <c r="N690" s="159"/>
      <c r="O690" s="160"/>
      <c r="P690" s="161"/>
      <c r="Q690" s="162"/>
      <c r="R690" s="163"/>
    </row>
    <row r="691" spans="1:18">
      <c r="A691" s="8" t="s">
        <v>794</v>
      </c>
      <c r="B691" s="8" t="s">
        <v>113</v>
      </c>
      <c r="C691" s="8" t="s">
        <v>108</v>
      </c>
      <c r="D691" s="9">
        <v>36082</v>
      </c>
      <c r="E691" s="95">
        <f t="shared" ca="1" si="20"/>
        <v>24</v>
      </c>
      <c r="F691" s="111">
        <v>82400</v>
      </c>
      <c r="G691" s="112">
        <v>2</v>
      </c>
      <c r="H691" s="238">
        <f t="shared" si="21"/>
        <v>86520</v>
      </c>
      <c r="K691" s="158"/>
      <c r="L691" s="158"/>
      <c r="M691" s="158"/>
      <c r="N691" s="159"/>
      <c r="O691" s="160"/>
      <c r="P691" s="161"/>
      <c r="Q691" s="162"/>
      <c r="R691" s="163"/>
    </row>
    <row r="692" spans="1:18">
      <c r="A692" s="8" t="s">
        <v>924</v>
      </c>
      <c r="B692" s="8" t="s">
        <v>119</v>
      </c>
      <c r="C692" s="8" t="s">
        <v>108</v>
      </c>
      <c r="D692" s="9">
        <v>37625</v>
      </c>
      <c r="E692" s="95">
        <f t="shared" ca="1" si="20"/>
        <v>20</v>
      </c>
      <c r="F692" s="111">
        <v>82490</v>
      </c>
      <c r="G692" s="112">
        <v>5</v>
      </c>
      <c r="H692" s="238">
        <f t="shared" si="21"/>
        <v>86614.5</v>
      </c>
      <c r="K692" s="158"/>
      <c r="L692" s="158"/>
      <c r="M692" s="158"/>
      <c r="N692" s="159"/>
      <c r="O692" s="160"/>
      <c r="P692" s="161"/>
      <c r="Q692" s="162"/>
      <c r="R692" s="163"/>
    </row>
    <row r="693" spans="1:18">
      <c r="A693" s="8" t="s">
        <v>172</v>
      </c>
      <c r="B693" s="8" t="s">
        <v>137</v>
      </c>
      <c r="C693" s="8" t="s">
        <v>108</v>
      </c>
      <c r="D693" s="9">
        <v>40918</v>
      </c>
      <c r="E693" s="95">
        <f t="shared" ca="1" si="20"/>
        <v>11</v>
      </c>
      <c r="F693" s="111">
        <v>82500</v>
      </c>
      <c r="G693" s="112">
        <v>5</v>
      </c>
      <c r="H693" s="238">
        <f t="shared" si="21"/>
        <v>86625</v>
      </c>
      <c r="K693" s="158"/>
      <c r="L693" s="158"/>
      <c r="M693" s="158"/>
      <c r="N693" s="164"/>
      <c r="O693" s="160"/>
      <c r="P693" s="161"/>
      <c r="Q693" s="162"/>
      <c r="R693" s="163"/>
    </row>
    <row r="694" spans="1:18">
      <c r="A694" s="8" t="s">
        <v>502</v>
      </c>
      <c r="B694" s="8" t="s">
        <v>119</v>
      </c>
      <c r="C694" s="8" t="s">
        <v>108</v>
      </c>
      <c r="D694" s="9">
        <v>39183</v>
      </c>
      <c r="E694" s="95">
        <f t="shared" ca="1" si="20"/>
        <v>16</v>
      </c>
      <c r="F694" s="111">
        <v>82700</v>
      </c>
      <c r="G694" s="112">
        <v>3</v>
      </c>
      <c r="H694" s="238">
        <f t="shared" si="21"/>
        <v>86835</v>
      </c>
      <c r="K694" s="158"/>
      <c r="L694" s="158"/>
      <c r="M694" s="158"/>
      <c r="N694" s="159"/>
      <c r="O694" s="160"/>
      <c r="P694" s="161"/>
      <c r="Q694" s="162"/>
      <c r="R694" s="163"/>
    </row>
    <row r="695" spans="1:18">
      <c r="A695" s="8" t="s">
        <v>136</v>
      </c>
      <c r="B695" s="8" t="s">
        <v>137</v>
      </c>
      <c r="C695" s="8" t="s">
        <v>108</v>
      </c>
      <c r="D695" s="9">
        <v>41128</v>
      </c>
      <c r="E695" s="95">
        <f t="shared" ca="1" si="20"/>
        <v>10</v>
      </c>
      <c r="F695" s="111">
        <v>82760</v>
      </c>
      <c r="G695" s="112">
        <v>4</v>
      </c>
      <c r="H695" s="238">
        <f t="shared" si="21"/>
        <v>86898</v>
      </c>
      <c r="K695" s="158"/>
      <c r="L695" s="158"/>
      <c r="M695" s="158"/>
      <c r="N695" s="159"/>
      <c r="O695" s="160"/>
      <c r="P695" s="161"/>
      <c r="Q695" s="162"/>
      <c r="R695" s="163"/>
    </row>
    <row r="696" spans="1:18">
      <c r="A696" s="8" t="s">
        <v>533</v>
      </c>
      <c r="B696" s="8" t="s">
        <v>123</v>
      </c>
      <c r="C696" s="8" t="s">
        <v>111</v>
      </c>
      <c r="D696" s="9">
        <v>39094</v>
      </c>
      <c r="E696" s="95">
        <f t="shared" ca="1" si="20"/>
        <v>16</v>
      </c>
      <c r="F696" s="111">
        <v>83020</v>
      </c>
      <c r="G696" s="112">
        <v>4</v>
      </c>
      <c r="H696" s="238">
        <f t="shared" si="21"/>
        <v>87171</v>
      </c>
      <c r="K696" s="158"/>
      <c r="L696" s="158"/>
      <c r="M696" s="158"/>
      <c r="N696" s="159"/>
      <c r="O696" s="160"/>
      <c r="P696" s="161"/>
      <c r="Q696" s="162"/>
      <c r="R696" s="163"/>
    </row>
    <row r="697" spans="1:18">
      <c r="A697" s="8" t="s">
        <v>556</v>
      </c>
      <c r="B697" s="8" t="s">
        <v>123</v>
      </c>
      <c r="C697" s="8" t="s">
        <v>111</v>
      </c>
      <c r="D697" s="9">
        <v>38970</v>
      </c>
      <c r="E697" s="95">
        <f t="shared" ca="1" si="20"/>
        <v>16</v>
      </c>
      <c r="F697" s="111">
        <v>83070</v>
      </c>
      <c r="G697" s="112">
        <v>3</v>
      </c>
      <c r="H697" s="238">
        <f t="shared" si="21"/>
        <v>87223.5</v>
      </c>
      <c r="K697" s="158"/>
      <c r="L697" s="158"/>
      <c r="M697" s="158"/>
      <c r="N697" s="159"/>
      <c r="O697" s="160"/>
      <c r="P697" s="161"/>
      <c r="Q697" s="162"/>
      <c r="R697" s="163"/>
    </row>
    <row r="698" spans="1:18">
      <c r="A698" s="8" t="s">
        <v>446</v>
      </c>
      <c r="B698" s="8" t="s">
        <v>119</v>
      </c>
      <c r="C698" s="8" t="s">
        <v>108</v>
      </c>
      <c r="D698" s="9">
        <v>39448</v>
      </c>
      <c r="E698" s="95">
        <f t="shared" ca="1" si="20"/>
        <v>15</v>
      </c>
      <c r="F698" s="111">
        <v>83710</v>
      </c>
      <c r="G698" s="112">
        <v>3</v>
      </c>
      <c r="H698" s="238">
        <f t="shared" si="21"/>
        <v>87895.5</v>
      </c>
      <c r="K698" s="158"/>
      <c r="L698" s="158"/>
      <c r="M698" s="158"/>
      <c r="N698" s="159"/>
      <c r="O698" s="160"/>
      <c r="P698" s="161"/>
      <c r="Q698" s="162"/>
      <c r="R698" s="163"/>
    </row>
    <row r="699" spans="1:18">
      <c r="A699" s="8" t="s">
        <v>429</v>
      </c>
      <c r="B699" s="8" t="s">
        <v>140</v>
      </c>
      <c r="C699" s="8" t="s">
        <v>111</v>
      </c>
      <c r="D699" s="9">
        <v>39545</v>
      </c>
      <c r="E699" s="95">
        <f t="shared" ca="1" si="20"/>
        <v>15</v>
      </c>
      <c r="F699" s="111">
        <v>84170</v>
      </c>
      <c r="G699" s="112">
        <v>2</v>
      </c>
      <c r="H699" s="238">
        <f t="shared" si="21"/>
        <v>88378.5</v>
      </c>
      <c r="K699" s="158"/>
      <c r="L699" s="158"/>
      <c r="M699" s="158"/>
      <c r="N699" s="159"/>
      <c r="O699" s="160"/>
      <c r="P699" s="161"/>
      <c r="Q699" s="162"/>
      <c r="R699" s="163"/>
    </row>
    <row r="700" spans="1:18">
      <c r="A700" s="8" t="s">
        <v>571</v>
      </c>
      <c r="B700" s="8" t="s">
        <v>123</v>
      </c>
      <c r="C700" s="8" t="s">
        <v>111</v>
      </c>
      <c r="D700" s="9">
        <v>38856</v>
      </c>
      <c r="E700" s="95">
        <f t="shared" ca="1" si="20"/>
        <v>16</v>
      </c>
      <c r="F700" s="111">
        <v>84200</v>
      </c>
      <c r="G700" s="112">
        <v>2</v>
      </c>
      <c r="H700" s="238">
        <f t="shared" si="21"/>
        <v>88410</v>
      </c>
      <c r="K700" s="158"/>
      <c r="L700" s="158"/>
      <c r="M700" s="158"/>
      <c r="N700" s="159"/>
      <c r="O700" s="160"/>
      <c r="P700" s="161"/>
      <c r="Q700" s="162"/>
      <c r="R700" s="163"/>
    </row>
    <row r="701" spans="1:18">
      <c r="A701" s="8" t="s">
        <v>228</v>
      </c>
      <c r="B701" s="8" t="s">
        <v>115</v>
      </c>
      <c r="C701" s="8" t="s">
        <v>111</v>
      </c>
      <c r="D701" s="13">
        <v>40620</v>
      </c>
      <c r="E701" s="95">
        <f t="shared" ca="1" si="20"/>
        <v>12</v>
      </c>
      <c r="F701" s="111">
        <v>84300</v>
      </c>
      <c r="G701" s="112">
        <v>1</v>
      </c>
      <c r="H701" s="238">
        <f t="shared" si="21"/>
        <v>88515</v>
      </c>
      <c r="K701" s="158"/>
      <c r="L701" s="158"/>
      <c r="M701" s="158"/>
      <c r="N701" s="159"/>
      <c r="O701" s="160"/>
      <c r="P701" s="161"/>
      <c r="Q701" s="162"/>
      <c r="R701" s="163"/>
    </row>
    <row r="702" spans="1:18">
      <c r="A702" s="8" t="s">
        <v>798</v>
      </c>
      <c r="B702" s="8" t="s">
        <v>215</v>
      </c>
      <c r="C702" s="8" t="s">
        <v>131</v>
      </c>
      <c r="D702" s="9">
        <v>37946</v>
      </c>
      <c r="E702" s="95">
        <f t="shared" ca="1" si="20"/>
        <v>19</v>
      </c>
      <c r="F702" s="111">
        <v>85130</v>
      </c>
      <c r="G702" s="112">
        <v>5</v>
      </c>
      <c r="H702" s="238">
        <f t="shared" si="21"/>
        <v>89386.5</v>
      </c>
      <c r="K702" s="158"/>
      <c r="L702" s="158"/>
      <c r="M702" s="158"/>
      <c r="N702" s="159"/>
      <c r="O702" s="160"/>
      <c r="P702" s="161"/>
      <c r="Q702" s="162"/>
      <c r="R702" s="163"/>
    </row>
    <row r="703" spans="1:18">
      <c r="A703" s="10" t="s">
        <v>546</v>
      </c>
      <c r="B703" s="10" t="s">
        <v>135</v>
      </c>
      <c r="C703" s="10" t="s">
        <v>108</v>
      </c>
      <c r="D703" s="11">
        <v>39029</v>
      </c>
      <c r="E703" s="95">
        <f t="shared" ca="1" si="20"/>
        <v>16</v>
      </c>
      <c r="F703" s="111">
        <v>85300</v>
      </c>
      <c r="G703" s="112">
        <v>2</v>
      </c>
      <c r="H703" s="238">
        <f t="shared" si="21"/>
        <v>89565</v>
      </c>
      <c r="K703" s="158"/>
      <c r="L703" s="158"/>
      <c r="M703" s="158"/>
      <c r="N703" s="153"/>
      <c r="O703" s="160"/>
      <c r="P703" s="161"/>
      <c r="Q703" s="162"/>
      <c r="R703" s="163"/>
    </row>
    <row r="704" spans="1:18">
      <c r="A704" s="8" t="s">
        <v>666</v>
      </c>
      <c r="B704" s="8" t="s">
        <v>123</v>
      </c>
      <c r="C704" s="8" t="s">
        <v>111</v>
      </c>
      <c r="D704" s="9">
        <v>35848</v>
      </c>
      <c r="E704" s="95">
        <f t="shared" ca="1" si="20"/>
        <v>25</v>
      </c>
      <c r="F704" s="111">
        <v>85480</v>
      </c>
      <c r="G704" s="112">
        <v>5</v>
      </c>
      <c r="H704" s="238">
        <f t="shared" si="21"/>
        <v>89754</v>
      </c>
      <c r="K704" s="158"/>
      <c r="L704" s="158"/>
      <c r="M704" s="158"/>
      <c r="N704" s="159"/>
      <c r="O704" s="160"/>
      <c r="P704" s="161"/>
      <c r="Q704" s="162"/>
      <c r="R704" s="163"/>
    </row>
    <row r="705" spans="1:18">
      <c r="A705" s="8" t="s">
        <v>213</v>
      </c>
      <c r="B705" s="8" t="s">
        <v>206</v>
      </c>
      <c r="C705" s="8" t="s">
        <v>111</v>
      </c>
      <c r="D705" s="9">
        <v>40692</v>
      </c>
      <c r="E705" s="95">
        <f t="shared" ca="1" si="20"/>
        <v>11</v>
      </c>
      <c r="F705" s="111">
        <v>85510</v>
      </c>
      <c r="G705" s="112">
        <v>4</v>
      </c>
      <c r="H705" s="238">
        <f t="shared" si="21"/>
        <v>89785.5</v>
      </c>
      <c r="K705" s="158"/>
      <c r="L705" s="158"/>
      <c r="M705" s="158"/>
      <c r="N705" s="159"/>
      <c r="O705" s="160"/>
      <c r="P705" s="161"/>
      <c r="Q705" s="162"/>
      <c r="R705" s="163"/>
    </row>
    <row r="706" spans="1:18">
      <c r="A706" s="8" t="s">
        <v>760</v>
      </c>
      <c r="B706" s="8" t="s">
        <v>123</v>
      </c>
      <c r="C706" s="8" t="s">
        <v>108</v>
      </c>
      <c r="D706" s="9">
        <v>37348</v>
      </c>
      <c r="E706" s="95">
        <f t="shared" ref="E706:E742" ca="1" si="22">DATEDIF(D706,TODAY(),"Y")</f>
        <v>21</v>
      </c>
      <c r="F706" s="111">
        <v>85880</v>
      </c>
      <c r="G706" s="112">
        <v>3</v>
      </c>
      <c r="H706" s="238">
        <f t="shared" si="21"/>
        <v>90174</v>
      </c>
      <c r="K706" s="165"/>
      <c r="L706" s="165"/>
      <c r="M706" s="165"/>
      <c r="N706" s="166"/>
      <c r="O706" s="160"/>
      <c r="P706" s="161"/>
      <c r="Q706" s="162"/>
      <c r="R706" s="163"/>
    </row>
    <row r="707" spans="1:18">
      <c r="A707" s="8" t="s">
        <v>186</v>
      </c>
      <c r="B707" s="8" t="s">
        <v>123</v>
      </c>
      <c r="C707" s="8" t="s">
        <v>108</v>
      </c>
      <c r="D707" s="9">
        <v>40832</v>
      </c>
      <c r="E707" s="95">
        <f t="shared" ca="1" si="22"/>
        <v>11</v>
      </c>
      <c r="F707" s="111">
        <v>85920</v>
      </c>
      <c r="G707" s="112">
        <v>4</v>
      </c>
      <c r="H707" s="238">
        <f t="shared" ref="H707:H742" si="23">$I$2*F707+F707</f>
        <v>90216</v>
      </c>
      <c r="K707" s="158"/>
      <c r="L707" s="158"/>
      <c r="M707" s="158"/>
      <c r="N707" s="164"/>
      <c r="O707" s="160"/>
      <c r="P707" s="161"/>
      <c r="Q707" s="162"/>
      <c r="R707" s="163"/>
    </row>
    <row r="708" spans="1:18">
      <c r="A708" s="8" t="s">
        <v>590</v>
      </c>
      <c r="B708" s="8" t="s">
        <v>119</v>
      </c>
      <c r="C708" s="8" t="s">
        <v>111</v>
      </c>
      <c r="D708" s="9">
        <v>38793</v>
      </c>
      <c r="E708" s="95">
        <f t="shared" ca="1" si="22"/>
        <v>17</v>
      </c>
      <c r="F708" s="111">
        <v>85930</v>
      </c>
      <c r="G708" s="112">
        <v>2</v>
      </c>
      <c r="H708" s="238">
        <f t="shared" si="23"/>
        <v>90226.5</v>
      </c>
      <c r="K708" s="158"/>
      <c r="L708" s="158"/>
      <c r="M708" s="158"/>
      <c r="N708" s="159"/>
      <c r="O708" s="160"/>
      <c r="P708" s="161"/>
      <c r="Q708" s="162"/>
      <c r="R708" s="163"/>
    </row>
    <row r="709" spans="1:18">
      <c r="A709" s="8" t="s">
        <v>381</v>
      </c>
      <c r="B709" s="8" t="s">
        <v>110</v>
      </c>
      <c r="C709" s="8" t="s">
        <v>111</v>
      </c>
      <c r="D709" s="9">
        <v>39772</v>
      </c>
      <c r="E709" s="95">
        <f t="shared" ca="1" si="22"/>
        <v>14</v>
      </c>
      <c r="F709" s="111">
        <v>85980</v>
      </c>
      <c r="G709" s="112">
        <v>2</v>
      </c>
      <c r="H709" s="238">
        <f t="shared" si="23"/>
        <v>90279</v>
      </c>
      <c r="K709" s="158"/>
      <c r="L709" s="158"/>
      <c r="M709" s="158"/>
      <c r="N709" s="159"/>
      <c r="O709" s="160"/>
      <c r="P709" s="161"/>
      <c r="Q709" s="162"/>
      <c r="R709" s="163"/>
    </row>
    <row r="710" spans="1:18">
      <c r="A710" s="8" t="s">
        <v>398</v>
      </c>
      <c r="B710" s="8" t="s">
        <v>107</v>
      </c>
      <c r="C710" s="8" t="s">
        <v>111</v>
      </c>
      <c r="D710" s="9">
        <v>39728</v>
      </c>
      <c r="E710" s="95">
        <f t="shared" ca="1" si="22"/>
        <v>14</v>
      </c>
      <c r="F710" s="111">
        <v>86040</v>
      </c>
      <c r="G710" s="112">
        <v>5</v>
      </c>
      <c r="H710" s="238">
        <f t="shared" si="23"/>
        <v>90342</v>
      </c>
      <c r="K710" s="158"/>
      <c r="L710" s="158"/>
      <c r="M710" s="158"/>
      <c r="N710" s="159"/>
      <c r="O710" s="160"/>
      <c r="P710" s="161"/>
      <c r="Q710" s="162"/>
      <c r="R710" s="163"/>
    </row>
    <row r="711" spans="1:18">
      <c r="A711" s="8" t="s">
        <v>921</v>
      </c>
      <c r="B711" s="8" t="s">
        <v>119</v>
      </c>
      <c r="C711" s="8" t="s">
        <v>111</v>
      </c>
      <c r="D711" s="9">
        <v>35806</v>
      </c>
      <c r="E711" s="95">
        <f t="shared" ca="1" si="22"/>
        <v>25</v>
      </c>
      <c r="F711" s="111">
        <v>86100</v>
      </c>
      <c r="G711" s="112">
        <v>4</v>
      </c>
      <c r="H711" s="238">
        <f t="shared" si="23"/>
        <v>90405</v>
      </c>
      <c r="K711" s="158"/>
      <c r="L711" s="158"/>
      <c r="M711" s="158"/>
      <c r="N711" s="159"/>
      <c r="O711" s="160"/>
      <c r="P711" s="161"/>
      <c r="Q711" s="162"/>
      <c r="R711" s="163"/>
    </row>
    <row r="712" spans="1:18">
      <c r="A712" s="8" t="s">
        <v>614</v>
      </c>
      <c r="B712" s="8" t="s">
        <v>115</v>
      </c>
      <c r="C712" s="8" t="s">
        <v>108</v>
      </c>
      <c r="D712" s="9">
        <v>38227</v>
      </c>
      <c r="E712" s="95">
        <f t="shared" ca="1" si="22"/>
        <v>18</v>
      </c>
      <c r="F712" s="111">
        <v>86200</v>
      </c>
      <c r="G712" s="112">
        <v>3</v>
      </c>
      <c r="H712" s="238">
        <f t="shared" si="23"/>
        <v>90510</v>
      </c>
      <c r="K712" s="158"/>
      <c r="L712" s="158"/>
      <c r="M712" s="158"/>
      <c r="N712" s="159"/>
      <c r="O712" s="160"/>
      <c r="P712" s="161"/>
      <c r="Q712" s="162"/>
      <c r="R712" s="163"/>
    </row>
    <row r="713" spans="1:18">
      <c r="A713" s="8" t="s">
        <v>129</v>
      </c>
      <c r="B713" s="8" t="s">
        <v>119</v>
      </c>
      <c r="C713" s="8" t="s">
        <v>108</v>
      </c>
      <c r="D713" s="9">
        <v>41157</v>
      </c>
      <c r="E713" s="95">
        <f t="shared" ca="1" si="22"/>
        <v>10</v>
      </c>
      <c r="F713" s="111">
        <v>86240</v>
      </c>
      <c r="G713" s="112">
        <v>1</v>
      </c>
      <c r="H713" s="238">
        <f t="shared" si="23"/>
        <v>90552</v>
      </c>
      <c r="K713" s="158"/>
      <c r="L713" s="158"/>
      <c r="M713" s="158"/>
      <c r="N713" s="159"/>
      <c r="O713" s="160"/>
      <c r="P713" s="161"/>
      <c r="Q713" s="162"/>
      <c r="R713" s="163"/>
    </row>
    <row r="714" spans="1:18">
      <c r="A714" s="8" t="s">
        <v>330</v>
      </c>
      <c r="B714" s="8" t="s">
        <v>140</v>
      </c>
      <c r="C714" s="8" t="s">
        <v>108</v>
      </c>
      <c r="D714" s="9">
        <v>40269</v>
      </c>
      <c r="E714" s="95">
        <f t="shared" ca="1" si="22"/>
        <v>13</v>
      </c>
      <c r="F714" s="111">
        <v>86260</v>
      </c>
      <c r="G714" s="112">
        <v>3</v>
      </c>
      <c r="H714" s="238">
        <f t="shared" si="23"/>
        <v>90573</v>
      </c>
      <c r="K714" s="158"/>
      <c r="L714" s="158"/>
      <c r="M714" s="158"/>
      <c r="N714" s="159"/>
      <c r="O714" s="160"/>
      <c r="P714" s="161"/>
      <c r="Q714" s="162"/>
      <c r="R714" s="163"/>
    </row>
    <row r="715" spans="1:18">
      <c r="A715" s="8" t="s">
        <v>542</v>
      </c>
      <c r="B715" s="8" t="s">
        <v>107</v>
      </c>
      <c r="C715" s="8" t="s">
        <v>108</v>
      </c>
      <c r="D715" s="9">
        <v>39063</v>
      </c>
      <c r="E715" s="95">
        <f t="shared" ca="1" si="22"/>
        <v>16</v>
      </c>
      <c r="F715" s="111">
        <v>86320</v>
      </c>
      <c r="G715" s="112">
        <v>4</v>
      </c>
      <c r="H715" s="238">
        <f t="shared" si="23"/>
        <v>90636</v>
      </c>
      <c r="K715" s="158"/>
      <c r="L715" s="158"/>
      <c r="M715" s="158"/>
      <c r="N715" s="159"/>
      <c r="O715" s="160"/>
      <c r="P715" s="161"/>
      <c r="Q715" s="162"/>
      <c r="R715" s="163"/>
    </row>
    <row r="716" spans="1:18">
      <c r="A716" s="8" t="s">
        <v>548</v>
      </c>
      <c r="B716" s="8" t="s">
        <v>121</v>
      </c>
      <c r="C716" s="8" t="s">
        <v>111</v>
      </c>
      <c r="D716" s="9">
        <v>39011</v>
      </c>
      <c r="E716" s="95">
        <f t="shared" ca="1" si="22"/>
        <v>16</v>
      </c>
      <c r="F716" s="111">
        <v>86470</v>
      </c>
      <c r="G716" s="112">
        <v>4</v>
      </c>
      <c r="H716" s="238">
        <f t="shared" si="23"/>
        <v>90793.5</v>
      </c>
      <c r="K716" s="158"/>
      <c r="L716" s="158"/>
      <c r="M716" s="158"/>
      <c r="N716" s="159"/>
      <c r="O716" s="160"/>
      <c r="P716" s="161"/>
      <c r="Q716" s="162"/>
      <c r="R716" s="163"/>
    </row>
    <row r="717" spans="1:18">
      <c r="A717" s="8" t="s">
        <v>226</v>
      </c>
      <c r="B717" s="8" t="s">
        <v>110</v>
      </c>
      <c r="C717" s="8" t="s">
        <v>108</v>
      </c>
      <c r="D717" s="9">
        <v>40624</v>
      </c>
      <c r="E717" s="95">
        <f t="shared" ca="1" si="22"/>
        <v>12</v>
      </c>
      <c r="F717" s="111">
        <v>86500</v>
      </c>
      <c r="G717" s="112">
        <v>1</v>
      </c>
      <c r="H717" s="238">
        <f t="shared" si="23"/>
        <v>90825</v>
      </c>
      <c r="K717" s="158"/>
      <c r="L717" s="158"/>
      <c r="M717" s="158"/>
      <c r="N717" s="159"/>
      <c r="O717" s="160"/>
      <c r="P717" s="161"/>
      <c r="Q717" s="162"/>
      <c r="R717" s="163"/>
    </row>
    <row r="718" spans="1:18">
      <c r="A718" s="8" t="s">
        <v>774</v>
      </c>
      <c r="B718" s="8" t="s">
        <v>260</v>
      </c>
      <c r="C718" s="8" t="s">
        <v>108</v>
      </c>
      <c r="D718" s="9">
        <v>37883</v>
      </c>
      <c r="E718" s="95">
        <f t="shared" ca="1" si="22"/>
        <v>19</v>
      </c>
      <c r="F718" s="111">
        <v>86530</v>
      </c>
      <c r="G718" s="112">
        <v>1</v>
      </c>
      <c r="H718" s="238">
        <f t="shared" si="23"/>
        <v>90856.5</v>
      </c>
      <c r="K718" s="158"/>
      <c r="L718" s="158"/>
      <c r="M718" s="158"/>
      <c r="N718" s="159"/>
      <c r="O718" s="160"/>
      <c r="P718" s="161"/>
      <c r="Q718" s="162"/>
      <c r="R718" s="163"/>
    </row>
    <row r="719" spans="1:18">
      <c r="A719" s="8" t="s">
        <v>504</v>
      </c>
      <c r="B719" s="8" t="s">
        <v>147</v>
      </c>
      <c r="C719" s="8" t="s">
        <v>108</v>
      </c>
      <c r="D719" s="9">
        <v>39180</v>
      </c>
      <c r="E719" s="95">
        <f t="shared" ca="1" si="22"/>
        <v>16</v>
      </c>
      <c r="F719" s="111">
        <v>86540</v>
      </c>
      <c r="G719" s="112">
        <v>4</v>
      </c>
      <c r="H719" s="238">
        <f t="shared" si="23"/>
        <v>90867</v>
      </c>
      <c r="K719" s="158"/>
      <c r="L719" s="158"/>
      <c r="M719" s="158"/>
      <c r="N719" s="164"/>
      <c r="O719" s="160"/>
      <c r="P719" s="161"/>
      <c r="Q719" s="162"/>
      <c r="R719" s="163"/>
    </row>
    <row r="720" spans="1:18">
      <c r="A720" s="8" t="s">
        <v>223</v>
      </c>
      <c r="B720" s="8" t="s">
        <v>107</v>
      </c>
      <c r="C720" s="8" t="s">
        <v>108</v>
      </c>
      <c r="D720" s="9">
        <v>40637</v>
      </c>
      <c r="E720" s="95">
        <f t="shared" ca="1" si="22"/>
        <v>12</v>
      </c>
      <c r="F720" s="111">
        <v>86640</v>
      </c>
      <c r="G720" s="112">
        <v>3</v>
      </c>
      <c r="H720" s="238">
        <f t="shared" si="23"/>
        <v>90972</v>
      </c>
      <c r="K720" s="158"/>
      <c r="L720" s="158"/>
      <c r="M720" s="158"/>
      <c r="N720" s="159"/>
      <c r="O720" s="160"/>
      <c r="P720" s="161"/>
      <c r="Q720" s="162"/>
      <c r="R720" s="163"/>
    </row>
    <row r="721" spans="1:18">
      <c r="A721" s="8" t="s">
        <v>865</v>
      </c>
      <c r="B721" s="8" t="s">
        <v>147</v>
      </c>
      <c r="C721" s="8" t="s">
        <v>108</v>
      </c>
      <c r="D721" s="9">
        <v>35856</v>
      </c>
      <c r="E721" s="95">
        <f t="shared" ca="1" si="22"/>
        <v>25</v>
      </c>
      <c r="F721" s="111">
        <v>86830</v>
      </c>
      <c r="G721" s="112">
        <v>3</v>
      </c>
      <c r="H721" s="238">
        <f t="shared" si="23"/>
        <v>91171.5</v>
      </c>
      <c r="K721" s="158"/>
      <c r="L721" s="158"/>
      <c r="M721" s="158"/>
      <c r="N721" s="159"/>
      <c r="O721" s="160"/>
      <c r="P721" s="161"/>
      <c r="Q721" s="162"/>
      <c r="R721" s="163"/>
    </row>
    <row r="722" spans="1:18">
      <c r="A722" s="8" t="s">
        <v>781</v>
      </c>
      <c r="B722" s="8" t="s">
        <v>137</v>
      </c>
      <c r="C722" s="8" t="s">
        <v>111</v>
      </c>
      <c r="D722" s="9">
        <v>36342</v>
      </c>
      <c r="E722" s="95">
        <f t="shared" ca="1" si="22"/>
        <v>23</v>
      </c>
      <c r="F722" s="111">
        <v>86970</v>
      </c>
      <c r="G722" s="112">
        <v>4</v>
      </c>
      <c r="H722" s="238">
        <f t="shared" si="23"/>
        <v>91318.5</v>
      </c>
      <c r="K722" s="158"/>
      <c r="L722" s="158"/>
      <c r="M722" s="158"/>
      <c r="N722" s="159"/>
      <c r="O722" s="160"/>
      <c r="P722" s="161"/>
      <c r="Q722" s="162"/>
      <c r="R722" s="163"/>
    </row>
    <row r="723" spans="1:18">
      <c r="A723" s="8" t="s">
        <v>539</v>
      </c>
      <c r="B723" s="8" t="s">
        <v>115</v>
      </c>
      <c r="C723" s="8" t="s">
        <v>108</v>
      </c>
      <c r="D723" s="9">
        <v>39085</v>
      </c>
      <c r="E723" s="95">
        <f t="shared" ca="1" si="22"/>
        <v>16</v>
      </c>
      <c r="F723" s="111">
        <v>87030</v>
      </c>
      <c r="G723" s="112">
        <v>3</v>
      </c>
      <c r="H723" s="238">
        <f t="shared" si="23"/>
        <v>91381.5</v>
      </c>
      <c r="K723" s="158"/>
      <c r="L723" s="158"/>
      <c r="M723" s="158"/>
      <c r="N723" s="159"/>
      <c r="O723" s="160"/>
      <c r="P723" s="161"/>
      <c r="Q723" s="162"/>
      <c r="R723" s="163"/>
    </row>
    <row r="724" spans="1:18">
      <c r="A724" s="8" t="s">
        <v>174</v>
      </c>
      <c r="B724" s="8" t="s">
        <v>147</v>
      </c>
      <c r="C724" s="8" t="s">
        <v>108</v>
      </c>
      <c r="D724" s="9">
        <v>40911</v>
      </c>
      <c r="E724" s="95">
        <f t="shared" ca="1" si="22"/>
        <v>11</v>
      </c>
      <c r="F724" s="111">
        <v>87120</v>
      </c>
      <c r="G724" s="112">
        <v>3</v>
      </c>
      <c r="H724" s="238">
        <f t="shared" si="23"/>
        <v>91476</v>
      </c>
      <c r="K724" s="158"/>
      <c r="L724" s="158"/>
      <c r="M724" s="158"/>
      <c r="N724" s="159"/>
      <c r="O724" s="160"/>
      <c r="P724" s="161"/>
      <c r="Q724" s="162"/>
      <c r="R724" s="163"/>
    </row>
    <row r="725" spans="1:18">
      <c r="A725" s="8" t="s">
        <v>456</v>
      </c>
      <c r="B725" s="8" t="s">
        <v>107</v>
      </c>
      <c r="C725" s="8" t="s">
        <v>108</v>
      </c>
      <c r="D725" s="9">
        <v>39399</v>
      </c>
      <c r="E725" s="95">
        <f t="shared" ca="1" si="22"/>
        <v>15</v>
      </c>
      <c r="F725" s="111">
        <v>87220</v>
      </c>
      <c r="G725" s="112">
        <v>1</v>
      </c>
      <c r="H725" s="238">
        <f t="shared" si="23"/>
        <v>91581</v>
      </c>
      <c r="K725" s="158"/>
      <c r="L725" s="158"/>
      <c r="M725" s="158"/>
      <c r="N725" s="164"/>
      <c r="O725" s="160"/>
      <c r="P725" s="161"/>
      <c r="Q725" s="162"/>
      <c r="R725" s="163"/>
    </row>
    <row r="726" spans="1:18">
      <c r="A726" s="8" t="s">
        <v>764</v>
      </c>
      <c r="B726" s="8" t="s">
        <v>123</v>
      </c>
      <c r="C726" s="8" t="s">
        <v>108</v>
      </c>
      <c r="D726" s="9">
        <v>37785</v>
      </c>
      <c r="E726" s="95">
        <f t="shared" ca="1" si="22"/>
        <v>19</v>
      </c>
      <c r="F726" s="111">
        <v>87280</v>
      </c>
      <c r="G726" s="112">
        <v>4</v>
      </c>
      <c r="H726" s="238">
        <f t="shared" si="23"/>
        <v>91644</v>
      </c>
      <c r="K726" s="158"/>
      <c r="L726" s="158"/>
      <c r="M726" s="158"/>
      <c r="N726" s="159"/>
      <c r="O726" s="160"/>
      <c r="P726" s="161"/>
      <c r="Q726" s="162"/>
      <c r="R726" s="163"/>
    </row>
    <row r="727" spans="1:18">
      <c r="A727" s="8" t="s">
        <v>442</v>
      </c>
      <c r="B727" s="8" t="s">
        <v>140</v>
      </c>
      <c r="C727" s="8" t="s">
        <v>108</v>
      </c>
      <c r="D727" s="9">
        <v>39472</v>
      </c>
      <c r="E727" s="95">
        <f t="shared" ca="1" si="22"/>
        <v>15</v>
      </c>
      <c r="F727" s="111">
        <v>87760</v>
      </c>
      <c r="G727" s="112">
        <v>1</v>
      </c>
      <c r="H727" s="238">
        <f t="shared" si="23"/>
        <v>92148</v>
      </c>
      <c r="K727" s="158"/>
      <c r="L727" s="158"/>
      <c r="M727" s="158"/>
      <c r="N727" s="159"/>
      <c r="O727" s="160"/>
      <c r="P727" s="161"/>
      <c r="Q727" s="162"/>
      <c r="R727" s="163"/>
    </row>
    <row r="728" spans="1:18">
      <c r="A728" s="8" t="s">
        <v>279</v>
      </c>
      <c r="B728" s="8" t="s">
        <v>107</v>
      </c>
      <c r="C728" s="8" t="s">
        <v>111</v>
      </c>
      <c r="D728" s="9">
        <v>40451</v>
      </c>
      <c r="E728" s="95">
        <f t="shared" ca="1" si="22"/>
        <v>12</v>
      </c>
      <c r="F728" s="111">
        <v>87830</v>
      </c>
      <c r="G728" s="112">
        <v>2</v>
      </c>
      <c r="H728" s="238">
        <f t="shared" si="23"/>
        <v>92221.5</v>
      </c>
      <c r="K728" s="158"/>
      <c r="L728" s="158"/>
      <c r="M728" s="158"/>
      <c r="N728" s="159"/>
      <c r="O728" s="160"/>
      <c r="P728" s="161"/>
      <c r="Q728" s="162"/>
      <c r="R728" s="163"/>
    </row>
    <row r="729" spans="1:18">
      <c r="A729" s="8" t="s">
        <v>234</v>
      </c>
      <c r="B729" s="8" t="s">
        <v>177</v>
      </c>
      <c r="C729" s="8" t="s">
        <v>108</v>
      </c>
      <c r="D729" s="9">
        <v>40585</v>
      </c>
      <c r="E729" s="95">
        <f t="shared" ca="1" si="22"/>
        <v>12</v>
      </c>
      <c r="F729" s="111">
        <v>87950</v>
      </c>
      <c r="G729" s="112">
        <v>4</v>
      </c>
      <c r="H729" s="238">
        <f t="shared" si="23"/>
        <v>92347.5</v>
      </c>
      <c r="K729" s="158"/>
      <c r="L729" s="158"/>
      <c r="M729" s="158"/>
      <c r="N729" s="159"/>
      <c r="O729" s="160"/>
      <c r="P729" s="161"/>
      <c r="Q729" s="162"/>
      <c r="R729" s="163"/>
    </row>
    <row r="730" spans="1:18">
      <c r="A730" s="8" t="s">
        <v>120</v>
      </c>
      <c r="B730" s="8" t="s">
        <v>121</v>
      </c>
      <c r="C730" s="8" t="s">
        <v>108</v>
      </c>
      <c r="D730" s="9">
        <v>41209</v>
      </c>
      <c r="E730" s="95">
        <f t="shared" ca="1" si="22"/>
        <v>10</v>
      </c>
      <c r="F730" s="111">
        <v>87980</v>
      </c>
      <c r="G730" s="112">
        <v>1</v>
      </c>
      <c r="H730" s="238">
        <f t="shared" si="23"/>
        <v>92379</v>
      </c>
      <c r="K730" s="158"/>
      <c r="L730" s="158"/>
      <c r="M730" s="158"/>
      <c r="N730" s="159"/>
      <c r="O730" s="160"/>
      <c r="P730" s="161"/>
      <c r="Q730" s="162"/>
      <c r="R730" s="163"/>
    </row>
    <row r="731" spans="1:18">
      <c r="A731" s="8" t="s">
        <v>761</v>
      </c>
      <c r="B731" s="8" t="s">
        <v>123</v>
      </c>
      <c r="C731" s="8" t="s">
        <v>111</v>
      </c>
      <c r="D731" s="9">
        <v>35940</v>
      </c>
      <c r="E731" s="95">
        <f t="shared" ca="1" si="22"/>
        <v>24</v>
      </c>
      <c r="F731" s="111">
        <v>88000</v>
      </c>
      <c r="G731" s="112">
        <v>5</v>
      </c>
      <c r="H731" s="238">
        <f t="shared" si="23"/>
        <v>92400</v>
      </c>
      <c r="K731" s="158"/>
      <c r="L731" s="158"/>
      <c r="M731" s="158"/>
      <c r="N731" s="159"/>
      <c r="O731" s="160"/>
      <c r="P731" s="161"/>
      <c r="Q731" s="162"/>
      <c r="R731" s="163"/>
    </row>
    <row r="732" spans="1:18">
      <c r="A732" s="8" t="s">
        <v>852</v>
      </c>
      <c r="B732" s="8" t="s">
        <v>140</v>
      </c>
      <c r="C732" s="8" t="s">
        <v>108</v>
      </c>
      <c r="D732" s="9">
        <v>36101</v>
      </c>
      <c r="E732" s="95">
        <f t="shared" ca="1" si="22"/>
        <v>24</v>
      </c>
      <c r="F732" s="111">
        <v>88240</v>
      </c>
      <c r="G732" s="112">
        <v>5</v>
      </c>
      <c r="H732" s="238">
        <f t="shared" si="23"/>
        <v>92652</v>
      </c>
      <c r="K732" s="158"/>
      <c r="L732" s="158"/>
      <c r="M732" s="158"/>
      <c r="N732" s="159"/>
      <c r="O732" s="160"/>
      <c r="P732" s="161"/>
      <c r="Q732" s="162"/>
      <c r="R732" s="163"/>
    </row>
    <row r="733" spans="1:18">
      <c r="A733" s="8" t="s">
        <v>374</v>
      </c>
      <c r="B733" s="8" t="s">
        <v>110</v>
      </c>
      <c r="C733" s="8" t="s">
        <v>108</v>
      </c>
      <c r="D733" s="9">
        <v>39807</v>
      </c>
      <c r="E733" s="95">
        <f t="shared" ca="1" si="22"/>
        <v>14</v>
      </c>
      <c r="F733" s="111">
        <v>88820</v>
      </c>
      <c r="G733" s="112">
        <v>2</v>
      </c>
      <c r="H733" s="238">
        <f t="shared" si="23"/>
        <v>93261</v>
      </c>
      <c r="K733" s="158"/>
      <c r="L733" s="158"/>
      <c r="M733" s="158"/>
      <c r="N733" s="159"/>
      <c r="O733" s="160"/>
      <c r="P733" s="161"/>
      <c r="Q733" s="162"/>
      <c r="R733" s="163"/>
    </row>
    <row r="734" spans="1:18">
      <c r="A734" s="8" t="s">
        <v>280</v>
      </c>
      <c r="B734" s="8" t="s">
        <v>140</v>
      </c>
      <c r="C734" s="8" t="s">
        <v>111</v>
      </c>
      <c r="D734" s="12">
        <v>40449</v>
      </c>
      <c r="E734" s="95">
        <f t="shared" ca="1" si="22"/>
        <v>12</v>
      </c>
      <c r="F734" s="111">
        <v>88840</v>
      </c>
      <c r="G734" s="112">
        <v>5</v>
      </c>
      <c r="H734" s="238">
        <f t="shared" si="23"/>
        <v>93282</v>
      </c>
      <c r="K734" s="158"/>
      <c r="L734" s="158"/>
      <c r="M734" s="158"/>
      <c r="N734" s="159"/>
      <c r="O734" s="160"/>
      <c r="P734" s="161"/>
      <c r="Q734" s="162"/>
      <c r="R734" s="163"/>
    </row>
    <row r="735" spans="1:18">
      <c r="A735" s="8" t="s">
        <v>525</v>
      </c>
      <c r="B735" s="8" t="s">
        <v>115</v>
      </c>
      <c r="C735" s="8" t="s">
        <v>108</v>
      </c>
      <c r="D735" s="9">
        <v>39120</v>
      </c>
      <c r="E735" s="95">
        <f t="shared" ca="1" si="22"/>
        <v>16</v>
      </c>
      <c r="F735" s="111">
        <v>88850</v>
      </c>
      <c r="G735" s="112">
        <v>3</v>
      </c>
      <c r="H735" s="238">
        <f t="shared" si="23"/>
        <v>93292.5</v>
      </c>
      <c r="K735" s="158"/>
      <c r="L735" s="158"/>
      <c r="M735" s="158"/>
      <c r="N735" s="159"/>
      <c r="O735" s="160"/>
      <c r="P735" s="161"/>
      <c r="Q735" s="162"/>
      <c r="R735" s="163"/>
    </row>
    <row r="736" spans="1:18">
      <c r="A736" s="8" t="s">
        <v>214</v>
      </c>
      <c r="B736" s="8" t="s">
        <v>215</v>
      </c>
      <c r="C736" s="8" t="s">
        <v>108</v>
      </c>
      <c r="D736" s="9">
        <v>40690</v>
      </c>
      <c r="E736" s="95">
        <f t="shared" ca="1" si="22"/>
        <v>11</v>
      </c>
      <c r="F736" s="111">
        <v>89140</v>
      </c>
      <c r="G736" s="112">
        <v>1</v>
      </c>
      <c r="H736" s="238">
        <f t="shared" si="23"/>
        <v>93597</v>
      </c>
      <c r="K736" s="158"/>
      <c r="L736" s="158"/>
      <c r="M736" s="158"/>
      <c r="N736" s="159"/>
      <c r="O736" s="160"/>
      <c r="P736" s="161"/>
      <c r="Q736" s="162"/>
      <c r="R736" s="163"/>
    </row>
    <row r="737" spans="1:18">
      <c r="A737" s="8" t="s">
        <v>303</v>
      </c>
      <c r="B737" s="8" t="s">
        <v>123</v>
      </c>
      <c r="C737" s="8" t="s">
        <v>111</v>
      </c>
      <c r="D737" s="9">
        <v>40368</v>
      </c>
      <c r="E737" s="95">
        <f t="shared" ca="1" si="22"/>
        <v>12</v>
      </c>
      <c r="F737" s="111">
        <v>89310</v>
      </c>
      <c r="G737" s="112">
        <v>5</v>
      </c>
      <c r="H737" s="238">
        <f t="shared" si="23"/>
        <v>93775.5</v>
      </c>
      <c r="K737" s="158"/>
      <c r="L737" s="158"/>
      <c r="M737" s="158"/>
      <c r="N737" s="159"/>
      <c r="O737" s="160"/>
      <c r="P737" s="161"/>
      <c r="Q737" s="162"/>
      <c r="R737" s="163"/>
    </row>
    <row r="738" spans="1:18">
      <c r="A738" s="8" t="s">
        <v>233</v>
      </c>
      <c r="B738" s="8" t="s">
        <v>119</v>
      </c>
      <c r="C738" s="8" t="s">
        <v>111</v>
      </c>
      <c r="D738" s="9">
        <v>40587</v>
      </c>
      <c r="E738" s="95">
        <f t="shared" ca="1" si="22"/>
        <v>12</v>
      </c>
      <c r="F738" s="111">
        <v>89450</v>
      </c>
      <c r="G738" s="112">
        <v>2</v>
      </c>
      <c r="H738" s="238">
        <f t="shared" si="23"/>
        <v>93922.5</v>
      </c>
      <c r="K738" s="158"/>
      <c r="L738" s="158"/>
      <c r="M738" s="158"/>
      <c r="N738" s="159"/>
      <c r="O738" s="160"/>
      <c r="P738" s="161"/>
      <c r="Q738" s="162"/>
      <c r="R738" s="163"/>
    </row>
    <row r="739" spans="1:18">
      <c r="A739" s="8" t="s">
        <v>837</v>
      </c>
      <c r="B739" s="8" t="s">
        <v>140</v>
      </c>
      <c r="C739" s="8" t="s">
        <v>111</v>
      </c>
      <c r="D739" s="9">
        <v>36718</v>
      </c>
      <c r="E739" s="95">
        <f t="shared" ca="1" si="22"/>
        <v>22</v>
      </c>
      <c r="F739" s="111">
        <v>89520</v>
      </c>
      <c r="G739" s="112">
        <v>5</v>
      </c>
      <c r="H739" s="238">
        <f t="shared" si="23"/>
        <v>93996</v>
      </c>
      <c r="K739" s="158"/>
      <c r="L739" s="158"/>
      <c r="M739" s="158"/>
      <c r="N739" s="159"/>
      <c r="O739" s="160"/>
      <c r="P739" s="161"/>
      <c r="Q739" s="162"/>
      <c r="R739" s="163"/>
    </row>
    <row r="740" spans="1:18">
      <c r="A740" s="8" t="s">
        <v>912</v>
      </c>
      <c r="B740" s="8" t="s">
        <v>110</v>
      </c>
      <c r="C740" s="8" t="s">
        <v>111</v>
      </c>
      <c r="D740" s="9">
        <v>36787</v>
      </c>
      <c r="E740" s="95">
        <f t="shared" ca="1" si="22"/>
        <v>22</v>
      </c>
      <c r="F740" s="111">
        <v>89640</v>
      </c>
      <c r="G740" s="112">
        <v>4</v>
      </c>
      <c r="H740" s="238">
        <f t="shared" si="23"/>
        <v>94122</v>
      </c>
      <c r="K740" s="158"/>
      <c r="L740" s="158"/>
      <c r="M740" s="158"/>
      <c r="N740" s="159"/>
      <c r="O740" s="160"/>
      <c r="P740" s="161"/>
      <c r="Q740" s="162"/>
      <c r="R740" s="163"/>
    </row>
    <row r="741" spans="1:18">
      <c r="A741" s="8" t="s">
        <v>818</v>
      </c>
      <c r="B741" s="8" t="s">
        <v>140</v>
      </c>
      <c r="C741" s="8" t="s">
        <v>108</v>
      </c>
      <c r="D741" s="9">
        <v>35932</v>
      </c>
      <c r="E741" s="95">
        <f t="shared" ca="1" si="22"/>
        <v>24</v>
      </c>
      <c r="F741" s="111">
        <v>89740</v>
      </c>
      <c r="G741" s="112">
        <v>5</v>
      </c>
      <c r="H741" s="238">
        <f t="shared" si="23"/>
        <v>94227</v>
      </c>
      <c r="K741" s="158"/>
      <c r="L741" s="158"/>
      <c r="M741" s="158"/>
      <c r="N741" s="159"/>
      <c r="O741" s="160"/>
      <c r="P741" s="161"/>
      <c r="Q741" s="162"/>
      <c r="R741" s="163"/>
    </row>
    <row r="742" spans="1:18">
      <c r="A742" s="8" t="s">
        <v>439</v>
      </c>
      <c r="B742" s="8" t="s">
        <v>215</v>
      </c>
      <c r="C742" s="8" t="s">
        <v>125</v>
      </c>
      <c r="D742" s="9">
        <v>39515</v>
      </c>
      <c r="E742" s="95">
        <f t="shared" ca="1" si="22"/>
        <v>15</v>
      </c>
      <c r="F742" s="111">
        <v>89780</v>
      </c>
      <c r="G742" s="112">
        <v>4</v>
      </c>
      <c r="H742" s="238">
        <f t="shared" si="23"/>
        <v>94269</v>
      </c>
      <c r="K742" s="158"/>
      <c r="L742" s="158"/>
      <c r="M742" s="158"/>
      <c r="N742" s="159"/>
      <c r="O742" s="160"/>
      <c r="P742" s="161"/>
      <c r="Q742" s="162"/>
      <c r="R742" s="163"/>
    </row>
  </sheetData>
  <sheetProtection selectLockedCells="1"/>
  <protectedRanges>
    <protectedRange sqref="H2:H742" name="Range1"/>
  </protectedRanges>
  <pageMargins left="0.7" right="0.7" top="0.75" bottom="0.75" header="0.3" footer="0.3"/>
  <pageSetup scale="33" orientation="portrait" horizontalDpi="4294967293" verticalDpi="4294967293" r:id="rId1"/>
  <rowBreaks count="2" manualBreakCount="2">
    <brk id="160" max="7" man="1"/>
    <brk id="300" max="7" man="1"/>
  </rowBreak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rgb="FF002060"/>
  </sheetPr>
  <dimension ref="A1:G20"/>
  <sheetViews>
    <sheetView workbookViewId="0">
      <selection activeCell="F5" sqref="F5"/>
    </sheetView>
  </sheetViews>
  <sheetFormatPr defaultRowHeight="15"/>
  <cols>
    <col min="1" max="1" width="18" bestFit="1" customWidth="1"/>
    <col min="2" max="2" width="11.7109375" bestFit="1" customWidth="1"/>
    <col min="3" max="3" width="6.42578125" bestFit="1" customWidth="1"/>
    <col min="4" max="4" width="9.28515625" bestFit="1" customWidth="1"/>
    <col min="5" max="5" width="5.85546875" bestFit="1" customWidth="1"/>
    <col min="6" max="6" width="7.7109375" bestFit="1" customWidth="1"/>
    <col min="7" max="7" width="10" bestFit="1" customWidth="1"/>
  </cols>
  <sheetData>
    <row r="1" spans="1:7">
      <c r="A1" s="105" t="s">
        <v>102</v>
      </c>
      <c r="B1" s="106" t="s">
        <v>103</v>
      </c>
      <c r="C1" s="106" t="s">
        <v>104</v>
      </c>
      <c r="D1" s="107" t="s">
        <v>105</v>
      </c>
      <c r="E1" s="108" t="s">
        <v>687</v>
      </c>
      <c r="F1" s="89" t="s">
        <v>638</v>
      </c>
      <c r="G1" s="109" t="s">
        <v>753</v>
      </c>
    </row>
    <row r="2" spans="1:7">
      <c r="A2" s="8" t="s">
        <v>816</v>
      </c>
    </row>
    <row r="3" spans="1:7">
      <c r="A3" s="8" t="s">
        <v>831</v>
      </c>
    </row>
    <row r="4" spans="1:7">
      <c r="A4" s="8" t="s">
        <v>278</v>
      </c>
    </row>
    <row r="5" spans="1:7">
      <c r="A5" s="8" t="s">
        <v>821</v>
      </c>
    </row>
    <row r="6" spans="1:7">
      <c r="A6" s="8" t="s">
        <v>241</v>
      </c>
    </row>
    <row r="7" spans="1:7">
      <c r="A7" s="8" t="s">
        <v>389</v>
      </c>
    </row>
    <row r="8" spans="1:7">
      <c r="A8" s="8" t="s">
        <v>607</v>
      </c>
    </row>
    <row r="9" spans="1:7">
      <c r="A9" s="10" t="s">
        <v>355</v>
      </c>
    </row>
    <row r="10" spans="1:7">
      <c r="A10" s="8" t="s">
        <v>505</v>
      </c>
    </row>
    <row r="11" spans="1:7">
      <c r="A11" s="8" t="s">
        <v>574</v>
      </c>
    </row>
    <row r="12" spans="1:7">
      <c r="A12" s="8" t="s">
        <v>677</v>
      </c>
    </row>
    <row r="13" spans="1:7">
      <c r="A13" s="8" t="s">
        <v>836</v>
      </c>
    </row>
    <row r="14" spans="1:7">
      <c r="A14" s="8" t="s">
        <v>492</v>
      </c>
    </row>
    <row r="15" spans="1:7">
      <c r="A15" s="8" t="s">
        <v>323</v>
      </c>
    </row>
    <row r="16" spans="1:7">
      <c r="A16" s="8" t="s">
        <v>920</v>
      </c>
    </row>
    <row r="17" spans="1:1">
      <c r="A17" s="8" t="s">
        <v>559</v>
      </c>
    </row>
    <row r="18" spans="1:1">
      <c r="A18" s="8" t="s">
        <v>930</v>
      </c>
    </row>
    <row r="19" spans="1:1">
      <c r="A19" s="8" t="s">
        <v>227</v>
      </c>
    </row>
    <row r="20" spans="1:1">
      <c r="A20" s="8" t="s">
        <v>395</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tabColor theme="1"/>
  </sheetPr>
  <dimension ref="A1:C25"/>
  <sheetViews>
    <sheetView workbookViewId="0">
      <selection activeCell="F13" sqref="F13"/>
    </sheetView>
  </sheetViews>
  <sheetFormatPr defaultRowHeight="15"/>
  <cols>
    <col min="2" max="2" width="12.5703125" bestFit="1" customWidth="1"/>
    <col min="3" max="3" width="14.42578125" bestFit="1" customWidth="1"/>
  </cols>
  <sheetData>
    <row r="1" spans="1:3">
      <c r="A1" s="203" t="s">
        <v>1100</v>
      </c>
      <c r="B1" s="203" t="s">
        <v>1797</v>
      </c>
      <c r="C1" s="203" t="s">
        <v>1798</v>
      </c>
    </row>
    <row r="2" spans="1:3">
      <c r="A2" s="315" t="s">
        <v>1174</v>
      </c>
      <c r="B2" s="315">
        <v>82</v>
      </c>
      <c r="C2" s="315">
        <v>15</v>
      </c>
    </row>
    <row r="3" spans="1:3">
      <c r="A3" s="315" t="s">
        <v>1173</v>
      </c>
      <c r="B3" s="315">
        <v>92.5</v>
      </c>
      <c r="C3" s="315">
        <v>25</v>
      </c>
    </row>
    <row r="4" spans="1:3">
      <c r="A4" s="315" t="s">
        <v>1172</v>
      </c>
      <c r="B4" s="315">
        <v>83.2</v>
      </c>
      <c r="C4" s="315">
        <v>17</v>
      </c>
    </row>
    <row r="5" spans="1:3">
      <c r="A5" s="315" t="s">
        <v>1171</v>
      </c>
      <c r="B5" s="315">
        <v>97.7</v>
      </c>
      <c r="C5" s="315">
        <v>28</v>
      </c>
    </row>
    <row r="6" spans="1:3">
      <c r="A6" s="315" t="s">
        <v>1170</v>
      </c>
      <c r="B6" s="315">
        <v>131.9</v>
      </c>
      <c r="C6" s="315">
        <v>41</v>
      </c>
    </row>
    <row r="7" spans="1:3">
      <c r="A7" s="315" t="s">
        <v>1169</v>
      </c>
      <c r="B7" s="315">
        <v>141.30000000000001</v>
      </c>
      <c r="C7" s="315">
        <v>47</v>
      </c>
    </row>
    <row r="8" spans="1:3">
      <c r="A8" s="315" t="s">
        <v>1168</v>
      </c>
      <c r="B8" s="315">
        <v>165.4</v>
      </c>
      <c r="C8" s="315">
        <v>50</v>
      </c>
    </row>
    <row r="9" spans="1:3">
      <c r="A9" s="315" t="s">
        <v>1167</v>
      </c>
      <c r="B9" s="315">
        <v>140</v>
      </c>
      <c r="C9" s="315">
        <v>46</v>
      </c>
    </row>
    <row r="10" spans="1:3">
      <c r="A10" s="315" t="s">
        <v>1166</v>
      </c>
      <c r="B10" s="315">
        <v>126.7</v>
      </c>
      <c r="C10" s="315">
        <v>37</v>
      </c>
    </row>
    <row r="11" spans="1:3">
      <c r="A11" s="315" t="s">
        <v>1165</v>
      </c>
      <c r="B11" s="315">
        <v>97.8</v>
      </c>
      <c r="C11" s="315">
        <v>22</v>
      </c>
    </row>
    <row r="12" spans="1:3">
      <c r="A12" s="315" t="s">
        <v>1164</v>
      </c>
      <c r="B12" s="315">
        <v>86.2</v>
      </c>
      <c r="C12" s="315">
        <v>20</v>
      </c>
    </row>
    <row r="13" spans="1:3">
      <c r="A13" s="315" t="s">
        <v>1163</v>
      </c>
      <c r="B13" s="315">
        <v>99.6</v>
      </c>
      <c r="C13" s="315">
        <v>30</v>
      </c>
    </row>
    <row r="14" spans="1:3">
      <c r="A14" s="315" t="s">
        <v>1174</v>
      </c>
      <c r="B14" s="315">
        <v>87</v>
      </c>
      <c r="C14" s="315">
        <v>14</v>
      </c>
    </row>
    <row r="15" spans="1:3">
      <c r="A15" s="315" t="s">
        <v>1173</v>
      </c>
      <c r="B15" s="315">
        <v>97.5</v>
      </c>
      <c r="C15" s="315">
        <v>27</v>
      </c>
    </row>
    <row r="16" spans="1:3">
      <c r="A16" s="315" t="s">
        <v>1172</v>
      </c>
      <c r="B16" s="315">
        <v>88.2</v>
      </c>
      <c r="C16" s="315">
        <v>14</v>
      </c>
    </row>
    <row r="17" spans="1:3">
      <c r="A17" s="315" t="s">
        <v>1171</v>
      </c>
      <c r="B17" s="315">
        <v>102.7</v>
      </c>
      <c r="C17" s="315">
        <v>30</v>
      </c>
    </row>
    <row r="18" spans="1:3">
      <c r="A18" s="315" t="s">
        <v>1170</v>
      </c>
      <c r="B18" s="315">
        <v>123</v>
      </c>
      <c r="C18" s="315">
        <v>43</v>
      </c>
    </row>
    <row r="19" spans="1:3">
      <c r="A19" s="315" t="s">
        <v>1169</v>
      </c>
      <c r="B19" s="315">
        <v>146.30000000000001</v>
      </c>
      <c r="C19" s="315">
        <v>49</v>
      </c>
    </row>
    <row r="20" spans="1:3">
      <c r="A20" s="315" t="s">
        <v>1168</v>
      </c>
      <c r="B20" s="315">
        <v>160</v>
      </c>
      <c r="C20" s="315">
        <v>49</v>
      </c>
    </row>
    <row r="21" spans="1:3">
      <c r="A21" s="315" t="s">
        <v>1167</v>
      </c>
      <c r="B21" s="315">
        <v>145</v>
      </c>
      <c r="C21" s="315">
        <v>44</v>
      </c>
    </row>
    <row r="22" spans="1:3">
      <c r="A22" s="315" t="s">
        <v>1166</v>
      </c>
      <c r="B22" s="315">
        <v>131.69999999999999</v>
      </c>
      <c r="C22" s="315">
        <v>39</v>
      </c>
    </row>
    <row r="23" spans="1:3">
      <c r="A23" s="315" t="s">
        <v>1165</v>
      </c>
      <c r="B23" s="315">
        <v>118</v>
      </c>
      <c r="C23" s="315">
        <v>36</v>
      </c>
    </row>
    <row r="24" spans="1:3">
      <c r="A24" s="315" t="s">
        <v>1164</v>
      </c>
      <c r="B24" s="315">
        <v>91.2</v>
      </c>
      <c r="C24" s="315">
        <v>20</v>
      </c>
    </row>
    <row r="25" spans="1:3">
      <c r="A25" s="315" t="s">
        <v>1163</v>
      </c>
      <c r="B25" s="315">
        <v>104.6</v>
      </c>
      <c r="C25" s="315">
        <v>32</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G742"/>
  <sheetViews>
    <sheetView workbookViewId="0">
      <selection activeCell="J14" sqref="J14"/>
    </sheetView>
  </sheetViews>
  <sheetFormatPr defaultRowHeight="15"/>
  <cols>
    <col min="1" max="1" width="19.5703125" bestFit="1" customWidth="1"/>
    <col min="2" max="2" width="27.28515625" bestFit="1" customWidth="1"/>
    <col min="3" max="3" width="9.7109375" bestFit="1" customWidth="1"/>
    <col min="4" max="4" width="10.140625" bestFit="1" customWidth="1"/>
    <col min="5" max="5" width="5.85546875" bestFit="1" customWidth="1"/>
    <col min="6" max="6" width="8" bestFit="1" customWidth="1"/>
    <col min="7" max="7" width="10" bestFit="1" customWidth="1"/>
    <col min="8" max="8" width="6.42578125" bestFit="1" customWidth="1"/>
  </cols>
  <sheetData>
    <row r="1" spans="1:7">
      <c r="A1" s="105" t="s">
        <v>102</v>
      </c>
      <c r="B1" s="106" t="s">
        <v>103</v>
      </c>
      <c r="C1" s="106" t="s">
        <v>104</v>
      </c>
      <c r="D1" s="107" t="s">
        <v>105</v>
      </c>
      <c r="E1" s="108" t="s">
        <v>687</v>
      </c>
      <c r="F1" s="89" t="s">
        <v>638</v>
      </c>
      <c r="G1" s="109" t="s">
        <v>753</v>
      </c>
    </row>
    <row r="2" spans="1:7">
      <c r="A2" s="8" t="s">
        <v>816</v>
      </c>
      <c r="B2" s="8" t="s">
        <v>140</v>
      </c>
      <c r="C2" s="8" t="s">
        <v>131</v>
      </c>
      <c r="D2" s="9">
        <v>37730</v>
      </c>
      <c r="E2" s="95">
        <f t="shared" ref="E2:E65" ca="1" si="0">DATEDIF(D2,TODAY(),"Y")</f>
        <v>19</v>
      </c>
      <c r="F2" s="111">
        <v>8892</v>
      </c>
      <c r="G2" s="112">
        <v>1</v>
      </c>
    </row>
    <row r="3" spans="1:7">
      <c r="A3" s="8" t="s">
        <v>831</v>
      </c>
      <c r="B3" s="8" t="s">
        <v>140</v>
      </c>
      <c r="C3" s="8" t="s">
        <v>131</v>
      </c>
      <c r="D3" s="9">
        <v>35982</v>
      </c>
      <c r="E3" s="95">
        <f t="shared" ca="1" si="0"/>
        <v>24</v>
      </c>
      <c r="F3" s="111">
        <v>8904</v>
      </c>
      <c r="G3" s="112">
        <v>3</v>
      </c>
    </row>
    <row r="4" spans="1:7">
      <c r="A4" s="8" t="s">
        <v>278</v>
      </c>
      <c r="B4" s="8" t="s">
        <v>115</v>
      </c>
      <c r="C4" s="8" t="s">
        <v>131</v>
      </c>
      <c r="D4" s="12">
        <v>40452</v>
      </c>
      <c r="E4" s="95">
        <f t="shared" ca="1" si="0"/>
        <v>12</v>
      </c>
      <c r="F4" s="111">
        <v>9180</v>
      </c>
      <c r="G4" s="112">
        <v>3</v>
      </c>
    </row>
    <row r="5" spans="1:7">
      <c r="A5" s="8" t="s">
        <v>821</v>
      </c>
      <c r="B5" s="8" t="s">
        <v>140</v>
      </c>
      <c r="C5" s="8" t="s">
        <v>131</v>
      </c>
      <c r="D5" s="9">
        <v>36305</v>
      </c>
      <c r="E5" s="95">
        <f t="shared" ca="1" si="0"/>
        <v>23</v>
      </c>
      <c r="F5" s="111">
        <v>9424</v>
      </c>
      <c r="G5" s="112">
        <v>4</v>
      </c>
    </row>
    <row r="6" spans="1:7">
      <c r="A6" s="8" t="s">
        <v>241</v>
      </c>
      <c r="B6" s="8" t="s">
        <v>242</v>
      </c>
      <c r="C6" s="8" t="s">
        <v>125</v>
      </c>
      <c r="D6" s="9">
        <v>40572</v>
      </c>
      <c r="E6" s="95">
        <f t="shared" ca="1" si="0"/>
        <v>12</v>
      </c>
      <c r="F6" s="111">
        <v>10520</v>
      </c>
      <c r="G6" s="112">
        <v>4</v>
      </c>
    </row>
    <row r="7" spans="1:7">
      <c r="A7" s="8" t="s">
        <v>389</v>
      </c>
      <c r="B7" s="8" t="s">
        <v>140</v>
      </c>
      <c r="C7" s="8" t="s">
        <v>131</v>
      </c>
      <c r="D7" s="9">
        <v>39747</v>
      </c>
      <c r="E7" s="95">
        <f t="shared" ca="1" si="0"/>
        <v>14</v>
      </c>
      <c r="F7" s="111">
        <v>10572</v>
      </c>
      <c r="G7" s="112">
        <v>4</v>
      </c>
    </row>
    <row r="8" spans="1:7">
      <c r="A8" s="8" t="s">
        <v>607</v>
      </c>
      <c r="B8" s="8" t="s">
        <v>110</v>
      </c>
      <c r="C8" s="8" t="s">
        <v>125</v>
      </c>
      <c r="D8" s="9">
        <v>38723</v>
      </c>
      <c r="E8" s="95">
        <f t="shared" ca="1" si="0"/>
        <v>17</v>
      </c>
      <c r="F8" s="111">
        <v>10630</v>
      </c>
      <c r="G8" s="112">
        <v>3</v>
      </c>
    </row>
    <row r="9" spans="1:7">
      <c r="A9" s="10" t="s">
        <v>355</v>
      </c>
      <c r="B9" s="10" t="s">
        <v>135</v>
      </c>
      <c r="C9" s="10" t="s">
        <v>131</v>
      </c>
      <c r="D9" s="11">
        <v>40126</v>
      </c>
      <c r="E9" s="95">
        <f t="shared" ca="1" si="0"/>
        <v>13</v>
      </c>
      <c r="F9" s="111">
        <v>10636</v>
      </c>
      <c r="G9" s="112">
        <v>4</v>
      </c>
    </row>
    <row r="10" spans="1:7">
      <c r="A10" s="8" t="s">
        <v>505</v>
      </c>
      <c r="B10" s="8" t="s">
        <v>110</v>
      </c>
      <c r="C10" s="8" t="s">
        <v>125</v>
      </c>
      <c r="D10" s="9">
        <v>39176</v>
      </c>
      <c r="E10" s="95">
        <f t="shared" ca="1" si="0"/>
        <v>16</v>
      </c>
      <c r="F10" s="111">
        <v>10700</v>
      </c>
      <c r="G10" s="112">
        <v>4</v>
      </c>
    </row>
    <row r="11" spans="1:7">
      <c r="A11" s="8" t="s">
        <v>574</v>
      </c>
      <c r="B11" s="8" t="s">
        <v>154</v>
      </c>
      <c r="C11" s="8" t="s">
        <v>125</v>
      </c>
      <c r="D11" s="9">
        <v>38851</v>
      </c>
      <c r="E11" s="95">
        <f t="shared" ca="1" si="0"/>
        <v>16</v>
      </c>
      <c r="F11" s="111">
        <v>11025</v>
      </c>
      <c r="G11" s="112">
        <v>1</v>
      </c>
    </row>
    <row r="12" spans="1:7">
      <c r="A12" s="8" t="s">
        <v>677</v>
      </c>
      <c r="B12" s="8" t="s">
        <v>121</v>
      </c>
      <c r="C12" s="8" t="s">
        <v>131</v>
      </c>
      <c r="D12" s="9">
        <v>37827</v>
      </c>
      <c r="E12" s="95">
        <f t="shared" ca="1" si="0"/>
        <v>19</v>
      </c>
      <c r="F12" s="111">
        <v>11044</v>
      </c>
      <c r="G12" s="112">
        <v>2</v>
      </c>
    </row>
    <row r="13" spans="1:7">
      <c r="A13" s="8" t="s">
        <v>836</v>
      </c>
      <c r="B13" s="8" t="s">
        <v>140</v>
      </c>
      <c r="C13" s="8" t="s">
        <v>125</v>
      </c>
      <c r="D13" s="9">
        <v>36360</v>
      </c>
      <c r="E13" s="95">
        <f t="shared" ca="1" si="0"/>
        <v>23</v>
      </c>
      <c r="F13" s="111">
        <v>11065</v>
      </c>
      <c r="G13" s="112">
        <v>1</v>
      </c>
    </row>
    <row r="14" spans="1:7">
      <c r="A14" s="8" t="s">
        <v>492</v>
      </c>
      <c r="B14" s="8" t="s">
        <v>107</v>
      </c>
      <c r="C14" s="8" t="s">
        <v>125</v>
      </c>
      <c r="D14" s="9">
        <v>39253</v>
      </c>
      <c r="E14" s="95">
        <f t="shared" ca="1" si="0"/>
        <v>15</v>
      </c>
      <c r="F14" s="111">
        <v>11230</v>
      </c>
      <c r="G14" s="112">
        <v>4</v>
      </c>
    </row>
    <row r="15" spans="1:7">
      <c r="A15" s="8" t="s">
        <v>323</v>
      </c>
      <c r="B15" s="8" t="s">
        <v>110</v>
      </c>
      <c r="C15" s="8" t="s">
        <v>125</v>
      </c>
      <c r="D15" s="9">
        <v>40293</v>
      </c>
      <c r="E15" s="95">
        <f t="shared" ca="1" si="0"/>
        <v>12</v>
      </c>
      <c r="F15" s="111">
        <v>11810</v>
      </c>
      <c r="G15" s="112">
        <v>1</v>
      </c>
    </row>
    <row r="16" spans="1:7">
      <c r="A16" s="8" t="s">
        <v>920</v>
      </c>
      <c r="B16" s="8" t="s">
        <v>110</v>
      </c>
      <c r="C16" s="8" t="s">
        <v>125</v>
      </c>
      <c r="D16" s="9">
        <v>37249</v>
      </c>
      <c r="E16" s="95">
        <f t="shared" ca="1" si="0"/>
        <v>21</v>
      </c>
      <c r="F16" s="111">
        <v>12545</v>
      </c>
      <c r="G16" s="112">
        <v>4</v>
      </c>
    </row>
    <row r="17" spans="1:7">
      <c r="A17" s="8" t="s">
        <v>559</v>
      </c>
      <c r="B17" s="8" t="s">
        <v>137</v>
      </c>
      <c r="C17" s="8" t="s">
        <v>131</v>
      </c>
      <c r="D17" s="9">
        <v>38960</v>
      </c>
      <c r="E17" s="95">
        <f t="shared" ca="1" si="0"/>
        <v>16</v>
      </c>
      <c r="F17" s="111">
        <v>12676</v>
      </c>
      <c r="G17" s="112">
        <v>2</v>
      </c>
    </row>
    <row r="18" spans="1:7">
      <c r="A18" s="8" t="s">
        <v>930</v>
      </c>
      <c r="B18" s="8" t="s">
        <v>119</v>
      </c>
      <c r="C18" s="8" t="s">
        <v>131</v>
      </c>
      <c r="D18" s="9">
        <v>35861</v>
      </c>
      <c r="E18" s="95">
        <f t="shared" ca="1" si="0"/>
        <v>25</v>
      </c>
      <c r="F18" s="111">
        <v>12836</v>
      </c>
      <c r="G18" s="112">
        <v>5</v>
      </c>
    </row>
    <row r="19" spans="1:7">
      <c r="A19" s="8" t="s">
        <v>227</v>
      </c>
      <c r="B19" s="8" t="s">
        <v>147</v>
      </c>
      <c r="C19" s="8" t="s">
        <v>125</v>
      </c>
      <c r="D19" s="9">
        <v>40624</v>
      </c>
      <c r="E19" s="95">
        <f t="shared" ca="1" si="0"/>
        <v>12</v>
      </c>
      <c r="F19" s="111">
        <v>13090</v>
      </c>
      <c r="G19" s="112">
        <v>4</v>
      </c>
    </row>
    <row r="20" spans="1:7">
      <c r="A20" s="8" t="s">
        <v>395</v>
      </c>
      <c r="B20" s="8" t="s">
        <v>115</v>
      </c>
      <c r="C20" s="8" t="s">
        <v>125</v>
      </c>
      <c r="D20" s="9">
        <v>39731</v>
      </c>
      <c r="E20" s="95">
        <f t="shared" ca="1" si="0"/>
        <v>14</v>
      </c>
      <c r="F20" s="111">
        <v>13435</v>
      </c>
      <c r="G20" s="112">
        <v>1</v>
      </c>
    </row>
    <row r="21" spans="1:7">
      <c r="A21" s="8" t="s">
        <v>212</v>
      </c>
      <c r="B21" s="8" t="s">
        <v>107</v>
      </c>
      <c r="C21" s="8" t="s">
        <v>125</v>
      </c>
      <c r="D21" s="9">
        <v>40696</v>
      </c>
      <c r="E21" s="95">
        <f t="shared" ca="1" si="0"/>
        <v>11</v>
      </c>
      <c r="F21" s="111">
        <v>13455</v>
      </c>
      <c r="G21" s="112">
        <v>2</v>
      </c>
    </row>
    <row r="22" spans="1:7">
      <c r="A22" s="8" t="s">
        <v>586</v>
      </c>
      <c r="B22" s="8" t="s">
        <v>107</v>
      </c>
      <c r="C22" s="8" t="s">
        <v>125</v>
      </c>
      <c r="D22" s="9">
        <v>38805</v>
      </c>
      <c r="E22" s="95">
        <f t="shared" ca="1" si="0"/>
        <v>17</v>
      </c>
      <c r="F22" s="111">
        <v>13690</v>
      </c>
      <c r="G22" s="112">
        <v>5</v>
      </c>
    </row>
    <row r="23" spans="1:7">
      <c r="A23" s="8" t="s">
        <v>196</v>
      </c>
      <c r="B23" s="8" t="s">
        <v>123</v>
      </c>
      <c r="C23" s="8" t="s">
        <v>125</v>
      </c>
      <c r="D23" s="9">
        <v>40777</v>
      </c>
      <c r="E23" s="95">
        <f t="shared" ca="1" si="0"/>
        <v>11</v>
      </c>
      <c r="F23" s="111">
        <v>13800</v>
      </c>
      <c r="G23" s="112">
        <v>3</v>
      </c>
    </row>
    <row r="24" spans="1:7">
      <c r="A24" s="8" t="s">
        <v>900</v>
      </c>
      <c r="B24" s="8" t="s">
        <v>110</v>
      </c>
      <c r="C24" s="8" t="s">
        <v>131</v>
      </c>
      <c r="D24" s="9">
        <v>35946</v>
      </c>
      <c r="E24" s="95">
        <f t="shared" ca="1" si="0"/>
        <v>24</v>
      </c>
      <c r="F24" s="111">
        <v>14332</v>
      </c>
      <c r="G24" s="112">
        <v>5</v>
      </c>
    </row>
    <row r="25" spans="1:7">
      <c r="A25" s="8" t="s">
        <v>537</v>
      </c>
      <c r="B25" s="8" t="s">
        <v>140</v>
      </c>
      <c r="C25" s="8" t="s">
        <v>131</v>
      </c>
      <c r="D25" s="9">
        <v>39087</v>
      </c>
      <c r="E25" s="95">
        <f t="shared" ca="1" si="0"/>
        <v>16</v>
      </c>
      <c r="F25" s="111">
        <v>14416</v>
      </c>
      <c r="G25" s="112">
        <v>4</v>
      </c>
    </row>
    <row r="26" spans="1:7">
      <c r="A26" s="8" t="s">
        <v>169</v>
      </c>
      <c r="B26" s="8" t="s">
        <v>123</v>
      </c>
      <c r="C26" s="8" t="s">
        <v>131</v>
      </c>
      <c r="D26" s="9">
        <v>40925</v>
      </c>
      <c r="E26" s="95">
        <f t="shared" ca="1" si="0"/>
        <v>11</v>
      </c>
      <c r="F26" s="111">
        <v>14568</v>
      </c>
      <c r="G26" s="112">
        <v>3</v>
      </c>
    </row>
    <row r="27" spans="1:7">
      <c r="A27" s="8" t="s">
        <v>387</v>
      </c>
      <c r="B27" s="8" t="s">
        <v>137</v>
      </c>
      <c r="C27" s="8" t="s">
        <v>131</v>
      </c>
      <c r="D27" s="9">
        <v>39758</v>
      </c>
      <c r="E27" s="95">
        <f t="shared" ca="1" si="0"/>
        <v>14</v>
      </c>
      <c r="F27" s="111">
        <v>14712</v>
      </c>
      <c r="G27" s="112">
        <v>5</v>
      </c>
    </row>
    <row r="28" spans="1:7">
      <c r="A28" s="8" t="s">
        <v>520</v>
      </c>
      <c r="B28" s="8" t="s">
        <v>113</v>
      </c>
      <c r="C28" s="8" t="s">
        <v>125</v>
      </c>
      <c r="D28" s="9">
        <v>39138</v>
      </c>
      <c r="E28" s="95">
        <f t="shared" ca="1" si="0"/>
        <v>16</v>
      </c>
      <c r="F28" s="111">
        <v>15005</v>
      </c>
      <c r="G28" s="112">
        <v>4</v>
      </c>
    </row>
    <row r="29" spans="1:7">
      <c r="A29" s="8" t="s">
        <v>292</v>
      </c>
      <c r="B29" s="8" t="s">
        <v>115</v>
      </c>
      <c r="C29" s="8" t="s">
        <v>131</v>
      </c>
      <c r="D29" s="13">
        <v>40403</v>
      </c>
      <c r="E29" s="95">
        <f t="shared" ca="1" si="0"/>
        <v>12</v>
      </c>
      <c r="F29" s="111">
        <v>15056</v>
      </c>
      <c r="G29" s="112">
        <v>5</v>
      </c>
    </row>
    <row r="30" spans="1:7">
      <c r="A30" s="10" t="s">
        <v>10</v>
      </c>
      <c r="B30" s="10" t="s">
        <v>135</v>
      </c>
      <c r="C30" s="10" t="s">
        <v>125</v>
      </c>
      <c r="D30" s="11">
        <v>36217</v>
      </c>
      <c r="E30" s="95">
        <f t="shared" ca="1" si="0"/>
        <v>24</v>
      </c>
      <c r="F30" s="111">
        <v>15240</v>
      </c>
      <c r="G30" s="112">
        <v>1</v>
      </c>
    </row>
    <row r="31" spans="1:7">
      <c r="A31" s="8" t="s">
        <v>404</v>
      </c>
      <c r="B31" s="8" t="s">
        <v>140</v>
      </c>
      <c r="C31" s="8" t="s">
        <v>125</v>
      </c>
      <c r="D31" s="9">
        <v>39697</v>
      </c>
      <c r="E31" s="95">
        <f t="shared" ca="1" si="0"/>
        <v>14</v>
      </c>
      <c r="F31" s="111">
        <v>15260</v>
      </c>
      <c r="G31" s="112">
        <v>2</v>
      </c>
    </row>
    <row r="32" spans="1:7">
      <c r="A32" s="8" t="s">
        <v>928</v>
      </c>
      <c r="B32" s="8" t="s">
        <v>119</v>
      </c>
      <c r="C32" s="8" t="s">
        <v>131</v>
      </c>
      <c r="D32" s="9">
        <v>36557</v>
      </c>
      <c r="E32" s="95">
        <f t="shared" ca="1" si="0"/>
        <v>23</v>
      </c>
      <c r="F32" s="111">
        <v>15552</v>
      </c>
      <c r="G32" s="112">
        <v>4</v>
      </c>
    </row>
    <row r="33" spans="1:7">
      <c r="A33" s="8" t="s">
        <v>367</v>
      </c>
      <c r="B33" s="8" t="s">
        <v>113</v>
      </c>
      <c r="C33" s="8" t="s">
        <v>131</v>
      </c>
      <c r="D33" s="9">
        <v>39893</v>
      </c>
      <c r="E33" s="95">
        <f t="shared" ca="1" si="0"/>
        <v>14</v>
      </c>
      <c r="F33" s="111">
        <v>15744</v>
      </c>
      <c r="G33" s="112">
        <v>3</v>
      </c>
    </row>
    <row r="34" spans="1:7">
      <c r="A34" s="8" t="s">
        <v>873</v>
      </c>
      <c r="B34" s="8" t="s">
        <v>147</v>
      </c>
      <c r="C34" s="8" t="s">
        <v>125</v>
      </c>
      <c r="D34" s="9">
        <v>37141</v>
      </c>
      <c r="E34" s="95">
        <f t="shared" ca="1" si="0"/>
        <v>21</v>
      </c>
      <c r="F34" s="111">
        <v>15910</v>
      </c>
      <c r="G34" s="112">
        <v>3</v>
      </c>
    </row>
    <row r="35" spans="1:7">
      <c r="A35" s="8" t="s">
        <v>220</v>
      </c>
      <c r="B35" s="8" t="s">
        <v>177</v>
      </c>
      <c r="C35" s="8" t="s">
        <v>125</v>
      </c>
      <c r="D35" s="9">
        <v>40654</v>
      </c>
      <c r="E35" s="95">
        <f t="shared" ca="1" si="0"/>
        <v>11</v>
      </c>
      <c r="F35" s="111">
        <v>16015</v>
      </c>
      <c r="G35" s="112">
        <v>3</v>
      </c>
    </row>
    <row r="36" spans="1:7">
      <c r="A36" s="8" t="s">
        <v>907</v>
      </c>
      <c r="B36" s="8" t="s">
        <v>110</v>
      </c>
      <c r="C36" s="8" t="s">
        <v>131</v>
      </c>
      <c r="D36" s="9">
        <v>36028</v>
      </c>
      <c r="E36" s="95">
        <f t="shared" ca="1" si="0"/>
        <v>24</v>
      </c>
      <c r="F36" s="111">
        <v>16688</v>
      </c>
      <c r="G36" s="112">
        <v>3</v>
      </c>
    </row>
    <row r="37" spans="1:7">
      <c r="A37" s="8" t="s">
        <v>297</v>
      </c>
      <c r="B37" s="8" t="s">
        <v>115</v>
      </c>
      <c r="C37" s="8" t="s">
        <v>125</v>
      </c>
      <c r="D37" s="12">
        <v>40393</v>
      </c>
      <c r="E37" s="95">
        <f t="shared" ca="1" si="0"/>
        <v>12</v>
      </c>
      <c r="F37" s="111">
        <v>16925</v>
      </c>
      <c r="G37" s="112">
        <v>1</v>
      </c>
    </row>
    <row r="38" spans="1:7">
      <c r="A38" s="8" t="s">
        <v>953</v>
      </c>
      <c r="B38" s="8" t="s">
        <v>107</v>
      </c>
      <c r="C38" s="8" t="s">
        <v>125</v>
      </c>
      <c r="D38" s="9">
        <v>36918</v>
      </c>
      <c r="E38" s="95">
        <f t="shared" ca="1" si="0"/>
        <v>22</v>
      </c>
      <c r="F38" s="111">
        <v>17205</v>
      </c>
      <c r="G38" s="112">
        <v>5</v>
      </c>
    </row>
    <row r="39" spans="1:7">
      <c r="A39" s="8" t="s">
        <v>844</v>
      </c>
      <c r="B39" s="8" t="s">
        <v>140</v>
      </c>
      <c r="C39" s="8" t="s">
        <v>125</v>
      </c>
      <c r="D39" s="9">
        <v>36422</v>
      </c>
      <c r="E39" s="95">
        <f t="shared" ca="1" si="0"/>
        <v>23</v>
      </c>
      <c r="F39" s="111">
        <v>17270</v>
      </c>
      <c r="G39" s="112">
        <v>5</v>
      </c>
    </row>
    <row r="40" spans="1:7">
      <c r="A40" s="8" t="s">
        <v>639</v>
      </c>
      <c r="B40" s="8" t="s">
        <v>135</v>
      </c>
      <c r="C40" s="8" t="s">
        <v>125</v>
      </c>
      <c r="D40" s="9">
        <v>37782</v>
      </c>
      <c r="E40" s="95">
        <f t="shared" ca="1" si="0"/>
        <v>19</v>
      </c>
      <c r="F40" s="111">
        <v>17735</v>
      </c>
      <c r="G40" s="112">
        <v>3</v>
      </c>
    </row>
    <row r="41" spans="1:7">
      <c r="A41" s="8" t="s">
        <v>931</v>
      </c>
      <c r="B41" s="8" t="s">
        <v>119</v>
      </c>
      <c r="C41" s="8" t="s">
        <v>131</v>
      </c>
      <c r="D41" s="9">
        <v>35869</v>
      </c>
      <c r="E41" s="95">
        <f t="shared" ca="1" si="0"/>
        <v>25</v>
      </c>
      <c r="F41" s="111">
        <v>17912</v>
      </c>
      <c r="G41" s="112">
        <v>5</v>
      </c>
    </row>
    <row r="42" spans="1:7">
      <c r="A42" s="8" t="s">
        <v>766</v>
      </c>
      <c r="B42" s="8" t="s">
        <v>123</v>
      </c>
      <c r="C42" s="8" t="s">
        <v>131</v>
      </c>
      <c r="D42" s="9">
        <v>36059</v>
      </c>
      <c r="E42" s="95">
        <f t="shared" ca="1" si="0"/>
        <v>24</v>
      </c>
      <c r="F42" s="111">
        <v>18500</v>
      </c>
      <c r="G42" s="112">
        <v>5</v>
      </c>
    </row>
    <row r="43" spans="1:7">
      <c r="A43" s="8" t="s">
        <v>529</v>
      </c>
      <c r="B43" s="8" t="s">
        <v>137</v>
      </c>
      <c r="C43" s="8" t="s">
        <v>125</v>
      </c>
      <c r="D43" s="9">
        <v>39107</v>
      </c>
      <c r="E43" s="95">
        <f t="shared" ca="1" si="0"/>
        <v>16</v>
      </c>
      <c r="F43" s="111">
        <v>18655</v>
      </c>
      <c r="G43" s="112">
        <v>4</v>
      </c>
    </row>
    <row r="44" spans="1:7">
      <c r="A44" s="8" t="s">
        <v>482</v>
      </c>
      <c r="B44" s="8" t="s">
        <v>140</v>
      </c>
      <c r="C44" s="8" t="s">
        <v>125</v>
      </c>
      <c r="D44" s="9">
        <v>39276</v>
      </c>
      <c r="E44" s="95">
        <f t="shared" ca="1" si="0"/>
        <v>15</v>
      </c>
      <c r="F44" s="111">
        <v>18895</v>
      </c>
      <c r="G44" s="112">
        <v>4</v>
      </c>
    </row>
    <row r="45" spans="1:7">
      <c r="A45" s="8" t="s">
        <v>249</v>
      </c>
      <c r="B45" s="8" t="s">
        <v>250</v>
      </c>
      <c r="C45" s="8" t="s">
        <v>131</v>
      </c>
      <c r="D45" s="9">
        <v>40543</v>
      </c>
      <c r="E45" s="95">
        <f t="shared" ca="1" si="0"/>
        <v>12</v>
      </c>
      <c r="F45" s="111">
        <v>19044</v>
      </c>
      <c r="G45" s="112">
        <v>1</v>
      </c>
    </row>
    <row r="46" spans="1:7">
      <c r="A46" s="8" t="s">
        <v>963</v>
      </c>
      <c r="B46" s="8" t="s">
        <v>107</v>
      </c>
      <c r="C46" s="8" t="s">
        <v>125</v>
      </c>
      <c r="D46" s="9">
        <v>36365</v>
      </c>
      <c r="E46" s="95">
        <f t="shared" ca="1" si="0"/>
        <v>23</v>
      </c>
      <c r="F46" s="111">
        <v>19825</v>
      </c>
      <c r="G46" s="112">
        <v>2</v>
      </c>
    </row>
    <row r="47" spans="1:7">
      <c r="A47" s="8" t="s">
        <v>558</v>
      </c>
      <c r="B47" s="8" t="s">
        <v>154</v>
      </c>
      <c r="C47" s="8" t="s">
        <v>131</v>
      </c>
      <c r="D47" s="9">
        <v>38961</v>
      </c>
      <c r="E47" s="95">
        <f t="shared" ca="1" si="0"/>
        <v>16</v>
      </c>
      <c r="F47" s="111">
        <v>20028</v>
      </c>
      <c r="G47" s="112">
        <v>4</v>
      </c>
    </row>
    <row r="48" spans="1:7">
      <c r="A48" s="8" t="s">
        <v>308</v>
      </c>
      <c r="B48" s="8" t="s">
        <v>147</v>
      </c>
      <c r="C48" s="8" t="s">
        <v>125</v>
      </c>
      <c r="D48" s="9">
        <v>40351</v>
      </c>
      <c r="E48" s="95">
        <f t="shared" ca="1" si="0"/>
        <v>12</v>
      </c>
      <c r="F48" s="111">
        <v>20040</v>
      </c>
      <c r="G48" s="112">
        <v>3</v>
      </c>
    </row>
    <row r="49" spans="1:7">
      <c r="A49" s="8" t="s">
        <v>526</v>
      </c>
      <c r="B49" s="8" t="s">
        <v>107</v>
      </c>
      <c r="C49" s="8" t="s">
        <v>125</v>
      </c>
      <c r="D49" s="9">
        <v>39118</v>
      </c>
      <c r="E49" s="95">
        <f t="shared" ca="1" si="0"/>
        <v>16</v>
      </c>
      <c r="F49" s="111">
        <v>20075</v>
      </c>
      <c r="G49" s="112">
        <v>1</v>
      </c>
    </row>
    <row r="50" spans="1:7">
      <c r="A50" s="8" t="s">
        <v>678</v>
      </c>
      <c r="B50" s="8" t="s">
        <v>121</v>
      </c>
      <c r="C50" s="8" t="s">
        <v>125</v>
      </c>
      <c r="D50" s="9">
        <v>35961</v>
      </c>
      <c r="E50" s="95">
        <f t="shared" ca="1" si="0"/>
        <v>24</v>
      </c>
      <c r="F50" s="111">
        <v>20500</v>
      </c>
      <c r="G50" s="112">
        <v>3</v>
      </c>
    </row>
    <row r="51" spans="1:7">
      <c r="A51" s="8" t="s">
        <v>923</v>
      </c>
      <c r="B51" s="8" t="s">
        <v>119</v>
      </c>
      <c r="C51" s="8" t="s">
        <v>125</v>
      </c>
      <c r="D51" s="9">
        <v>36531</v>
      </c>
      <c r="E51" s="95">
        <f t="shared" ca="1" si="0"/>
        <v>23</v>
      </c>
      <c r="F51" s="111">
        <v>20990</v>
      </c>
      <c r="G51" s="112">
        <v>4</v>
      </c>
    </row>
    <row r="52" spans="1:7">
      <c r="A52" s="8" t="s">
        <v>350</v>
      </c>
      <c r="B52" s="8" t="s">
        <v>113</v>
      </c>
      <c r="C52" s="8" t="s">
        <v>125</v>
      </c>
      <c r="D52" s="9">
        <v>40184</v>
      </c>
      <c r="E52" s="95">
        <f t="shared" ca="1" si="0"/>
        <v>13</v>
      </c>
      <c r="F52" s="111">
        <v>21220</v>
      </c>
      <c r="G52" s="112">
        <v>3</v>
      </c>
    </row>
    <row r="53" spans="1:7">
      <c r="A53" s="8" t="s">
        <v>309</v>
      </c>
      <c r="B53" s="8" t="s">
        <v>119</v>
      </c>
      <c r="C53" s="8" t="s">
        <v>111</v>
      </c>
      <c r="D53" s="9">
        <v>40350</v>
      </c>
      <c r="E53" s="95">
        <f t="shared" ca="1" si="0"/>
        <v>12</v>
      </c>
      <c r="F53" s="111">
        <v>21580</v>
      </c>
      <c r="G53" s="112">
        <v>3</v>
      </c>
    </row>
    <row r="54" spans="1:7">
      <c r="A54" s="8" t="s">
        <v>885</v>
      </c>
      <c r="B54" s="8" t="s">
        <v>115</v>
      </c>
      <c r="C54" s="8" t="s">
        <v>131</v>
      </c>
      <c r="D54" s="9">
        <v>37711</v>
      </c>
      <c r="E54" s="95">
        <f t="shared" ca="1" si="0"/>
        <v>20</v>
      </c>
      <c r="F54" s="111">
        <v>21648</v>
      </c>
      <c r="G54" s="112">
        <v>2</v>
      </c>
    </row>
    <row r="55" spans="1:7">
      <c r="A55" s="8" t="s">
        <v>882</v>
      </c>
      <c r="B55" s="8" t="s">
        <v>121</v>
      </c>
      <c r="C55" s="8" t="s">
        <v>131</v>
      </c>
      <c r="D55" s="9">
        <v>36084</v>
      </c>
      <c r="E55" s="95">
        <f t="shared" ca="1" si="0"/>
        <v>24</v>
      </c>
      <c r="F55" s="111">
        <v>21668</v>
      </c>
      <c r="G55" s="112">
        <v>4</v>
      </c>
    </row>
    <row r="56" spans="1:7">
      <c r="A56" s="8" t="s">
        <v>802</v>
      </c>
      <c r="B56" s="8" t="s">
        <v>140</v>
      </c>
      <c r="C56" s="8" t="s">
        <v>125</v>
      </c>
      <c r="D56" s="9">
        <v>36177</v>
      </c>
      <c r="E56" s="95">
        <f t="shared" ca="1" si="0"/>
        <v>24</v>
      </c>
      <c r="F56" s="111">
        <v>21670</v>
      </c>
      <c r="G56" s="112">
        <v>2</v>
      </c>
    </row>
    <row r="57" spans="1:7">
      <c r="A57" s="8" t="s">
        <v>203</v>
      </c>
      <c r="B57" s="8" t="s">
        <v>113</v>
      </c>
      <c r="C57" s="8" t="s">
        <v>111</v>
      </c>
      <c r="D57" s="9">
        <v>40729</v>
      </c>
      <c r="E57" s="95">
        <f t="shared" ca="1" si="0"/>
        <v>11</v>
      </c>
      <c r="F57" s="111">
        <v>22320</v>
      </c>
      <c r="G57" s="112">
        <v>2</v>
      </c>
    </row>
    <row r="58" spans="1:7">
      <c r="A58" s="8" t="s">
        <v>148</v>
      </c>
      <c r="B58" s="8" t="s">
        <v>140</v>
      </c>
      <c r="C58" s="8" t="s">
        <v>131</v>
      </c>
      <c r="D58" s="9">
        <v>41056</v>
      </c>
      <c r="E58" s="95">
        <f t="shared" ca="1" si="0"/>
        <v>10</v>
      </c>
      <c r="F58" s="111">
        <v>22344</v>
      </c>
      <c r="G58" s="112">
        <v>4</v>
      </c>
    </row>
    <row r="59" spans="1:7">
      <c r="A59" s="8" t="s">
        <v>598</v>
      </c>
      <c r="B59" s="8" t="s">
        <v>113</v>
      </c>
      <c r="C59" s="8" t="s">
        <v>108</v>
      </c>
      <c r="D59" s="9">
        <v>38753</v>
      </c>
      <c r="E59" s="95">
        <f t="shared" ca="1" si="0"/>
        <v>17</v>
      </c>
      <c r="F59" s="111">
        <v>22410</v>
      </c>
      <c r="G59" s="112">
        <v>4</v>
      </c>
    </row>
    <row r="60" spans="1:7">
      <c r="A60" s="8" t="s">
        <v>595</v>
      </c>
      <c r="B60" s="8" t="s">
        <v>140</v>
      </c>
      <c r="C60" s="8" t="s">
        <v>131</v>
      </c>
      <c r="D60" s="9">
        <v>38777</v>
      </c>
      <c r="E60" s="95">
        <f t="shared" ca="1" si="0"/>
        <v>17</v>
      </c>
      <c r="F60" s="111">
        <v>22472</v>
      </c>
      <c r="G60" s="112">
        <v>1</v>
      </c>
    </row>
    <row r="61" spans="1:7">
      <c r="A61" s="8" t="s">
        <v>897</v>
      </c>
      <c r="B61" s="8" t="s">
        <v>110</v>
      </c>
      <c r="C61" s="8" t="s">
        <v>125</v>
      </c>
      <c r="D61" s="9">
        <v>36217</v>
      </c>
      <c r="E61" s="95">
        <f t="shared" ca="1" si="0"/>
        <v>24</v>
      </c>
      <c r="F61" s="111">
        <v>22475</v>
      </c>
      <c r="G61" s="112">
        <v>4</v>
      </c>
    </row>
    <row r="62" spans="1:7">
      <c r="A62" s="8" t="s">
        <v>376</v>
      </c>
      <c r="B62" s="8" t="s">
        <v>123</v>
      </c>
      <c r="C62" s="8" t="s">
        <v>125</v>
      </c>
      <c r="D62" s="9">
        <v>39802</v>
      </c>
      <c r="E62" s="95">
        <f t="shared" ca="1" si="0"/>
        <v>14</v>
      </c>
      <c r="F62" s="111">
        <v>22535</v>
      </c>
      <c r="G62" s="112">
        <v>3</v>
      </c>
    </row>
    <row r="63" spans="1:7">
      <c r="A63" s="8" t="s">
        <v>853</v>
      </c>
      <c r="B63" s="8" t="s">
        <v>140</v>
      </c>
      <c r="C63" s="8" t="s">
        <v>108</v>
      </c>
      <c r="D63" s="9">
        <v>36122</v>
      </c>
      <c r="E63" s="95">
        <f t="shared" ca="1" si="0"/>
        <v>24</v>
      </c>
      <c r="F63" s="111">
        <v>22660</v>
      </c>
      <c r="G63" s="112">
        <v>2</v>
      </c>
    </row>
    <row r="64" spans="1:7">
      <c r="A64" s="8" t="s">
        <v>410</v>
      </c>
      <c r="B64" s="8" t="s">
        <v>107</v>
      </c>
      <c r="C64" s="8" t="s">
        <v>108</v>
      </c>
      <c r="D64" s="9">
        <v>39679</v>
      </c>
      <c r="E64" s="95">
        <f t="shared" ca="1" si="0"/>
        <v>14</v>
      </c>
      <c r="F64" s="111">
        <v>22820</v>
      </c>
      <c r="G64" s="112">
        <v>5</v>
      </c>
    </row>
    <row r="65" spans="1:7">
      <c r="A65" s="8" t="s">
        <v>343</v>
      </c>
      <c r="B65" s="8" t="s">
        <v>121</v>
      </c>
      <c r="C65" s="8" t="s">
        <v>108</v>
      </c>
      <c r="D65" s="9">
        <v>40235</v>
      </c>
      <c r="E65" s="95">
        <f t="shared" ca="1" si="0"/>
        <v>13</v>
      </c>
      <c r="F65" s="111">
        <v>22860</v>
      </c>
      <c r="G65" s="112">
        <v>5</v>
      </c>
    </row>
    <row r="66" spans="1:7">
      <c r="A66" s="8" t="s">
        <v>893</v>
      </c>
      <c r="B66" s="8" t="s">
        <v>110</v>
      </c>
      <c r="C66" s="8" t="s">
        <v>108</v>
      </c>
      <c r="D66" s="9">
        <v>35821</v>
      </c>
      <c r="E66" s="95">
        <f t="shared" ref="E66:E129" ca="1" si="1">DATEDIF(D66,TODAY(),"Y")</f>
        <v>25</v>
      </c>
      <c r="F66" s="111">
        <v>22870</v>
      </c>
      <c r="G66" s="112">
        <v>3</v>
      </c>
    </row>
    <row r="67" spans="1:7">
      <c r="A67" s="8" t="s">
        <v>208</v>
      </c>
      <c r="B67" s="8" t="s">
        <v>147</v>
      </c>
      <c r="C67" s="8" t="s">
        <v>108</v>
      </c>
      <c r="D67" s="9">
        <v>40712</v>
      </c>
      <c r="E67" s="95">
        <f t="shared" ca="1" si="1"/>
        <v>11</v>
      </c>
      <c r="F67" s="111">
        <v>22900</v>
      </c>
      <c r="G67" s="112">
        <v>1</v>
      </c>
    </row>
    <row r="68" spans="1:7">
      <c r="A68" s="8" t="s">
        <v>604</v>
      </c>
      <c r="B68" s="8" t="s">
        <v>242</v>
      </c>
      <c r="C68" s="8" t="s">
        <v>108</v>
      </c>
      <c r="D68" s="9">
        <v>38736</v>
      </c>
      <c r="E68" s="95">
        <f t="shared" ca="1" si="1"/>
        <v>17</v>
      </c>
      <c r="F68" s="111">
        <v>22920</v>
      </c>
      <c r="G68" s="112">
        <v>3</v>
      </c>
    </row>
    <row r="69" spans="1:7">
      <c r="A69" s="8" t="s">
        <v>466</v>
      </c>
      <c r="B69" s="8" t="s">
        <v>107</v>
      </c>
      <c r="C69" s="8" t="s">
        <v>125</v>
      </c>
      <c r="D69" s="9">
        <v>39343</v>
      </c>
      <c r="E69" s="95">
        <f t="shared" ca="1" si="1"/>
        <v>15</v>
      </c>
      <c r="F69" s="111">
        <v>23000</v>
      </c>
      <c r="G69" s="112">
        <v>4</v>
      </c>
    </row>
    <row r="70" spans="1:7">
      <c r="A70" s="8" t="s">
        <v>391</v>
      </c>
      <c r="B70" s="8" t="s">
        <v>110</v>
      </c>
      <c r="C70" s="8" t="s">
        <v>111</v>
      </c>
      <c r="D70" s="9">
        <v>39742</v>
      </c>
      <c r="E70" s="95">
        <f t="shared" ca="1" si="1"/>
        <v>14</v>
      </c>
      <c r="F70" s="111">
        <v>23020</v>
      </c>
      <c r="G70" s="112">
        <v>4</v>
      </c>
    </row>
    <row r="71" spans="1:7">
      <c r="A71" s="8" t="s">
        <v>217</v>
      </c>
      <c r="B71" s="8" t="s">
        <v>107</v>
      </c>
      <c r="C71" s="8" t="s">
        <v>108</v>
      </c>
      <c r="D71" s="12">
        <v>40680</v>
      </c>
      <c r="E71" s="95">
        <f t="shared" ca="1" si="1"/>
        <v>11</v>
      </c>
      <c r="F71" s="111">
        <v>23030</v>
      </c>
      <c r="G71" s="112">
        <v>4</v>
      </c>
    </row>
    <row r="72" spans="1:7">
      <c r="A72" s="8" t="s">
        <v>359</v>
      </c>
      <c r="B72" s="8" t="s">
        <v>119</v>
      </c>
      <c r="C72" s="8" t="s">
        <v>108</v>
      </c>
      <c r="D72" s="9">
        <v>40078</v>
      </c>
      <c r="E72" s="95">
        <f t="shared" ca="1" si="1"/>
        <v>13</v>
      </c>
      <c r="F72" s="111">
        <v>23190</v>
      </c>
      <c r="G72" s="112">
        <v>5</v>
      </c>
    </row>
    <row r="73" spans="1:7">
      <c r="A73" s="8" t="s">
        <v>324</v>
      </c>
      <c r="B73" s="8" t="s">
        <v>123</v>
      </c>
      <c r="C73" s="8" t="s">
        <v>108</v>
      </c>
      <c r="D73" s="12">
        <v>40292</v>
      </c>
      <c r="E73" s="95">
        <f t="shared" ca="1" si="1"/>
        <v>12</v>
      </c>
      <c r="F73" s="111">
        <v>23280</v>
      </c>
      <c r="G73" s="112">
        <v>1</v>
      </c>
    </row>
    <row r="74" spans="1:7">
      <c r="A74" s="8" t="s">
        <v>506</v>
      </c>
      <c r="B74" s="8" t="s">
        <v>110</v>
      </c>
      <c r="C74" s="8" t="s">
        <v>108</v>
      </c>
      <c r="D74" s="9">
        <v>39174</v>
      </c>
      <c r="E74" s="95">
        <f t="shared" ca="1" si="1"/>
        <v>16</v>
      </c>
      <c r="F74" s="111">
        <v>23320</v>
      </c>
      <c r="G74" s="112">
        <v>4</v>
      </c>
    </row>
    <row r="75" spans="1:7">
      <c r="A75" s="8" t="s">
        <v>503</v>
      </c>
      <c r="B75" s="8" t="s">
        <v>140</v>
      </c>
      <c r="C75" s="8" t="s">
        <v>108</v>
      </c>
      <c r="D75" s="9">
        <v>39181</v>
      </c>
      <c r="E75" s="95">
        <f t="shared" ca="1" si="1"/>
        <v>16</v>
      </c>
      <c r="F75" s="111">
        <v>23330</v>
      </c>
      <c r="G75" s="112">
        <v>4</v>
      </c>
    </row>
    <row r="76" spans="1:7">
      <c r="A76" s="8" t="s">
        <v>401</v>
      </c>
      <c r="B76" s="8" t="s">
        <v>107</v>
      </c>
      <c r="C76" s="8" t="s">
        <v>111</v>
      </c>
      <c r="D76" s="9">
        <v>39719</v>
      </c>
      <c r="E76" s="95">
        <f t="shared" ca="1" si="1"/>
        <v>14</v>
      </c>
      <c r="F76" s="111">
        <v>23340</v>
      </c>
      <c r="G76" s="112">
        <v>4</v>
      </c>
    </row>
    <row r="77" spans="1:7">
      <c r="A77" s="8" t="s">
        <v>664</v>
      </c>
      <c r="B77" s="8" t="s">
        <v>123</v>
      </c>
      <c r="C77" s="8" t="s">
        <v>125</v>
      </c>
      <c r="D77" s="9">
        <v>35842</v>
      </c>
      <c r="E77" s="95">
        <f t="shared" ca="1" si="1"/>
        <v>25</v>
      </c>
      <c r="F77" s="111">
        <v>23380</v>
      </c>
      <c r="G77" s="112">
        <v>4</v>
      </c>
    </row>
    <row r="78" spans="1:7">
      <c r="A78" s="8" t="s">
        <v>682</v>
      </c>
      <c r="B78" s="8" t="s">
        <v>121</v>
      </c>
      <c r="C78" s="8" t="s">
        <v>108</v>
      </c>
      <c r="D78" s="9">
        <v>36175</v>
      </c>
      <c r="E78" s="95">
        <f t="shared" ca="1" si="1"/>
        <v>24</v>
      </c>
      <c r="F78" s="111">
        <v>23520</v>
      </c>
      <c r="G78" s="112">
        <v>2</v>
      </c>
    </row>
    <row r="79" spans="1:7">
      <c r="A79" s="8" t="s">
        <v>898</v>
      </c>
      <c r="B79" s="8" t="s">
        <v>110</v>
      </c>
      <c r="C79" s="8" t="s">
        <v>108</v>
      </c>
      <c r="D79" s="9">
        <v>37701</v>
      </c>
      <c r="E79" s="95">
        <f t="shared" ca="1" si="1"/>
        <v>20</v>
      </c>
      <c r="F79" s="111">
        <v>23560</v>
      </c>
      <c r="G79" s="112">
        <v>3</v>
      </c>
    </row>
    <row r="80" spans="1:7">
      <c r="A80" s="8" t="s">
        <v>769</v>
      </c>
      <c r="B80" s="8" t="s">
        <v>123</v>
      </c>
      <c r="C80" s="8" t="s">
        <v>111</v>
      </c>
      <c r="D80" s="9">
        <v>36470</v>
      </c>
      <c r="E80" s="95">
        <f t="shared" ca="1" si="1"/>
        <v>23</v>
      </c>
      <c r="F80" s="111">
        <v>23560</v>
      </c>
      <c r="G80" s="112">
        <v>3</v>
      </c>
    </row>
    <row r="81" spans="1:7">
      <c r="A81" s="8" t="s">
        <v>826</v>
      </c>
      <c r="B81" s="8" t="s">
        <v>140</v>
      </c>
      <c r="C81" s="8" t="s">
        <v>108</v>
      </c>
      <c r="D81" s="9">
        <v>36698</v>
      </c>
      <c r="E81" s="95">
        <f t="shared" ca="1" si="1"/>
        <v>22</v>
      </c>
      <c r="F81" s="111">
        <v>23650</v>
      </c>
      <c r="G81" s="112">
        <v>1</v>
      </c>
    </row>
    <row r="82" spans="1:7">
      <c r="A82" s="8" t="s">
        <v>451</v>
      </c>
      <c r="B82" s="8" t="s">
        <v>119</v>
      </c>
      <c r="C82" s="8" t="s">
        <v>131</v>
      </c>
      <c r="D82" s="9">
        <v>39417</v>
      </c>
      <c r="E82" s="95">
        <f t="shared" ca="1" si="1"/>
        <v>15</v>
      </c>
      <c r="F82" s="111">
        <v>23692</v>
      </c>
      <c r="G82" s="112">
        <v>4</v>
      </c>
    </row>
    <row r="83" spans="1:7">
      <c r="A83" s="8" t="s">
        <v>850</v>
      </c>
      <c r="B83" s="8" t="s">
        <v>140</v>
      </c>
      <c r="C83" s="8" t="s">
        <v>111</v>
      </c>
      <c r="D83" s="9">
        <v>36455</v>
      </c>
      <c r="E83" s="95">
        <f t="shared" ca="1" si="1"/>
        <v>23</v>
      </c>
      <c r="F83" s="111">
        <v>23810</v>
      </c>
      <c r="G83" s="112">
        <v>4</v>
      </c>
    </row>
    <row r="84" spans="1:7">
      <c r="A84" s="8" t="s">
        <v>219</v>
      </c>
      <c r="B84" s="8" t="s">
        <v>110</v>
      </c>
      <c r="C84" s="8" t="s">
        <v>108</v>
      </c>
      <c r="D84" s="9">
        <v>40666</v>
      </c>
      <c r="E84" s="95">
        <f t="shared" ca="1" si="1"/>
        <v>11</v>
      </c>
      <c r="F84" s="111">
        <v>24090</v>
      </c>
      <c r="G84" s="112">
        <v>4</v>
      </c>
    </row>
    <row r="85" spans="1:7">
      <c r="A85" s="8" t="s">
        <v>235</v>
      </c>
      <c r="B85" s="8" t="s">
        <v>107</v>
      </c>
      <c r="C85" s="8" t="s">
        <v>108</v>
      </c>
      <c r="D85" s="9">
        <v>40584</v>
      </c>
      <c r="E85" s="95">
        <f t="shared" ca="1" si="1"/>
        <v>12</v>
      </c>
      <c r="F85" s="111">
        <v>24200</v>
      </c>
      <c r="G85" s="112">
        <v>5</v>
      </c>
    </row>
    <row r="86" spans="1:7">
      <c r="A86" s="8" t="s">
        <v>508</v>
      </c>
      <c r="B86" s="8" t="s">
        <v>140</v>
      </c>
      <c r="C86" s="8" t="s">
        <v>108</v>
      </c>
      <c r="D86" s="9">
        <v>39168</v>
      </c>
      <c r="E86" s="95">
        <f t="shared" ca="1" si="1"/>
        <v>16</v>
      </c>
      <c r="F86" s="111">
        <v>24300</v>
      </c>
      <c r="G86" s="112">
        <v>3</v>
      </c>
    </row>
    <row r="87" spans="1:7">
      <c r="A87" s="8" t="s">
        <v>554</v>
      </c>
      <c r="B87" s="8" t="s">
        <v>110</v>
      </c>
      <c r="C87" s="8" t="s">
        <v>108</v>
      </c>
      <c r="D87" s="9">
        <v>38980</v>
      </c>
      <c r="E87" s="95">
        <f t="shared" ca="1" si="1"/>
        <v>16</v>
      </c>
      <c r="F87" s="111">
        <v>24340</v>
      </c>
      <c r="G87" s="112">
        <v>4</v>
      </c>
    </row>
    <row r="88" spans="1:7">
      <c r="A88" s="8" t="s">
        <v>322</v>
      </c>
      <c r="B88" s="8" t="s">
        <v>140</v>
      </c>
      <c r="C88" s="8" t="s">
        <v>111</v>
      </c>
      <c r="D88" s="9">
        <v>40298</v>
      </c>
      <c r="E88" s="95">
        <f t="shared" ca="1" si="1"/>
        <v>12</v>
      </c>
      <c r="F88" s="111">
        <v>24410</v>
      </c>
      <c r="G88" s="112">
        <v>3</v>
      </c>
    </row>
    <row r="89" spans="1:7">
      <c r="A89" s="8" t="s">
        <v>858</v>
      </c>
      <c r="B89" s="8" t="s">
        <v>140</v>
      </c>
      <c r="C89" s="8" t="s">
        <v>125</v>
      </c>
      <c r="D89" s="9">
        <v>37620</v>
      </c>
      <c r="E89" s="95">
        <f t="shared" ca="1" si="1"/>
        <v>20</v>
      </c>
      <c r="F89" s="111">
        <v>24460</v>
      </c>
      <c r="G89" s="112">
        <v>1</v>
      </c>
    </row>
    <row r="90" spans="1:7">
      <c r="A90" s="8" t="s">
        <v>438</v>
      </c>
      <c r="B90" s="8" t="s">
        <v>140</v>
      </c>
      <c r="C90" s="8" t="s">
        <v>108</v>
      </c>
      <c r="D90" s="9">
        <v>39518</v>
      </c>
      <c r="E90" s="95">
        <f t="shared" ca="1" si="1"/>
        <v>15</v>
      </c>
      <c r="F90" s="111">
        <v>24710</v>
      </c>
      <c r="G90" s="112">
        <v>2</v>
      </c>
    </row>
    <row r="91" spans="1:7">
      <c r="A91" s="8" t="s">
        <v>366</v>
      </c>
      <c r="B91" s="8" t="s">
        <v>110</v>
      </c>
      <c r="C91" s="8" t="s">
        <v>108</v>
      </c>
      <c r="D91" s="9">
        <v>39899</v>
      </c>
      <c r="E91" s="95">
        <f t="shared" ca="1" si="1"/>
        <v>14</v>
      </c>
      <c r="F91" s="111">
        <v>24790</v>
      </c>
      <c r="G91" s="112">
        <v>3</v>
      </c>
    </row>
    <row r="92" spans="1:7">
      <c r="A92" s="8" t="s">
        <v>408</v>
      </c>
      <c r="B92" s="8" t="s">
        <v>177</v>
      </c>
      <c r="C92" s="8" t="s">
        <v>125</v>
      </c>
      <c r="D92" s="9">
        <v>39687</v>
      </c>
      <c r="E92" s="95">
        <f t="shared" ca="1" si="1"/>
        <v>14</v>
      </c>
      <c r="F92" s="111">
        <v>24815</v>
      </c>
      <c r="G92" s="112">
        <v>1</v>
      </c>
    </row>
    <row r="93" spans="1:7">
      <c r="A93" s="8" t="s">
        <v>240</v>
      </c>
      <c r="B93" s="8" t="s">
        <v>119</v>
      </c>
      <c r="C93" s="8" t="s">
        <v>108</v>
      </c>
      <c r="D93" s="9">
        <v>40574</v>
      </c>
      <c r="E93" s="95">
        <f t="shared" ca="1" si="1"/>
        <v>12</v>
      </c>
      <c r="F93" s="111">
        <v>24840</v>
      </c>
      <c r="G93" s="112">
        <v>1</v>
      </c>
    </row>
    <row r="94" spans="1:7">
      <c r="A94" s="8" t="s">
        <v>478</v>
      </c>
      <c r="B94" s="8" t="s">
        <v>107</v>
      </c>
      <c r="C94" s="8" t="s">
        <v>108</v>
      </c>
      <c r="D94" s="9">
        <v>39283</v>
      </c>
      <c r="E94" s="95">
        <f t="shared" ca="1" si="1"/>
        <v>15</v>
      </c>
      <c r="F94" s="111">
        <v>24980</v>
      </c>
      <c r="G94" s="112">
        <v>3</v>
      </c>
    </row>
    <row r="95" spans="1:7">
      <c r="A95" s="8" t="s">
        <v>791</v>
      </c>
      <c r="B95" s="8" t="s">
        <v>113</v>
      </c>
      <c r="C95" s="8" t="s">
        <v>111</v>
      </c>
      <c r="D95" s="9">
        <v>35939</v>
      </c>
      <c r="E95" s="95">
        <f t="shared" ca="1" si="1"/>
        <v>24</v>
      </c>
      <c r="F95" s="111">
        <v>25120</v>
      </c>
      <c r="G95" s="112">
        <v>5</v>
      </c>
    </row>
    <row r="96" spans="1:7">
      <c r="A96" s="8" t="s">
        <v>601</v>
      </c>
      <c r="B96" s="8" t="s">
        <v>283</v>
      </c>
      <c r="C96" s="8" t="s">
        <v>111</v>
      </c>
      <c r="D96" s="9">
        <v>38738</v>
      </c>
      <c r="E96" s="95">
        <f t="shared" ca="1" si="1"/>
        <v>17</v>
      </c>
      <c r="F96" s="111">
        <v>25120</v>
      </c>
      <c r="G96" s="112">
        <v>2</v>
      </c>
    </row>
    <row r="97" spans="1:7">
      <c r="A97" s="8" t="s">
        <v>820</v>
      </c>
      <c r="B97" s="8" t="s">
        <v>140</v>
      </c>
      <c r="C97" s="8" t="s">
        <v>111</v>
      </c>
      <c r="D97" s="9">
        <v>36283</v>
      </c>
      <c r="E97" s="95">
        <f t="shared" ca="1" si="1"/>
        <v>23</v>
      </c>
      <c r="F97" s="111">
        <v>25130</v>
      </c>
      <c r="G97" s="112">
        <v>5</v>
      </c>
    </row>
    <row r="98" spans="1:7">
      <c r="A98" s="8" t="s">
        <v>352</v>
      </c>
      <c r="B98" s="8" t="s">
        <v>110</v>
      </c>
      <c r="C98" s="8" t="s">
        <v>125</v>
      </c>
      <c r="D98" s="9">
        <v>40166</v>
      </c>
      <c r="E98" s="95">
        <f t="shared" ca="1" si="1"/>
        <v>13</v>
      </c>
      <c r="F98" s="111">
        <v>25245</v>
      </c>
      <c r="G98" s="112">
        <v>5</v>
      </c>
    </row>
    <row r="99" spans="1:7">
      <c r="A99" s="8" t="s">
        <v>857</v>
      </c>
      <c r="B99" s="8" t="s">
        <v>140</v>
      </c>
      <c r="C99" s="8" t="s">
        <v>108</v>
      </c>
      <c r="D99" s="9">
        <v>37229</v>
      </c>
      <c r="E99" s="95">
        <f t="shared" ca="1" si="1"/>
        <v>21</v>
      </c>
      <c r="F99" s="111">
        <v>25310</v>
      </c>
      <c r="G99" s="112">
        <v>4</v>
      </c>
    </row>
    <row r="100" spans="1:7">
      <c r="A100" s="8" t="s">
        <v>970</v>
      </c>
      <c r="B100" s="8" t="s">
        <v>107</v>
      </c>
      <c r="C100" s="8" t="s">
        <v>111</v>
      </c>
      <c r="D100" s="9">
        <v>37141</v>
      </c>
      <c r="E100" s="95">
        <f t="shared" ca="1" si="1"/>
        <v>21</v>
      </c>
      <c r="F100" s="111">
        <v>25530</v>
      </c>
      <c r="G100" s="112">
        <v>3</v>
      </c>
    </row>
    <row r="101" spans="1:7">
      <c r="A101" s="8" t="s">
        <v>507</v>
      </c>
      <c r="B101" s="8" t="s">
        <v>107</v>
      </c>
      <c r="C101" s="8" t="s">
        <v>108</v>
      </c>
      <c r="D101" s="9">
        <v>39171</v>
      </c>
      <c r="E101" s="95">
        <f t="shared" ca="1" si="1"/>
        <v>16</v>
      </c>
      <c r="F101" s="111">
        <v>25690</v>
      </c>
      <c r="G101" s="112">
        <v>2</v>
      </c>
    </row>
    <row r="102" spans="1:7">
      <c r="A102" s="8" t="s">
        <v>365</v>
      </c>
      <c r="B102" s="8" t="s">
        <v>123</v>
      </c>
      <c r="C102" s="8" t="s">
        <v>111</v>
      </c>
      <c r="D102" s="9">
        <v>39922</v>
      </c>
      <c r="E102" s="95">
        <f t="shared" ca="1" si="1"/>
        <v>13</v>
      </c>
      <c r="F102" s="111">
        <v>25790</v>
      </c>
      <c r="G102" s="112">
        <v>3</v>
      </c>
    </row>
    <row r="103" spans="1:7">
      <c r="A103" s="8" t="s">
        <v>476</v>
      </c>
      <c r="B103" s="8" t="s">
        <v>115</v>
      </c>
      <c r="C103" s="8" t="s">
        <v>108</v>
      </c>
      <c r="D103" s="9">
        <v>39284</v>
      </c>
      <c r="E103" s="95">
        <f t="shared" ca="1" si="1"/>
        <v>15</v>
      </c>
      <c r="F103" s="111">
        <v>25830</v>
      </c>
      <c r="G103" s="112">
        <v>5</v>
      </c>
    </row>
    <row r="104" spans="1:7">
      <c r="A104" s="8" t="s">
        <v>124</v>
      </c>
      <c r="B104" s="8" t="s">
        <v>119</v>
      </c>
      <c r="C104" s="8" t="s">
        <v>125</v>
      </c>
      <c r="D104" s="9">
        <v>41195</v>
      </c>
      <c r="E104" s="95">
        <f t="shared" ca="1" si="1"/>
        <v>10</v>
      </c>
      <c r="F104" s="111">
        <v>25885</v>
      </c>
      <c r="G104" s="112">
        <v>5</v>
      </c>
    </row>
    <row r="105" spans="1:7">
      <c r="A105" s="8" t="s">
        <v>207</v>
      </c>
      <c r="B105" s="8" t="s">
        <v>107</v>
      </c>
      <c r="C105" s="8" t="s">
        <v>111</v>
      </c>
      <c r="D105" s="9">
        <v>40718</v>
      </c>
      <c r="E105" s="95">
        <f t="shared" ca="1" si="1"/>
        <v>11</v>
      </c>
      <c r="F105" s="111">
        <v>26020</v>
      </c>
      <c r="G105" s="112">
        <v>5</v>
      </c>
    </row>
    <row r="106" spans="1:7">
      <c r="A106" s="8" t="s">
        <v>973</v>
      </c>
      <c r="B106" s="8" t="s">
        <v>107</v>
      </c>
      <c r="C106" s="8" t="s">
        <v>125</v>
      </c>
      <c r="D106" s="9">
        <v>36462</v>
      </c>
      <c r="E106" s="95">
        <f t="shared" ca="1" si="1"/>
        <v>23</v>
      </c>
      <c r="F106" s="111">
        <v>26185</v>
      </c>
      <c r="G106" s="112">
        <v>5</v>
      </c>
    </row>
    <row r="107" spans="1:7">
      <c r="A107" s="8" t="s">
        <v>151</v>
      </c>
      <c r="B107" s="8" t="s">
        <v>140</v>
      </c>
      <c r="C107" s="8" t="s">
        <v>108</v>
      </c>
      <c r="D107" s="9">
        <v>41026</v>
      </c>
      <c r="E107" s="95">
        <f t="shared" ca="1" si="1"/>
        <v>10</v>
      </c>
      <c r="F107" s="111">
        <v>26190</v>
      </c>
      <c r="G107" s="112">
        <v>5</v>
      </c>
    </row>
    <row r="108" spans="1:7">
      <c r="A108" s="8" t="s">
        <v>167</v>
      </c>
      <c r="B108" s="8" t="s">
        <v>115</v>
      </c>
      <c r="C108" s="8" t="s">
        <v>108</v>
      </c>
      <c r="D108" s="9">
        <v>40941</v>
      </c>
      <c r="E108" s="95">
        <f t="shared" ca="1" si="1"/>
        <v>11</v>
      </c>
      <c r="F108" s="111">
        <v>26360</v>
      </c>
      <c r="G108" s="112">
        <v>1</v>
      </c>
    </row>
    <row r="109" spans="1:7">
      <c r="A109" s="8" t="s">
        <v>513</v>
      </c>
      <c r="B109" s="8" t="s">
        <v>113</v>
      </c>
      <c r="C109" s="8" t="s">
        <v>111</v>
      </c>
      <c r="D109" s="9">
        <v>39154</v>
      </c>
      <c r="E109" s="95">
        <f t="shared" ca="1" si="1"/>
        <v>16</v>
      </c>
      <c r="F109" s="111">
        <v>26360</v>
      </c>
      <c r="G109" s="112">
        <v>4</v>
      </c>
    </row>
    <row r="110" spans="1:7">
      <c r="A110" s="8" t="s">
        <v>474</v>
      </c>
      <c r="B110" s="8" t="s">
        <v>119</v>
      </c>
      <c r="C110" s="8" t="s">
        <v>131</v>
      </c>
      <c r="D110" s="9">
        <v>39293</v>
      </c>
      <c r="E110" s="95">
        <f t="shared" ca="1" si="1"/>
        <v>15</v>
      </c>
      <c r="F110" s="111">
        <v>26484</v>
      </c>
      <c r="G110" s="112">
        <v>5</v>
      </c>
    </row>
    <row r="111" spans="1:7">
      <c r="A111" s="8" t="s">
        <v>588</v>
      </c>
      <c r="B111" s="8" t="s">
        <v>242</v>
      </c>
      <c r="C111" s="8" t="s">
        <v>108</v>
      </c>
      <c r="D111" s="9">
        <v>38801</v>
      </c>
      <c r="E111" s="95">
        <f t="shared" ca="1" si="1"/>
        <v>17</v>
      </c>
      <c r="F111" s="111">
        <v>26510</v>
      </c>
      <c r="G111" s="112">
        <v>1</v>
      </c>
    </row>
    <row r="112" spans="1:7">
      <c r="A112" s="8" t="s">
        <v>870</v>
      </c>
      <c r="B112" s="8" t="s">
        <v>147</v>
      </c>
      <c r="C112" s="8" t="s">
        <v>125</v>
      </c>
      <c r="D112" s="9">
        <v>36371</v>
      </c>
      <c r="E112" s="95">
        <f t="shared" ca="1" si="1"/>
        <v>23</v>
      </c>
      <c r="F112" s="111">
        <v>26790</v>
      </c>
      <c r="G112" s="112">
        <v>2</v>
      </c>
    </row>
    <row r="113" spans="1:7">
      <c r="A113" s="10" t="s">
        <v>5</v>
      </c>
      <c r="B113" s="10" t="s">
        <v>130</v>
      </c>
      <c r="C113" s="10" t="s">
        <v>125</v>
      </c>
      <c r="D113" s="11">
        <v>40595</v>
      </c>
      <c r="E113" s="95">
        <f t="shared" ca="1" si="1"/>
        <v>12</v>
      </c>
      <c r="F113" s="111">
        <v>26795</v>
      </c>
      <c r="G113" s="112">
        <v>4</v>
      </c>
    </row>
    <row r="114" spans="1:7">
      <c r="A114" s="8" t="s">
        <v>480</v>
      </c>
      <c r="B114" s="8" t="s">
        <v>123</v>
      </c>
      <c r="C114" s="8" t="s">
        <v>125</v>
      </c>
      <c r="D114" s="9">
        <v>39279</v>
      </c>
      <c r="E114" s="95">
        <f t="shared" ca="1" si="1"/>
        <v>15</v>
      </c>
      <c r="F114" s="111">
        <v>26890</v>
      </c>
      <c r="G114" s="112">
        <v>3</v>
      </c>
    </row>
    <row r="115" spans="1:7">
      <c r="A115" s="8" t="s">
        <v>498</v>
      </c>
      <c r="B115" s="8" t="s">
        <v>107</v>
      </c>
      <c r="C115" s="8" t="s">
        <v>131</v>
      </c>
      <c r="D115" s="9">
        <v>39208</v>
      </c>
      <c r="E115" s="95">
        <f t="shared" ca="1" si="1"/>
        <v>15</v>
      </c>
      <c r="F115" s="111">
        <v>26944</v>
      </c>
      <c r="G115" s="112">
        <v>4</v>
      </c>
    </row>
    <row r="116" spans="1:7">
      <c r="A116" s="8" t="s">
        <v>267</v>
      </c>
      <c r="B116" s="8" t="s">
        <v>107</v>
      </c>
      <c r="C116" s="8" t="s">
        <v>108</v>
      </c>
      <c r="D116" s="9">
        <v>40477</v>
      </c>
      <c r="E116" s="95">
        <f t="shared" ca="1" si="1"/>
        <v>12</v>
      </c>
      <c r="F116" s="111">
        <v>27130</v>
      </c>
      <c r="G116" s="112">
        <v>5</v>
      </c>
    </row>
    <row r="117" spans="1:7">
      <c r="A117" s="8" t="s">
        <v>759</v>
      </c>
      <c r="B117" s="8" t="s">
        <v>123</v>
      </c>
      <c r="C117" s="8" t="s">
        <v>108</v>
      </c>
      <c r="D117" s="9">
        <v>37008</v>
      </c>
      <c r="E117" s="95">
        <f t="shared" ca="1" si="1"/>
        <v>21</v>
      </c>
      <c r="F117" s="111">
        <v>27180</v>
      </c>
      <c r="G117" s="112">
        <v>4</v>
      </c>
    </row>
    <row r="118" spans="1:7">
      <c r="A118" s="8" t="s">
        <v>316</v>
      </c>
      <c r="B118" s="8" t="s">
        <v>709</v>
      </c>
      <c r="C118" s="8" t="s">
        <v>108</v>
      </c>
      <c r="D118" s="12">
        <v>40313</v>
      </c>
      <c r="E118" s="95">
        <f t="shared" ca="1" si="1"/>
        <v>12</v>
      </c>
      <c r="F118" s="111">
        <v>27250</v>
      </c>
      <c r="G118" s="112">
        <v>5</v>
      </c>
    </row>
    <row r="119" spans="1:7">
      <c r="A119" s="8" t="s">
        <v>835</v>
      </c>
      <c r="B119" s="8" t="s">
        <v>140</v>
      </c>
      <c r="C119" s="8" t="s">
        <v>111</v>
      </c>
      <c r="D119" s="9">
        <v>36350</v>
      </c>
      <c r="E119" s="95">
        <f t="shared" ca="1" si="1"/>
        <v>23</v>
      </c>
      <c r="F119" s="111">
        <v>27380</v>
      </c>
      <c r="G119" s="112">
        <v>3</v>
      </c>
    </row>
    <row r="120" spans="1:7">
      <c r="A120" s="8" t="s">
        <v>315</v>
      </c>
      <c r="B120" s="8" t="s">
        <v>242</v>
      </c>
      <c r="C120" s="8" t="s">
        <v>131</v>
      </c>
      <c r="D120" s="12">
        <v>40313</v>
      </c>
      <c r="E120" s="95">
        <f t="shared" ca="1" si="1"/>
        <v>12</v>
      </c>
      <c r="F120" s="111">
        <v>27484</v>
      </c>
      <c r="G120" s="112">
        <v>4</v>
      </c>
    </row>
    <row r="121" spans="1:7">
      <c r="A121" s="8" t="s">
        <v>561</v>
      </c>
      <c r="B121" s="8" t="s">
        <v>115</v>
      </c>
      <c r="C121" s="8" t="s">
        <v>108</v>
      </c>
      <c r="D121" s="9">
        <v>38916</v>
      </c>
      <c r="E121" s="95">
        <f t="shared" ca="1" si="1"/>
        <v>16</v>
      </c>
      <c r="F121" s="111">
        <v>27560</v>
      </c>
      <c r="G121" s="112">
        <v>2</v>
      </c>
    </row>
    <row r="122" spans="1:7">
      <c r="A122" s="8" t="s">
        <v>512</v>
      </c>
      <c r="B122" s="8" t="s">
        <v>107</v>
      </c>
      <c r="C122" s="8" t="s">
        <v>125</v>
      </c>
      <c r="D122" s="9">
        <v>39155</v>
      </c>
      <c r="E122" s="95">
        <f t="shared" ca="1" si="1"/>
        <v>16</v>
      </c>
      <c r="F122" s="111">
        <v>27710</v>
      </c>
      <c r="G122" s="112">
        <v>3</v>
      </c>
    </row>
    <row r="123" spans="1:7">
      <c r="A123" s="8" t="s">
        <v>269</v>
      </c>
      <c r="B123" s="8" t="s">
        <v>140</v>
      </c>
      <c r="C123" s="8" t="s">
        <v>111</v>
      </c>
      <c r="D123" s="9">
        <v>40473</v>
      </c>
      <c r="E123" s="95">
        <f t="shared" ca="1" si="1"/>
        <v>12</v>
      </c>
      <c r="F123" s="111">
        <v>28260</v>
      </c>
      <c r="G123" s="112">
        <v>5</v>
      </c>
    </row>
    <row r="124" spans="1:7">
      <c r="A124" s="8" t="s">
        <v>964</v>
      </c>
      <c r="B124" s="8" t="s">
        <v>107</v>
      </c>
      <c r="C124" s="8" t="s">
        <v>111</v>
      </c>
      <c r="D124" s="14">
        <v>37099</v>
      </c>
      <c r="E124" s="95">
        <f t="shared" ca="1" si="1"/>
        <v>21</v>
      </c>
      <c r="F124" s="111">
        <v>28270</v>
      </c>
      <c r="G124" s="112">
        <v>5</v>
      </c>
    </row>
    <row r="125" spans="1:7">
      <c r="A125" s="8" t="s">
        <v>239</v>
      </c>
      <c r="B125" s="8" t="s">
        <v>140</v>
      </c>
      <c r="C125" s="8" t="s">
        <v>131</v>
      </c>
      <c r="D125" s="9">
        <v>40574</v>
      </c>
      <c r="E125" s="95">
        <f t="shared" ca="1" si="1"/>
        <v>12</v>
      </c>
      <c r="F125" s="111">
        <v>28424</v>
      </c>
      <c r="G125" s="112">
        <v>4</v>
      </c>
    </row>
    <row r="126" spans="1:7">
      <c r="A126" s="8" t="s">
        <v>937</v>
      </c>
      <c r="B126" s="8" t="s">
        <v>119</v>
      </c>
      <c r="C126" s="8" t="s">
        <v>125</v>
      </c>
      <c r="D126" s="9">
        <v>37775</v>
      </c>
      <c r="E126" s="95">
        <f t="shared" ca="1" si="1"/>
        <v>19</v>
      </c>
      <c r="F126" s="111">
        <v>28525</v>
      </c>
      <c r="G126" s="112">
        <v>4</v>
      </c>
    </row>
    <row r="127" spans="1:7">
      <c r="A127" s="8" t="s">
        <v>256</v>
      </c>
      <c r="B127" s="8" t="s">
        <v>242</v>
      </c>
      <c r="C127" s="8" t="s">
        <v>125</v>
      </c>
      <c r="D127" s="12">
        <v>40516</v>
      </c>
      <c r="E127" s="95">
        <f t="shared" ca="1" si="1"/>
        <v>12</v>
      </c>
      <c r="F127" s="111">
        <v>28625</v>
      </c>
      <c r="G127" s="112">
        <v>1</v>
      </c>
    </row>
    <row r="128" spans="1:7">
      <c r="A128" s="8" t="s">
        <v>762</v>
      </c>
      <c r="B128" s="8" t="s">
        <v>123</v>
      </c>
      <c r="C128" s="8" t="s">
        <v>108</v>
      </c>
      <c r="D128" s="9">
        <v>37018</v>
      </c>
      <c r="E128" s="95">
        <f t="shared" ca="1" si="1"/>
        <v>21</v>
      </c>
      <c r="F128" s="111">
        <v>28650</v>
      </c>
      <c r="G128" s="112">
        <v>4</v>
      </c>
    </row>
    <row r="129" spans="1:7">
      <c r="A129" s="8" t="s">
        <v>353</v>
      </c>
      <c r="B129" s="8" t="s">
        <v>154</v>
      </c>
      <c r="C129" s="8" t="s">
        <v>125</v>
      </c>
      <c r="D129" s="9">
        <v>40152</v>
      </c>
      <c r="E129" s="95">
        <f t="shared" ca="1" si="1"/>
        <v>13</v>
      </c>
      <c r="F129" s="111">
        <v>28680</v>
      </c>
      <c r="G129" s="112">
        <v>1</v>
      </c>
    </row>
    <row r="130" spans="1:7">
      <c r="A130" s="8" t="s">
        <v>570</v>
      </c>
      <c r="B130" s="8" t="s">
        <v>107</v>
      </c>
      <c r="C130" s="8" t="s">
        <v>131</v>
      </c>
      <c r="D130" s="9">
        <v>38863</v>
      </c>
      <c r="E130" s="95">
        <f t="shared" ref="E130:E193" ca="1" si="2">DATEDIF(D130,TODAY(),"Y")</f>
        <v>16</v>
      </c>
      <c r="F130" s="111">
        <v>28768</v>
      </c>
      <c r="G130" s="112">
        <v>3</v>
      </c>
    </row>
    <row r="131" spans="1:7">
      <c r="A131" s="8" t="s">
        <v>879</v>
      </c>
      <c r="B131" s="8" t="s">
        <v>147</v>
      </c>
      <c r="C131" s="8" t="s">
        <v>125</v>
      </c>
      <c r="D131" s="9">
        <v>36121</v>
      </c>
      <c r="E131" s="95">
        <f t="shared" ca="1" si="2"/>
        <v>24</v>
      </c>
      <c r="F131" s="111">
        <v>28880</v>
      </c>
      <c r="G131" s="112">
        <v>3</v>
      </c>
    </row>
    <row r="132" spans="1:7">
      <c r="A132" s="8" t="s">
        <v>822</v>
      </c>
      <c r="B132" s="8" t="s">
        <v>140</v>
      </c>
      <c r="C132" s="8" t="s">
        <v>108</v>
      </c>
      <c r="D132" s="9">
        <v>37394</v>
      </c>
      <c r="E132" s="95">
        <f t="shared" ca="1" si="2"/>
        <v>20</v>
      </c>
      <c r="F132" s="111">
        <v>28970</v>
      </c>
      <c r="G132" s="112">
        <v>3</v>
      </c>
    </row>
    <row r="133" spans="1:7">
      <c r="A133" s="8" t="s">
        <v>509</v>
      </c>
      <c r="B133" s="8" t="s">
        <v>147</v>
      </c>
      <c r="C133" s="8" t="s">
        <v>111</v>
      </c>
      <c r="D133" s="9">
        <v>39167</v>
      </c>
      <c r="E133" s="95">
        <f t="shared" ca="1" si="2"/>
        <v>16</v>
      </c>
      <c r="F133" s="111">
        <v>29000</v>
      </c>
      <c r="G133" s="112">
        <v>5</v>
      </c>
    </row>
    <row r="134" spans="1:7">
      <c r="A134" s="8" t="s">
        <v>891</v>
      </c>
      <c r="B134" s="8" t="s">
        <v>115</v>
      </c>
      <c r="C134" s="8" t="s">
        <v>125</v>
      </c>
      <c r="D134" s="9">
        <v>36695</v>
      </c>
      <c r="E134" s="95">
        <f t="shared" ca="1" si="2"/>
        <v>22</v>
      </c>
      <c r="F134" s="111">
        <v>29005</v>
      </c>
      <c r="G134" s="112">
        <v>1</v>
      </c>
    </row>
    <row r="135" spans="1:7">
      <c r="A135" s="10" t="s">
        <v>194</v>
      </c>
      <c r="B135" s="10" t="s">
        <v>135</v>
      </c>
      <c r="C135" s="10" t="s">
        <v>131</v>
      </c>
      <c r="D135" s="11">
        <v>40787</v>
      </c>
      <c r="E135" s="95">
        <f t="shared" ca="1" si="2"/>
        <v>11</v>
      </c>
      <c r="F135" s="111">
        <v>29070</v>
      </c>
      <c r="G135" s="112">
        <v>3</v>
      </c>
    </row>
    <row r="136" spans="1:7">
      <c r="A136" s="8" t="s">
        <v>913</v>
      </c>
      <c r="B136" s="8" t="s">
        <v>110</v>
      </c>
      <c r="C136" s="8" t="s">
        <v>108</v>
      </c>
      <c r="D136" s="9">
        <v>37138</v>
      </c>
      <c r="E136" s="95">
        <f t="shared" ca="1" si="2"/>
        <v>21</v>
      </c>
      <c r="F136" s="111">
        <v>29130</v>
      </c>
      <c r="G136" s="112">
        <v>1</v>
      </c>
    </row>
    <row r="137" spans="1:7">
      <c r="A137" s="8" t="s">
        <v>805</v>
      </c>
      <c r="B137" s="8" t="s">
        <v>140</v>
      </c>
      <c r="C137" s="8" t="s">
        <v>131</v>
      </c>
      <c r="D137" s="9">
        <v>35829</v>
      </c>
      <c r="E137" s="95">
        <f t="shared" ca="1" si="2"/>
        <v>25</v>
      </c>
      <c r="F137" s="111">
        <v>29176</v>
      </c>
      <c r="G137" s="112">
        <v>3</v>
      </c>
    </row>
    <row r="138" spans="1:7">
      <c r="A138" s="8" t="s">
        <v>938</v>
      </c>
      <c r="B138" s="8" t="s">
        <v>119</v>
      </c>
      <c r="C138" s="8" t="s">
        <v>108</v>
      </c>
      <c r="D138" s="9">
        <v>37793</v>
      </c>
      <c r="E138" s="95">
        <f t="shared" ca="1" si="2"/>
        <v>19</v>
      </c>
      <c r="F138" s="111">
        <v>29210</v>
      </c>
      <c r="G138" s="112">
        <v>5</v>
      </c>
    </row>
    <row r="139" spans="1:7">
      <c r="A139" s="117" t="s">
        <v>922</v>
      </c>
      <c r="B139" s="117" t="s">
        <v>119</v>
      </c>
      <c r="C139" s="117" t="s">
        <v>108</v>
      </c>
      <c r="D139" s="14">
        <v>36526</v>
      </c>
      <c r="E139" s="102">
        <f t="shared" ca="1" si="2"/>
        <v>23</v>
      </c>
      <c r="F139" s="118">
        <v>29260</v>
      </c>
      <c r="G139" s="119">
        <v>4</v>
      </c>
    </row>
    <row r="140" spans="1:7">
      <c r="A140" s="8" t="s">
        <v>390</v>
      </c>
      <c r="B140" s="8" t="s">
        <v>119</v>
      </c>
      <c r="C140" s="8" t="s">
        <v>108</v>
      </c>
      <c r="D140" s="9">
        <v>39745</v>
      </c>
      <c r="E140" s="95">
        <f t="shared" ca="1" si="2"/>
        <v>14</v>
      </c>
      <c r="F140" s="111">
        <v>29330</v>
      </c>
      <c r="G140" s="112">
        <v>5</v>
      </c>
    </row>
    <row r="141" spans="1:7">
      <c r="A141" s="8" t="s">
        <v>576</v>
      </c>
      <c r="B141" s="8" t="s">
        <v>140</v>
      </c>
      <c r="C141" s="8" t="s">
        <v>108</v>
      </c>
      <c r="D141" s="9">
        <v>38832</v>
      </c>
      <c r="E141" s="95">
        <f t="shared" ca="1" si="2"/>
        <v>16</v>
      </c>
      <c r="F141" s="111">
        <v>29420</v>
      </c>
      <c r="G141" s="112">
        <v>5</v>
      </c>
    </row>
    <row r="142" spans="1:7">
      <c r="A142" s="8" t="s">
        <v>884</v>
      </c>
      <c r="B142" s="8" t="s">
        <v>121</v>
      </c>
      <c r="C142" s="8" t="s">
        <v>111</v>
      </c>
      <c r="D142" s="9">
        <v>37236</v>
      </c>
      <c r="E142" s="95">
        <f t="shared" ca="1" si="2"/>
        <v>21</v>
      </c>
      <c r="F142" s="111">
        <v>29540</v>
      </c>
      <c r="G142" s="112">
        <v>3</v>
      </c>
    </row>
    <row r="143" spans="1:7">
      <c r="A143" s="8" t="s">
        <v>331</v>
      </c>
      <c r="B143" s="8" t="s">
        <v>110</v>
      </c>
      <c r="C143" s="8" t="s">
        <v>108</v>
      </c>
      <c r="D143" s="9">
        <v>40264</v>
      </c>
      <c r="E143" s="95">
        <f t="shared" ca="1" si="2"/>
        <v>13</v>
      </c>
      <c r="F143" s="111">
        <v>29760</v>
      </c>
      <c r="G143" s="112">
        <v>2</v>
      </c>
    </row>
    <row r="144" spans="1:7">
      <c r="A144" s="8" t="s">
        <v>757</v>
      </c>
      <c r="B144" s="8" t="s">
        <v>123</v>
      </c>
      <c r="C144" s="8" t="s">
        <v>131</v>
      </c>
      <c r="D144" s="9">
        <v>36602</v>
      </c>
      <c r="E144" s="95">
        <f t="shared" ca="1" si="2"/>
        <v>23</v>
      </c>
      <c r="F144" s="111">
        <v>30080</v>
      </c>
      <c r="G144" s="112">
        <v>3</v>
      </c>
    </row>
    <row r="145" spans="1:7">
      <c r="A145" s="8" t="s">
        <v>887</v>
      </c>
      <c r="B145" s="8" t="s">
        <v>115</v>
      </c>
      <c r="C145" s="8" t="s">
        <v>111</v>
      </c>
      <c r="D145" s="9">
        <v>36623</v>
      </c>
      <c r="E145" s="95">
        <f t="shared" ca="1" si="2"/>
        <v>23</v>
      </c>
      <c r="F145" s="111">
        <v>30300</v>
      </c>
      <c r="G145" s="112">
        <v>1</v>
      </c>
    </row>
    <row r="146" spans="1:7">
      <c r="A146" s="8" t="s">
        <v>765</v>
      </c>
      <c r="B146" s="8" t="s">
        <v>123</v>
      </c>
      <c r="C146" s="8" t="s">
        <v>111</v>
      </c>
      <c r="D146" s="9">
        <v>36038</v>
      </c>
      <c r="E146" s="95">
        <f t="shared" ca="1" si="2"/>
        <v>24</v>
      </c>
      <c r="F146" s="111">
        <v>30340</v>
      </c>
      <c r="G146" s="112">
        <v>3</v>
      </c>
    </row>
    <row r="147" spans="1:7">
      <c r="A147" s="8" t="s">
        <v>621</v>
      </c>
      <c r="B147" s="8" t="s">
        <v>154</v>
      </c>
      <c r="C147" s="8" t="s">
        <v>108</v>
      </c>
      <c r="D147" s="9">
        <v>38051</v>
      </c>
      <c r="E147" s="95">
        <f t="shared" ca="1" si="2"/>
        <v>19</v>
      </c>
      <c r="F147" s="111">
        <v>30350</v>
      </c>
      <c r="G147" s="112">
        <v>1</v>
      </c>
    </row>
    <row r="148" spans="1:7">
      <c r="A148" s="8" t="s">
        <v>481</v>
      </c>
      <c r="B148" s="8" t="s">
        <v>140</v>
      </c>
      <c r="C148" s="8" t="s">
        <v>131</v>
      </c>
      <c r="D148" s="9">
        <v>39278</v>
      </c>
      <c r="E148" s="95">
        <f t="shared" ca="1" si="2"/>
        <v>15</v>
      </c>
      <c r="F148" s="111">
        <v>30416</v>
      </c>
      <c r="G148" s="112">
        <v>1</v>
      </c>
    </row>
    <row r="149" spans="1:7">
      <c r="A149" s="10" t="s">
        <v>195</v>
      </c>
      <c r="B149" s="10" t="s">
        <v>135</v>
      </c>
      <c r="C149" s="10" t="s">
        <v>125</v>
      </c>
      <c r="D149" s="11">
        <v>40779</v>
      </c>
      <c r="E149" s="95">
        <f t="shared" ca="1" si="2"/>
        <v>11</v>
      </c>
      <c r="F149" s="111">
        <v>30445</v>
      </c>
      <c r="G149" s="112">
        <v>1</v>
      </c>
    </row>
    <row r="150" spans="1:7">
      <c r="A150" s="8" t="s">
        <v>245</v>
      </c>
      <c r="B150" s="8" t="s">
        <v>119</v>
      </c>
      <c r="C150" s="8" t="s">
        <v>131</v>
      </c>
      <c r="D150" s="9">
        <v>40561</v>
      </c>
      <c r="E150" s="95">
        <f t="shared" ca="1" si="2"/>
        <v>12</v>
      </c>
      <c r="F150" s="111">
        <v>30468</v>
      </c>
      <c r="G150" s="112">
        <v>2</v>
      </c>
    </row>
    <row r="151" spans="1:7">
      <c r="A151" s="8" t="s">
        <v>13</v>
      </c>
      <c r="B151" s="8" t="s">
        <v>135</v>
      </c>
      <c r="C151" s="8" t="s">
        <v>108</v>
      </c>
      <c r="D151" s="9">
        <v>37404</v>
      </c>
      <c r="E151" s="95">
        <f t="shared" ca="1" si="2"/>
        <v>20</v>
      </c>
      <c r="F151" s="111">
        <v>30780</v>
      </c>
      <c r="G151" s="112">
        <v>4</v>
      </c>
    </row>
    <row r="152" spans="1:7">
      <c r="A152" s="8" t="s">
        <v>854</v>
      </c>
      <c r="B152" s="8" t="s">
        <v>140</v>
      </c>
      <c r="C152" s="8" t="s">
        <v>108</v>
      </c>
      <c r="D152" s="9">
        <v>37936</v>
      </c>
      <c r="E152" s="95">
        <f t="shared" ca="1" si="2"/>
        <v>19</v>
      </c>
      <c r="F152" s="111">
        <v>30920</v>
      </c>
      <c r="G152" s="112">
        <v>5</v>
      </c>
    </row>
    <row r="153" spans="1:7">
      <c r="A153" s="8" t="s">
        <v>872</v>
      </c>
      <c r="B153" s="8" t="s">
        <v>147</v>
      </c>
      <c r="C153" s="8" t="s">
        <v>125</v>
      </c>
      <c r="D153" s="9">
        <v>37138</v>
      </c>
      <c r="E153" s="95">
        <f t="shared" ca="1" si="2"/>
        <v>21</v>
      </c>
      <c r="F153" s="111">
        <v>31110</v>
      </c>
      <c r="G153" s="112">
        <v>1</v>
      </c>
    </row>
    <row r="154" spans="1:7">
      <c r="A154" s="8" t="s">
        <v>894</v>
      </c>
      <c r="B154" s="8" t="s">
        <v>110</v>
      </c>
      <c r="C154" s="8" t="s">
        <v>125</v>
      </c>
      <c r="D154" s="9">
        <v>35826</v>
      </c>
      <c r="E154" s="95">
        <f t="shared" ca="1" si="2"/>
        <v>25</v>
      </c>
      <c r="F154" s="111">
        <v>31205</v>
      </c>
      <c r="G154" s="112">
        <v>2</v>
      </c>
    </row>
    <row r="155" spans="1:7">
      <c r="A155" s="8" t="s">
        <v>978</v>
      </c>
      <c r="B155" s="8" t="s">
        <v>250</v>
      </c>
      <c r="C155" s="8" t="s">
        <v>125</v>
      </c>
      <c r="D155" s="9">
        <v>36557</v>
      </c>
      <c r="E155" s="95">
        <f t="shared" ca="1" si="2"/>
        <v>23</v>
      </c>
      <c r="F155" s="111">
        <v>31250</v>
      </c>
      <c r="G155" s="112">
        <v>2</v>
      </c>
    </row>
    <row r="156" spans="1:7">
      <c r="A156" s="8" t="s">
        <v>444</v>
      </c>
      <c r="B156" s="8" t="s">
        <v>147</v>
      </c>
      <c r="C156" s="8" t="s">
        <v>125</v>
      </c>
      <c r="D156" s="9">
        <v>39457</v>
      </c>
      <c r="E156" s="95">
        <f t="shared" ca="1" si="2"/>
        <v>15</v>
      </c>
      <c r="F156" s="111">
        <v>31255</v>
      </c>
      <c r="G156" s="112">
        <v>5</v>
      </c>
    </row>
    <row r="157" spans="1:7">
      <c r="A157" s="8" t="s">
        <v>880</v>
      </c>
      <c r="B157" s="8" t="s">
        <v>147</v>
      </c>
      <c r="C157" s="8" t="s">
        <v>108</v>
      </c>
      <c r="D157" s="9">
        <v>36145</v>
      </c>
      <c r="E157" s="95">
        <f t="shared" ca="1" si="2"/>
        <v>24</v>
      </c>
      <c r="F157" s="111">
        <v>31260</v>
      </c>
      <c r="G157" s="112">
        <v>5</v>
      </c>
    </row>
    <row r="158" spans="1:7">
      <c r="A158" s="8" t="s">
        <v>863</v>
      </c>
      <c r="B158" s="8" t="s">
        <v>147</v>
      </c>
      <c r="C158" s="8" t="s">
        <v>111</v>
      </c>
      <c r="D158" s="9">
        <v>36199</v>
      </c>
      <c r="E158" s="95">
        <f t="shared" ca="1" si="2"/>
        <v>24</v>
      </c>
      <c r="F158" s="111">
        <v>31270</v>
      </c>
      <c r="G158" s="112">
        <v>5</v>
      </c>
    </row>
    <row r="159" spans="1:7">
      <c r="A159" s="8" t="s">
        <v>287</v>
      </c>
      <c r="B159" s="8" t="s">
        <v>107</v>
      </c>
      <c r="C159" s="8" t="s">
        <v>108</v>
      </c>
      <c r="D159" s="9">
        <v>40420</v>
      </c>
      <c r="E159" s="95">
        <f t="shared" ca="1" si="2"/>
        <v>12</v>
      </c>
      <c r="F159" s="111">
        <v>31690</v>
      </c>
      <c r="G159" s="112">
        <v>4</v>
      </c>
    </row>
    <row r="160" spans="1:7">
      <c r="A160" s="8" t="s">
        <v>149</v>
      </c>
      <c r="B160" s="8" t="s">
        <v>123</v>
      </c>
      <c r="C160" s="8" t="s">
        <v>108</v>
      </c>
      <c r="D160" s="9">
        <v>41051</v>
      </c>
      <c r="E160" s="95">
        <f t="shared" ca="1" si="2"/>
        <v>10</v>
      </c>
      <c r="F160" s="111">
        <v>31830</v>
      </c>
      <c r="G160" s="112">
        <v>3</v>
      </c>
    </row>
    <row r="161" spans="1:7">
      <c r="A161" s="8" t="s">
        <v>499</v>
      </c>
      <c r="B161" s="8" t="s">
        <v>113</v>
      </c>
      <c r="C161" s="8" t="s">
        <v>108</v>
      </c>
      <c r="D161" s="9">
        <v>39199</v>
      </c>
      <c r="E161" s="95">
        <f t="shared" ca="1" si="2"/>
        <v>15</v>
      </c>
      <c r="F161" s="111">
        <v>31840</v>
      </c>
      <c r="G161" s="112">
        <v>1</v>
      </c>
    </row>
    <row r="162" spans="1:7">
      <c r="A162" s="8" t="s">
        <v>497</v>
      </c>
      <c r="B162" s="8" t="s">
        <v>123</v>
      </c>
      <c r="C162" s="8" t="s">
        <v>108</v>
      </c>
      <c r="D162" s="9">
        <v>39215</v>
      </c>
      <c r="E162" s="95">
        <f t="shared" ca="1" si="2"/>
        <v>15</v>
      </c>
      <c r="F162" s="111">
        <v>31910</v>
      </c>
      <c r="G162" s="112">
        <v>5</v>
      </c>
    </row>
    <row r="163" spans="1:7">
      <c r="A163" s="8" t="s">
        <v>613</v>
      </c>
      <c r="B163" s="8" t="s">
        <v>119</v>
      </c>
      <c r="C163" s="8" t="s">
        <v>108</v>
      </c>
      <c r="D163" s="9">
        <v>38237</v>
      </c>
      <c r="E163" s="95">
        <f t="shared" ca="1" si="2"/>
        <v>18</v>
      </c>
      <c r="F163" s="111">
        <v>31910</v>
      </c>
      <c r="G163" s="112">
        <v>5</v>
      </c>
    </row>
    <row r="164" spans="1:7">
      <c r="A164" s="8" t="s">
        <v>787</v>
      </c>
      <c r="B164" s="8" t="s">
        <v>113</v>
      </c>
      <c r="C164" s="8" t="s">
        <v>111</v>
      </c>
      <c r="D164" s="9">
        <v>37641</v>
      </c>
      <c r="E164" s="95">
        <f t="shared" ca="1" si="2"/>
        <v>20</v>
      </c>
      <c r="F164" s="111">
        <v>31970</v>
      </c>
      <c r="G164" s="112">
        <v>5</v>
      </c>
    </row>
    <row r="165" spans="1:7">
      <c r="A165" s="8" t="s">
        <v>771</v>
      </c>
      <c r="B165" s="8" t="s">
        <v>123</v>
      </c>
      <c r="C165" s="8" t="s">
        <v>108</v>
      </c>
      <c r="D165" s="9">
        <v>36506</v>
      </c>
      <c r="E165" s="95">
        <f t="shared" ca="1" si="2"/>
        <v>23</v>
      </c>
      <c r="F165" s="111">
        <v>32100</v>
      </c>
      <c r="G165" s="112">
        <v>1</v>
      </c>
    </row>
    <row r="166" spans="1:7">
      <c r="A166" s="8" t="s">
        <v>549</v>
      </c>
      <c r="B166" s="8" t="s">
        <v>119</v>
      </c>
      <c r="C166" s="8" t="s">
        <v>108</v>
      </c>
      <c r="D166" s="9">
        <v>39002</v>
      </c>
      <c r="E166" s="95">
        <f t="shared" ca="1" si="2"/>
        <v>16</v>
      </c>
      <c r="F166" s="111">
        <v>32120</v>
      </c>
      <c r="G166" s="112">
        <v>1</v>
      </c>
    </row>
    <row r="167" spans="1:7">
      <c r="A167" s="8" t="s">
        <v>209</v>
      </c>
      <c r="B167" s="8" t="s">
        <v>113</v>
      </c>
      <c r="C167" s="8" t="s">
        <v>108</v>
      </c>
      <c r="D167" s="9">
        <v>40710</v>
      </c>
      <c r="E167" s="95">
        <f t="shared" ca="1" si="2"/>
        <v>11</v>
      </c>
      <c r="F167" s="111">
        <v>32140</v>
      </c>
      <c r="G167" s="112">
        <v>2</v>
      </c>
    </row>
    <row r="168" spans="1:7">
      <c r="A168" s="8" t="s">
        <v>117</v>
      </c>
      <c r="B168" s="8" t="s">
        <v>107</v>
      </c>
      <c r="C168" s="8" t="s">
        <v>108</v>
      </c>
      <c r="D168" s="9">
        <v>41226</v>
      </c>
      <c r="E168" s="95">
        <f t="shared" ca="1" si="2"/>
        <v>10</v>
      </c>
      <c r="F168" s="111">
        <v>32160</v>
      </c>
      <c r="G168" s="112">
        <v>3</v>
      </c>
    </row>
    <row r="169" spans="1:7">
      <c r="A169" s="8" t="s">
        <v>145</v>
      </c>
      <c r="B169" s="8" t="s">
        <v>140</v>
      </c>
      <c r="C169" s="8" t="s">
        <v>111</v>
      </c>
      <c r="D169" s="9">
        <v>41079</v>
      </c>
      <c r="E169" s="95">
        <f t="shared" ca="1" si="2"/>
        <v>10</v>
      </c>
      <c r="F169" s="111">
        <v>32190</v>
      </c>
      <c r="G169" s="112">
        <v>3</v>
      </c>
    </row>
    <row r="170" spans="1:7">
      <c r="A170" s="8" t="s">
        <v>416</v>
      </c>
      <c r="B170" s="8" t="s">
        <v>113</v>
      </c>
      <c r="C170" s="8" t="s">
        <v>108</v>
      </c>
      <c r="D170" s="9">
        <v>39654</v>
      </c>
      <c r="E170" s="95">
        <f t="shared" ca="1" si="2"/>
        <v>14</v>
      </c>
      <c r="F170" s="111">
        <v>32360</v>
      </c>
      <c r="G170" s="112">
        <v>4</v>
      </c>
    </row>
    <row r="171" spans="1:7">
      <c r="A171" s="8" t="s">
        <v>581</v>
      </c>
      <c r="B171" s="8" t="s">
        <v>140</v>
      </c>
      <c r="C171" s="8" t="s">
        <v>108</v>
      </c>
      <c r="D171" s="9">
        <v>38813</v>
      </c>
      <c r="E171" s="95">
        <f t="shared" ca="1" si="2"/>
        <v>17</v>
      </c>
      <c r="F171" s="111">
        <v>32390</v>
      </c>
      <c r="G171" s="112">
        <v>2</v>
      </c>
    </row>
    <row r="172" spans="1:7">
      <c r="A172" s="8" t="s">
        <v>972</v>
      </c>
      <c r="B172" s="8" t="s">
        <v>107</v>
      </c>
      <c r="C172" s="8" t="s">
        <v>131</v>
      </c>
      <c r="D172" s="9">
        <v>36458</v>
      </c>
      <c r="E172" s="95">
        <f t="shared" ca="1" si="2"/>
        <v>23</v>
      </c>
      <c r="F172" s="111">
        <v>32536</v>
      </c>
      <c r="G172" s="112">
        <v>2</v>
      </c>
    </row>
    <row r="173" spans="1:7">
      <c r="A173" s="8" t="s">
        <v>407</v>
      </c>
      <c r="B173" s="8" t="s">
        <v>177</v>
      </c>
      <c r="C173" s="8" t="s">
        <v>108</v>
      </c>
      <c r="D173" s="9">
        <v>39688</v>
      </c>
      <c r="E173" s="95">
        <f t="shared" ca="1" si="2"/>
        <v>14</v>
      </c>
      <c r="F173" s="111">
        <v>32600</v>
      </c>
      <c r="G173" s="112">
        <v>5</v>
      </c>
    </row>
    <row r="174" spans="1:7">
      <c r="A174" s="8" t="s">
        <v>295</v>
      </c>
      <c r="B174" s="8" t="s">
        <v>113</v>
      </c>
      <c r="C174" s="8" t="s">
        <v>108</v>
      </c>
      <c r="D174" s="9">
        <v>40399</v>
      </c>
      <c r="E174" s="95">
        <f t="shared" ca="1" si="2"/>
        <v>12</v>
      </c>
      <c r="F174" s="111">
        <v>32640</v>
      </c>
      <c r="G174" s="112">
        <v>4</v>
      </c>
    </row>
    <row r="175" spans="1:7">
      <c r="A175" s="8" t="s">
        <v>141</v>
      </c>
      <c r="B175" s="8" t="s">
        <v>115</v>
      </c>
      <c r="C175" s="8" t="s">
        <v>111</v>
      </c>
      <c r="D175" s="9">
        <v>41116</v>
      </c>
      <c r="E175" s="95">
        <f t="shared" ca="1" si="2"/>
        <v>10</v>
      </c>
      <c r="F175" s="111">
        <v>32650</v>
      </c>
      <c r="G175" s="112">
        <v>1</v>
      </c>
    </row>
    <row r="176" spans="1:7">
      <c r="A176" s="8" t="s">
        <v>321</v>
      </c>
      <c r="B176" s="8" t="s">
        <v>113</v>
      </c>
      <c r="C176" s="8" t="s">
        <v>125</v>
      </c>
      <c r="D176" s="9">
        <v>40299</v>
      </c>
      <c r="E176" s="95">
        <f t="shared" ca="1" si="2"/>
        <v>12</v>
      </c>
      <c r="F176" s="111">
        <v>32835</v>
      </c>
      <c r="G176" s="112">
        <v>2</v>
      </c>
    </row>
    <row r="177" spans="1:7">
      <c r="A177" s="8" t="s">
        <v>434</v>
      </c>
      <c r="B177" s="8" t="s">
        <v>107</v>
      </c>
      <c r="C177" s="8" t="s">
        <v>111</v>
      </c>
      <c r="D177" s="9">
        <v>39534</v>
      </c>
      <c r="E177" s="95">
        <f t="shared" ca="1" si="2"/>
        <v>15</v>
      </c>
      <c r="F177" s="111">
        <v>32880</v>
      </c>
      <c r="G177" s="112">
        <v>3</v>
      </c>
    </row>
    <row r="178" spans="1:7">
      <c r="A178" s="8" t="s">
        <v>615</v>
      </c>
      <c r="B178" s="8" t="s">
        <v>110</v>
      </c>
      <c r="C178" s="8" t="s">
        <v>125</v>
      </c>
      <c r="D178" s="14">
        <v>38173</v>
      </c>
      <c r="E178" s="95">
        <f t="shared" ca="1" si="2"/>
        <v>18</v>
      </c>
      <c r="F178" s="111">
        <v>32900</v>
      </c>
      <c r="G178" s="112">
        <v>2</v>
      </c>
    </row>
    <row r="179" spans="1:7">
      <c r="A179" s="8" t="s">
        <v>777</v>
      </c>
      <c r="B179" s="8" t="s">
        <v>137</v>
      </c>
      <c r="C179" s="8" t="s">
        <v>111</v>
      </c>
      <c r="D179" s="9">
        <v>36176</v>
      </c>
      <c r="E179" s="95">
        <f t="shared" ca="1" si="2"/>
        <v>24</v>
      </c>
      <c r="F179" s="111">
        <v>32940</v>
      </c>
      <c r="G179" s="112">
        <v>5</v>
      </c>
    </row>
    <row r="180" spans="1:7">
      <c r="A180" s="8" t="s">
        <v>770</v>
      </c>
      <c r="B180" s="8" t="s">
        <v>123</v>
      </c>
      <c r="C180" s="8" t="s">
        <v>131</v>
      </c>
      <c r="D180" s="9">
        <v>36487</v>
      </c>
      <c r="E180" s="95">
        <f t="shared" ca="1" si="2"/>
        <v>23</v>
      </c>
      <c r="F180" s="111">
        <v>33056</v>
      </c>
      <c r="G180" s="112">
        <v>5</v>
      </c>
    </row>
    <row r="181" spans="1:7">
      <c r="A181" s="8" t="s">
        <v>528</v>
      </c>
      <c r="B181" s="8" t="s">
        <v>110</v>
      </c>
      <c r="C181" s="8" t="s">
        <v>111</v>
      </c>
      <c r="D181" s="9">
        <v>39109</v>
      </c>
      <c r="E181" s="95">
        <f t="shared" ca="1" si="2"/>
        <v>16</v>
      </c>
      <c r="F181" s="111">
        <v>33120</v>
      </c>
      <c r="G181" s="112">
        <v>2</v>
      </c>
    </row>
    <row r="182" spans="1:7">
      <c r="A182" s="8" t="s">
        <v>848</v>
      </c>
      <c r="B182" s="8" t="s">
        <v>140</v>
      </c>
      <c r="C182" s="8" t="s">
        <v>108</v>
      </c>
      <c r="D182" s="9">
        <v>36084</v>
      </c>
      <c r="E182" s="95">
        <f t="shared" ca="1" si="2"/>
        <v>24</v>
      </c>
      <c r="F182" s="111">
        <v>33210</v>
      </c>
      <c r="G182" s="112">
        <v>4</v>
      </c>
    </row>
    <row r="183" spans="1:7">
      <c r="A183" s="8" t="s">
        <v>394</v>
      </c>
      <c r="B183" s="8" t="s">
        <v>177</v>
      </c>
      <c r="C183" s="8" t="s">
        <v>131</v>
      </c>
      <c r="D183" s="9">
        <v>39733</v>
      </c>
      <c r="E183" s="95">
        <f t="shared" ca="1" si="2"/>
        <v>14</v>
      </c>
      <c r="F183" s="111">
        <v>33232</v>
      </c>
      <c r="G183" s="112">
        <v>4</v>
      </c>
    </row>
    <row r="184" spans="1:7">
      <c r="A184" s="8" t="s">
        <v>257</v>
      </c>
      <c r="B184" s="8" t="s">
        <v>119</v>
      </c>
      <c r="C184" s="8" t="s">
        <v>131</v>
      </c>
      <c r="D184" s="9">
        <v>40515</v>
      </c>
      <c r="E184" s="95">
        <f t="shared" ca="1" si="2"/>
        <v>12</v>
      </c>
      <c r="F184" s="111">
        <v>33508</v>
      </c>
      <c r="G184" s="112">
        <v>4</v>
      </c>
    </row>
    <row r="185" spans="1:7">
      <c r="A185" s="8" t="s">
        <v>617</v>
      </c>
      <c r="B185" s="8" t="s">
        <v>115</v>
      </c>
      <c r="C185" s="8" t="s">
        <v>131</v>
      </c>
      <c r="D185" s="9">
        <v>38144</v>
      </c>
      <c r="E185" s="95">
        <f t="shared" ca="1" si="2"/>
        <v>18</v>
      </c>
      <c r="F185" s="111">
        <v>33512</v>
      </c>
      <c r="G185" s="112">
        <v>4</v>
      </c>
    </row>
    <row r="186" spans="1:7">
      <c r="A186" s="8" t="s">
        <v>339</v>
      </c>
      <c r="B186" s="8" t="s">
        <v>107</v>
      </c>
      <c r="C186" s="8" t="s">
        <v>108</v>
      </c>
      <c r="D186" s="9">
        <v>40250</v>
      </c>
      <c r="E186" s="95">
        <f t="shared" ca="1" si="2"/>
        <v>13</v>
      </c>
      <c r="F186" s="111">
        <v>33590</v>
      </c>
      <c r="G186" s="112">
        <v>5</v>
      </c>
    </row>
    <row r="187" spans="1:7">
      <c r="A187" s="8" t="s">
        <v>655</v>
      </c>
      <c r="B187" s="8" t="s">
        <v>154</v>
      </c>
      <c r="C187" s="8" t="s">
        <v>108</v>
      </c>
      <c r="D187" s="9">
        <v>36893</v>
      </c>
      <c r="E187" s="95">
        <f t="shared" ca="1" si="2"/>
        <v>22</v>
      </c>
      <c r="F187" s="111">
        <v>33640</v>
      </c>
      <c r="G187" s="112">
        <v>3</v>
      </c>
    </row>
    <row r="188" spans="1:7">
      <c r="A188" s="8" t="s">
        <v>307</v>
      </c>
      <c r="B188" s="8" t="s">
        <v>107</v>
      </c>
      <c r="C188" s="8" t="s">
        <v>131</v>
      </c>
      <c r="D188" s="9">
        <v>40360</v>
      </c>
      <c r="E188" s="95">
        <f t="shared" ca="1" si="2"/>
        <v>12</v>
      </c>
      <c r="F188" s="111">
        <v>33752</v>
      </c>
      <c r="G188" s="112">
        <v>3</v>
      </c>
    </row>
    <row r="189" spans="1:7">
      <c r="A189" s="8" t="s">
        <v>892</v>
      </c>
      <c r="B189" s="8" t="s">
        <v>115</v>
      </c>
      <c r="C189" s="8" t="s">
        <v>125</v>
      </c>
      <c r="D189" s="9">
        <v>37470</v>
      </c>
      <c r="E189" s="95">
        <f t="shared" ca="1" si="2"/>
        <v>20</v>
      </c>
      <c r="F189" s="111">
        <v>33810</v>
      </c>
      <c r="G189" s="112">
        <v>5</v>
      </c>
    </row>
    <row r="190" spans="1:7">
      <c r="A190" s="8" t="s">
        <v>281</v>
      </c>
      <c r="B190" s="8" t="s">
        <v>147</v>
      </c>
      <c r="C190" s="8" t="s">
        <v>108</v>
      </c>
      <c r="D190" s="9">
        <v>40447</v>
      </c>
      <c r="E190" s="95">
        <f t="shared" ca="1" si="2"/>
        <v>12</v>
      </c>
      <c r="F190" s="111">
        <v>33970</v>
      </c>
      <c r="G190" s="112">
        <v>4</v>
      </c>
    </row>
    <row r="191" spans="1:7">
      <c r="A191" s="8" t="s">
        <v>564</v>
      </c>
      <c r="B191" s="8" t="s">
        <v>110</v>
      </c>
      <c r="C191" s="8" t="s">
        <v>108</v>
      </c>
      <c r="D191" s="9">
        <v>38903</v>
      </c>
      <c r="E191" s="95">
        <f t="shared" ca="1" si="2"/>
        <v>16</v>
      </c>
      <c r="F191" s="111">
        <v>34060</v>
      </c>
      <c r="G191" s="112">
        <v>2</v>
      </c>
    </row>
    <row r="192" spans="1:7">
      <c r="A192" s="8" t="s">
        <v>156</v>
      </c>
      <c r="B192" s="8" t="s">
        <v>113</v>
      </c>
      <c r="C192" s="8" t="s">
        <v>125</v>
      </c>
      <c r="D192" s="9">
        <v>41014</v>
      </c>
      <c r="E192" s="95">
        <f t="shared" ca="1" si="2"/>
        <v>11</v>
      </c>
      <c r="F192" s="111">
        <v>34110</v>
      </c>
      <c r="G192" s="112">
        <v>4</v>
      </c>
    </row>
    <row r="193" spans="1:7">
      <c r="A193" s="8" t="s">
        <v>255</v>
      </c>
      <c r="B193" s="8" t="s">
        <v>119</v>
      </c>
      <c r="C193" s="8" t="s">
        <v>108</v>
      </c>
      <c r="D193" s="9">
        <v>40521</v>
      </c>
      <c r="E193" s="95">
        <f t="shared" ca="1" si="2"/>
        <v>12</v>
      </c>
      <c r="F193" s="111">
        <v>34330</v>
      </c>
      <c r="G193" s="112">
        <v>3</v>
      </c>
    </row>
    <row r="194" spans="1:7">
      <c r="A194" s="8" t="s">
        <v>415</v>
      </c>
      <c r="B194" s="8" t="s">
        <v>140</v>
      </c>
      <c r="C194" s="8" t="s">
        <v>108</v>
      </c>
      <c r="D194" s="9">
        <v>39655</v>
      </c>
      <c r="E194" s="95">
        <f t="shared" ref="E194:E257" ca="1" si="3">DATEDIF(D194,TODAY(),"Y")</f>
        <v>14</v>
      </c>
      <c r="F194" s="111">
        <v>34480</v>
      </c>
      <c r="G194" s="112">
        <v>3</v>
      </c>
    </row>
    <row r="195" spans="1:7">
      <c r="A195" s="8" t="s">
        <v>211</v>
      </c>
      <c r="B195" s="8" t="s">
        <v>107</v>
      </c>
      <c r="C195" s="8" t="s">
        <v>111</v>
      </c>
      <c r="D195" s="9">
        <v>40706</v>
      </c>
      <c r="E195" s="95">
        <f t="shared" ca="1" si="3"/>
        <v>11</v>
      </c>
      <c r="F195" s="111">
        <v>34680</v>
      </c>
      <c r="G195" s="112">
        <v>5</v>
      </c>
    </row>
    <row r="196" spans="1:7">
      <c r="A196" s="8" t="s">
        <v>351</v>
      </c>
      <c r="B196" s="8" t="s">
        <v>140</v>
      </c>
      <c r="C196" s="8" t="s">
        <v>108</v>
      </c>
      <c r="D196" s="9">
        <v>40175</v>
      </c>
      <c r="E196" s="95">
        <f t="shared" ca="1" si="3"/>
        <v>13</v>
      </c>
      <c r="F196" s="111">
        <v>34690</v>
      </c>
      <c r="G196" s="112">
        <v>2</v>
      </c>
    </row>
    <row r="197" spans="1:7">
      <c r="A197" s="8" t="s">
        <v>763</v>
      </c>
      <c r="B197" s="8" t="s">
        <v>123</v>
      </c>
      <c r="C197" s="8" t="s">
        <v>108</v>
      </c>
      <c r="D197" s="9">
        <v>35965</v>
      </c>
      <c r="E197" s="102">
        <f t="shared" ca="1" si="3"/>
        <v>24</v>
      </c>
      <c r="F197" s="111">
        <v>34780</v>
      </c>
      <c r="G197" s="112">
        <v>4</v>
      </c>
    </row>
    <row r="198" spans="1:7">
      <c r="A198" s="8" t="s">
        <v>926</v>
      </c>
      <c r="B198" s="8" t="s">
        <v>119</v>
      </c>
      <c r="C198" s="8" t="s">
        <v>125</v>
      </c>
      <c r="D198" s="9">
        <v>36196</v>
      </c>
      <c r="E198" s="95">
        <f t="shared" ca="1" si="3"/>
        <v>24</v>
      </c>
      <c r="F198" s="111">
        <v>34980</v>
      </c>
      <c r="G198" s="112">
        <v>2</v>
      </c>
    </row>
    <row r="199" spans="1:7">
      <c r="A199" s="8" t="s">
        <v>361</v>
      </c>
      <c r="B199" s="8" t="s">
        <v>107</v>
      </c>
      <c r="C199" s="8" t="s">
        <v>108</v>
      </c>
      <c r="D199" s="9">
        <v>40018</v>
      </c>
      <c r="E199" s="95">
        <f t="shared" ca="1" si="3"/>
        <v>13</v>
      </c>
      <c r="F199" s="111">
        <v>34990</v>
      </c>
      <c r="G199" s="112">
        <v>3</v>
      </c>
    </row>
    <row r="200" spans="1:7">
      <c r="A200" s="8" t="s">
        <v>192</v>
      </c>
      <c r="B200" s="8" t="s">
        <v>115</v>
      </c>
      <c r="C200" s="8" t="s">
        <v>125</v>
      </c>
      <c r="D200" s="9">
        <v>40807</v>
      </c>
      <c r="E200" s="95">
        <f t="shared" ca="1" si="3"/>
        <v>11</v>
      </c>
      <c r="F200" s="111">
        <v>35045</v>
      </c>
      <c r="G200" s="112">
        <v>4</v>
      </c>
    </row>
    <row r="201" spans="1:7">
      <c r="A201" s="8" t="s">
        <v>485</v>
      </c>
      <c r="B201" s="8" t="s">
        <v>107</v>
      </c>
      <c r="C201" s="8" t="s">
        <v>111</v>
      </c>
      <c r="D201" s="9">
        <v>39272</v>
      </c>
      <c r="E201" s="95">
        <f t="shared" ca="1" si="3"/>
        <v>15</v>
      </c>
      <c r="F201" s="111">
        <v>35240</v>
      </c>
      <c r="G201" s="112">
        <v>3</v>
      </c>
    </row>
    <row r="202" spans="1:7">
      <c r="A202" s="8" t="s">
        <v>332</v>
      </c>
      <c r="B202" s="8" t="s">
        <v>137</v>
      </c>
      <c r="C202" s="8" t="s">
        <v>111</v>
      </c>
      <c r="D202" s="9">
        <v>40263</v>
      </c>
      <c r="E202" s="95">
        <f t="shared" ca="1" si="3"/>
        <v>13</v>
      </c>
      <c r="F202" s="111">
        <v>35260</v>
      </c>
      <c r="G202" s="112">
        <v>2</v>
      </c>
    </row>
    <row r="203" spans="1:7">
      <c r="A203" s="8" t="s">
        <v>662</v>
      </c>
      <c r="B203" s="8" t="s">
        <v>123</v>
      </c>
      <c r="C203" s="8" t="s">
        <v>125</v>
      </c>
      <c r="D203" s="9">
        <v>36896</v>
      </c>
      <c r="E203" s="95">
        <f t="shared" ca="1" si="3"/>
        <v>22</v>
      </c>
      <c r="F203" s="111">
        <v>35280</v>
      </c>
      <c r="G203" s="112">
        <v>3</v>
      </c>
    </row>
    <row r="204" spans="1:7">
      <c r="A204" s="8" t="s">
        <v>329</v>
      </c>
      <c r="B204" s="8" t="s">
        <v>140</v>
      </c>
      <c r="C204" s="8" t="s">
        <v>108</v>
      </c>
      <c r="D204" s="9">
        <v>40270</v>
      </c>
      <c r="E204" s="95">
        <f t="shared" ca="1" si="3"/>
        <v>13</v>
      </c>
      <c r="F204" s="111">
        <v>35300</v>
      </c>
      <c r="G204" s="112">
        <v>5</v>
      </c>
    </row>
    <row r="205" spans="1:7">
      <c r="A205" s="8" t="s">
        <v>262</v>
      </c>
      <c r="B205" s="8" t="s">
        <v>121</v>
      </c>
      <c r="C205" s="8" t="s">
        <v>131</v>
      </c>
      <c r="D205" s="9">
        <v>40494</v>
      </c>
      <c r="E205" s="95">
        <f t="shared" ca="1" si="3"/>
        <v>12</v>
      </c>
      <c r="F205" s="111">
        <v>35312</v>
      </c>
      <c r="G205" s="112">
        <v>3</v>
      </c>
    </row>
    <row r="206" spans="1:7">
      <c r="A206" s="8" t="s">
        <v>225</v>
      </c>
      <c r="B206" s="8" t="s">
        <v>177</v>
      </c>
      <c r="C206" s="8" t="s">
        <v>108</v>
      </c>
      <c r="D206" s="9">
        <v>40625</v>
      </c>
      <c r="E206" s="95">
        <f t="shared" ca="1" si="3"/>
        <v>12</v>
      </c>
      <c r="F206" s="111">
        <v>35320</v>
      </c>
      <c r="G206" s="112">
        <v>3</v>
      </c>
    </row>
    <row r="207" spans="1:7">
      <c r="A207" s="8" t="s">
        <v>406</v>
      </c>
      <c r="B207" s="8" t="s">
        <v>113</v>
      </c>
      <c r="C207" s="8" t="s">
        <v>108</v>
      </c>
      <c r="D207" s="9">
        <v>39692</v>
      </c>
      <c r="E207" s="95">
        <f t="shared" ca="1" si="3"/>
        <v>14</v>
      </c>
      <c r="F207" s="111">
        <v>35360</v>
      </c>
      <c r="G207" s="112">
        <v>5</v>
      </c>
    </row>
    <row r="208" spans="1:7">
      <c r="A208" s="8" t="s">
        <v>952</v>
      </c>
      <c r="B208" s="8" t="s">
        <v>107</v>
      </c>
      <c r="C208" s="8" t="s">
        <v>108</v>
      </c>
      <c r="D208" s="9">
        <v>36549</v>
      </c>
      <c r="E208" s="95">
        <f t="shared" ca="1" si="3"/>
        <v>23</v>
      </c>
      <c r="F208" s="111">
        <v>35460</v>
      </c>
      <c r="G208" s="112">
        <v>1</v>
      </c>
    </row>
    <row r="209" spans="1:7">
      <c r="A209" s="8" t="s">
        <v>461</v>
      </c>
      <c r="B209" s="8" t="s">
        <v>140</v>
      </c>
      <c r="C209" s="8" t="s">
        <v>111</v>
      </c>
      <c r="D209" s="9">
        <v>39378</v>
      </c>
      <c r="E209" s="95">
        <f t="shared" ca="1" si="3"/>
        <v>15</v>
      </c>
      <c r="F209" s="111">
        <v>35460</v>
      </c>
      <c r="G209" s="112">
        <v>3</v>
      </c>
    </row>
    <row r="210" spans="1:7">
      <c r="A210" s="8" t="s">
        <v>806</v>
      </c>
      <c r="B210" s="8" t="s">
        <v>140</v>
      </c>
      <c r="C210" s="8" t="s">
        <v>108</v>
      </c>
      <c r="D210" s="9">
        <v>35830</v>
      </c>
      <c r="E210" s="95">
        <f t="shared" ca="1" si="3"/>
        <v>25</v>
      </c>
      <c r="F210" s="111">
        <v>35460</v>
      </c>
      <c r="G210" s="112">
        <v>5</v>
      </c>
    </row>
    <row r="211" spans="1:7">
      <c r="A211" s="8" t="s">
        <v>347</v>
      </c>
      <c r="B211" s="8" t="s">
        <v>140</v>
      </c>
      <c r="C211" s="8" t="s">
        <v>108</v>
      </c>
      <c r="D211" s="9">
        <v>40203</v>
      </c>
      <c r="E211" s="95">
        <f t="shared" ca="1" si="3"/>
        <v>13</v>
      </c>
      <c r="F211" s="111">
        <v>35600</v>
      </c>
      <c r="G211" s="112">
        <v>5</v>
      </c>
    </row>
    <row r="212" spans="1:7">
      <c r="A212" s="8" t="s">
        <v>435</v>
      </c>
      <c r="B212" s="8" t="s">
        <v>260</v>
      </c>
      <c r="C212" s="8" t="s">
        <v>111</v>
      </c>
      <c r="D212" s="9">
        <v>39529</v>
      </c>
      <c r="E212" s="95">
        <f t="shared" ca="1" si="3"/>
        <v>15</v>
      </c>
      <c r="F212" s="111">
        <v>35620</v>
      </c>
      <c r="G212" s="112">
        <v>4</v>
      </c>
    </row>
    <row r="213" spans="1:7">
      <c r="A213" s="10" t="s">
        <v>7</v>
      </c>
      <c r="B213" s="10" t="s">
        <v>130</v>
      </c>
      <c r="C213" s="10" t="s">
        <v>131</v>
      </c>
      <c r="D213" s="11">
        <v>41151</v>
      </c>
      <c r="E213" s="95">
        <f t="shared" ca="1" si="3"/>
        <v>10</v>
      </c>
      <c r="F213" s="111">
        <v>35680</v>
      </c>
      <c r="G213" s="112">
        <v>2</v>
      </c>
    </row>
    <row r="214" spans="1:7">
      <c r="A214" s="8" t="s">
        <v>845</v>
      </c>
      <c r="B214" s="8" t="s">
        <v>140</v>
      </c>
      <c r="C214" s="8" t="s">
        <v>108</v>
      </c>
      <c r="D214" s="9">
        <v>36431</v>
      </c>
      <c r="E214" s="95">
        <f t="shared" ca="1" si="3"/>
        <v>23</v>
      </c>
      <c r="F214" s="111">
        <v>35820</v>
      </c>
      <c r="G214" s="112">
        <v>2</v>
      </c>
    </row>
    <row r="215" spans="1:7">
      <c r="A215" s="8" t="s">
        <v>909</v>
      </c>
      <c r="B215" s="8" t="s">
        <v>110</v>
      </c>
      <c r="C215" s="8" t="s">
        <v>131</v>
      </c>
      <c r="D215" s="9">
        <v>36380</v>
      </c>
      <c r="E215" s="95">
        <f t="shared" ca="1" si="3"/>
        <v>23</v>
      </c>
      <c r="F215" s="111">
        <v>36052</v>
      </c>
      <c r="G215" s="112">
        <v>5</v>
      </c>
    </row>
    <row r="216" spans="1:7">
      <c r="A216" s="8" t="s">
        <v>552</v>
      </c>
      <c r="B216" s="8" t="s">
        <v>110</v>
      </c>
      <c r="C216" s="8" t="s">
        <v>111</v>
      </c>
      <c r="D216" s="9">
        <v>38986</v>
      </c>
      <c r="E216" s="95">
        <f t="shared" ca="1" si="3"/>
        <v>16</v>
      </c>
      <c r="F216" s="111">
        <v>36230</v>
      </c>
      <c r="G216" s="112">
        <v>2</v>
      </c>
    </row>
    <row r="217" spans="1:7">
      <c r="A217" s="8" t="s">
        <v>440</v>
      </c>
      <c r="B217" s="8" t="s">
        <v>260</v>
      </c>
      <c r="C217" s="8" t="s">
        <v>108</v>
      </c>
      <c r="D217" s="9">
        <v>39492</v>
      </c>
      <c r="E217" s="95">
        <f t="shared" ca="1" si="3"/>
        <v>15</v>
      </c>
      <c r="F217" s="111">
        <v>36630</v>
      </c>
      <c r="G217" s="112">
        <v>4</v>
      </c>
    </row>
    <row r="218" spans="1:7">
      <c r="A218" s="8" t="s">
        <v>443</v>
      </c>
      <c r="B218" s="8" t="s">
        <v>119</v>
      </c>
      <c r="C218" s="8" t="s">
        <v>131</v>
      </c>
      <c r="D218" s="9">
        <v>39458</v>
      </c>
      <c r="E218" s="95">
        <f t="shared" ca="1" si="3"/>
        <v>15</v>
      </c>
      <c r="F218" s="111">
        <v>36788</v>
      </c>
      <c r="G218" s="112">
        <v>4</v>
      </c>
    </row>
    <row r="219" spans="1:7">
      <c r="A219" s="8" t="s">
        <v>229</v>
      </c>
      <c r="B219" s="8" t="s">
        <v>147</v>
      </c>
      <c r="C219" s="8" t="s">
        <v>131</v>
      </c>
      <c r="D219" s="9">
        <v>40610</v>
      </c>
      <c r="E219" s="95">
        <f t="shared" ca="1" si="3"/>
        <v>12</v>
      </c>
      <c r="F219" s="111">
        <v>36844</v>
      </c>
      <c r="G219" s="112">
        <v>4</v>
      </c>
    </row>
    <row r="220" spans="1:7">
      <c r="A220" s="8" t="s">
        <v>906</v>
      </c>
      <c r="B220" s="8" t="s">
        <v>110</v>
      </c>
      <c r="C220" s="8" t="s">
        <v>108</v>
      </c>
      <c r="D220" s="9">
        <v>35990</v>
      </c>
      <c r="E220" s="95">
        <f t="shared" ca="1" si="3"/>
        <v>24</v>
      </c>
      <c r="F220" s="111">
        <v>36890</v>
      </c>
      <c r="G220" s="112">
        <v>1</v>
      </c>
    </row>
    <row r="221" spans="1:7">
      <c r="A221" s="8" t="s">
        <v>905</v>
      </c>
      <c r="B221" s="8" t="s">
        <v>110</v>
      </c>
      <c r="C221" s="8" t="s">
        <v>131</v>
      </c>
      <c r="D221" s="9">
        <v>36340</v>
      </c>
      <c r="E221" s="95">
        <f t="shared" ca="1" si="3"/>
        <v>23</v>
      </c>
      <c r="F221" s="111">
        <v>37016</v>
      </c>
      <c r="G221" s="112">
        <v>4</v>
      </c>
    </row>
    <row r="222" spans="1:7">
      <c r="A222" s="8" t="s">
        <v>157</v>
      </c>
      <c r="B222" s="8" t="s">
        <v>147</v>
      </c>
      <c r="C222" s="8" t="s">
        <v>108</v>
      </c>
      <c r="D222" s="9">
        <v>41007</v>
      </c>
      <c r="E222" s="95">
        <f t="shared" ca="1" si="3"/>
        <v>11</v>
      </c>
      <c r="F222" s="111">
        <v>37020</v>
      </c>
      <c r="G222" s="112">
        <v>2</v>
      </c>
    </row>
    <row r="223" spans="1:7">
      <c r="A223" s="8" t="s">
        <v>392</v>
      </c>
      <c r="B223" s="8" t="s">
        <v>107</v>
      </c>
      <c r="C223" s="8" t="s">
        <v>131</v>
      </c>
      <c r="D223" s="9">
        <v>39742</v>
      </c>
      <c r="E223" s="95">
        <f t="shared" ca="1" si="3"/>
        <v>14</v>
      </c>
      <c r="F223" s="111">
        <v>37344</v>
      </c>
      <c r="G223" s="112">
        <v>2</v>
      </c>
    </row>
    <row r="224" spans="1:7">
      <c r="A224" s="8" t="s">
        <v>842</v>
      </c>
      <c r="B224" s="8" t="s">
        <v>140</v>
      </c>
      <c r="C224" s="8" t="s">
        <v>131</v>
      </c>
      <c r="D224" s="9">
        <v>36067</v>
      </c>
      <c r="E224" s="95">
        <f t="shared" ca="1" si="3"/>
        <v>24</v>
      </c>
      <c r="F224" s="111">
        <v>37612</v>
      </c>
      <c r="G224" s="112">
        <v>4</v>
      </c>
    </row>
    <row r="225" spans="1:7">
      <c r="A225" s="8" t="s">
        <v>201</v>
      </c>
      <c r="B225" s="8" t="s">
        <v>137</v>
      </c>
      <c r="C225" s="8" t="s">
        <v>108</v>
      </c>
      <c r="D225" s="9">
        <v>40752</v>
      </c>
      <c r="E225" s="95">
        <f t="shared" ca="1" si="3"/>
        <v>11</v>
      </c>
      <c r="F225" s="111">
        <v>37620</v>
      </c>
      <c r="G225" s="112">
        <v>5</v>
      </c>
    </row>
    <row r="226" spans="1:7">
      <c r="A226" s="8" t="s">
        <v>599</v>
      </c>
      <c r="B226" s="8" t="s">
        <v>107</v>
      </c>
      <c r="C226" s="8" t="s">
        <v>125</v>
      </c>
      <c r="D226" s="9">
        <v>38753</v>
      </c>
      <c r="E226" s="95">
        <f t="shared" ca="1" si="3"/>
        <v>17</v>
      </c>
      <c r="F226" s="111">
        <v>37660</v>
      </c>
      <c r="G226" s="112">
        <v>4</v>
      </c>
    </row>
    <row r="227" spans="1:7">
      <c r="A227" s="8" t="s">
        <v>540</v>
      </c>
      <c r="B227" s="8" t="s">
        <v>135</v>
      </c>
      <c r="C227" s="8" t="s">
        <v>108</v>
      </c>
      <c r="D227" s="9">
        <v>39069</v>
      </c>
      <c r="E227" s="95">
        <f t="shared" ca="1" si="3"/>
        <v>16</v>
      </c>
      <c r="F227" s="111">
        <v>37670</v>
      </c>
      <c r="G227" s="112">
        <v>3</v>
      </c>
    </row>
    <row r="228" spans="1:7">
      <c r="A228" s="8" t="s">
        <v>593</v>
      </c>
      <c r="B228" s="8" t="s">
        <v>113</v>
      </c>
      <c r="C228" s="8" t="s">
        <v>108</v>
      </c>
      <c r="D228" s="9">
        <v>38788</v>
      </c>
      <c r="E228" s="95">
        <f t="shared" ca="1" si="3"/>
        <v>17</v>
      </c>
      <c r="F228" s="111">
        <v>37750</v>
      </c>
      <c r="G228" s="112">
        <v>5</v>
      </c>
    </row>
    <row r="229" spans="1:7">
      <c r="A229" s="8" t="s">
        <v>825</v>
      </c>
      <c r="B229" s="8" t="s">
        <v>140</v>
      </c>
      <c r="C229" s="8" t="s">
        <v>108</v>
      </c>
      <c r="D229" s="9">
        <v>36332</v>
      </c>
      <c r="E229" s="95">
        <f t="shared" ca="1" si="3"/>
        <v>23</v>
      </c>
      <c r="F229" s="111">
        <v>37760</v>
      </c>
      <c r="G229" s="112">
        <v>2</v>
      </c>
    </row>
    <row r="230" spans="1:7">
      <c r="A230" s="8" t="s">
        <v>572</v>
      </c>
      <c r="B230" s="8" t="s">
        <v>119</v>
      </c>
      <c r="C230" s="8" t="s">
        <v>108</v>
      </c>
      <c r="D230" s="9">
        <v>38856</v>
      </c>
      <c r="E230" s="95">
        <f t="shared" ca="1" si="3"/>
        <v>16</v>
      </c>
      <c r="F230" s="111">
        <v>37770</v>
      </c>
      <c r="G230" s="112">
        <v>5</v>
      </c>
    </row>
    <row r="231" spans="1:7">
      <c r="A231" s="8" t="s">
        <v>270</v>
      </c>
      <c r="B231" s="8" t="s">
        <v>140</v>
      </c>
      <c r="C231" s="8" t="s">
        <v>111</v>
      </c>
      <c r="D231" s="9">
        <v>40470</v>
      </c>
      <c r="E231" s="95">
        <f t="shared" ca="1" si="3"/>
        <v>12</v>
      </c>
      <c r="F231" s="111">
        <v>37840</v>
      </c>
      <c r="G231" s="112">
        <v>1</v>
      </c>
    </row>
    <row r="232" spans="1:7">
      <c r="A232" s="8" t="s">
        <v>610</v>
      </c>
      <c r="B232" s="8" t="s">
        <v>140</v>
      </c>
      <c r="C232" s="8" t="s">
        <v>111</v>
      </c>
      <c r="D232" s="9">
        <v>38321</v>
      </c>
      <c r="E232" s="95">
        <f t="shared" ca="1" si="3"/>
        <v>18</v>
      </c>
      <c r="F232" s="111">
        <v>37980</v>
      </c>
      <c r="G232" s="112">
        <v>4</v>
      </c>
    </row>
    <row r="233" spans="1:7">
      <c r="A233" s="8" t="s">
        <v>290</v>
      </c>
      <c r="B233" s="8" t="s">
        <v>107</v>
      </c>
      <c r="C233" s="8" t="s">
        <v>125</v>
      </c>
      <c r="D233" s="9">
        <v>40410</v>
      </c>
      <c r="E233" s="95">
        <f t="shared" ca="1" si="3"/>
        <v>12</v>
      </c>
      <c r="F233" s="111">
        <v>38105</v>
      </c>
      <c r="G233" s="112">
        <v>2</v>
      </c>
    </row>
    <row r="234" spans="1:7">
      <c r="A234" s="8" t="s">
        <v>368</v>
      </c>
      <c r="B234" s="8" t="s">
        <v>147</v>
      </c>
      <c r="C234" s="8" t="s">
        <v>125</v>
      </c>
      <c r="D234" s="9">
        <v>39871</v>
      </c>
      <c r="E234" s="95">
        <f t="shared" ca="1" si="3"/>
        <v>14</v>
      </c>
      <c r="F234" s="111">
        <v>38575</v>
      </c>
      <c r="G234" s="112">
        <v>2</v>
      </c>
    </row>
    <row r="235" spans="1:7">
      <c r="A235" s="8" t="s">
        <v>327</v>
      </c>
      <c r="B235" s="8" t="s">
        <v>123</v>
      </c>
      <c r="C235" s="8" t="s">
        <v>108</v>
      </c>
      <c r="D235" s="9">
        <v>40274</v>
      </c>
      <c r="E235" s="95">
        <f t="shared" ca="1" si="3"/>
        <v>13</v>
      </c>
      <c r="F235" s="111">
        <v>38730</v>
      </c>
      <c r="G235" s="112">
        <v>1</v>
      </c>
    </row>
    <row r="236" spans="1:7">
      <c r="A236" s="8" t="s">
        <v>789</v>
      </c>
      <c r="B236" s="8" t="s">
        <v>113</v>
      </c>
      <c r="C236" s="8" t="s">
        <v>131</v>
      </c>
      <c r="D236" s="9">
        <v>36263</v>
      </c>
      <c r="E236" s="95">
        <f t="shared" ca="1" si="3"/>
        <v>24</v>
      </c>
      <c r="F236" s="111">
        <v>38768</v>
      </c>
      <c r="G236" s="112">
        <v>4</v>
      </c>
    </row>
    <row r="237" spans="1:7">
      <c r="A237" s="8" t="s">
        <v>828</v>
      </c>
      <c r="B237" s="8" t="s">
        <v>140</v>
      </c>
      <c r="C237" s="8" t="s">
        <v>108</v>
      </c>
      <c r="D237" s="9">
        <v>36707</v>
      </c>
      <c r="E237" s="95">
        <f t="shared" ca="1" si="3"/>
        <v>22</v>
      </c>
      <c r="F237" s="111">
        <v>38870</v>
      </c>
      <c r="G237" s="112">
        <v>2</v>
      </c>
    </row>
    <row r="238" spans="1:7">
      <c r="A238" s="8" t="s">
        <v>413</v>
      </c>
      <c r="B238" s="8" t="s">
        <v>123</v>
      </c>
      <c r="C238" s="8" t="s">
        <v>125</v>
      </c>
      <c r="D238" s="9">
        <v>39662</v>
      </c>
      <c r="E238" s="95">
        <f t="shared" ca="1" si="3"/>
        <v>14</v>
      </c>
      <c r="F238" s="111">
        <v>38920</v>
      </c>
      <c r="G238" s="112">
        <v>4</v>
      </c>
    </row>
    <row r="239" spans="1:7">
      <c r="A239" s="8" t="s">
        <v>455</v>
      </c>
      <c r="B239" s="8" t="s">
        <v>140</v>
      </c>
      <c r="C239" s="8" t="s">
        <v>108</v>
      </c>
      <c r="D239" s="9">
        <v>39403</v>
      </c>
      <c r="E239" s="95">
        <f t="shared" ca="1" si="3"/>
        <v>15</v>
      </c>
      <c r="F239" s="111">
        <v>38940</v>
      </c>
      <c r="G239" s="112">
        <v>2</v>
      </c>
    </row>
    <row r="240" spans="1:7">
      <c r="A240" s="8" t="s">
        <v>521</v>
      </c>
      <c r="B240" s="8" t="s">
        <v>119</v>
      </c>
      <c r="C240" s="8" t="s">
        <v>108</v>
      </c>
      <c r="D240" s="9">
        <v>39137</v>
      </c>
      <c r="E240" s="95">
        <f t="shared" ca="1" si="3"/>
        <v>16</v>
      </c>
      <c r="F240" s="111">
        <v>39000</v>
      </c>
      <c r="G240" s="112">
        <v>5</v>
      </c>
    </row>
    <row r="241" spans="1:7">
      <c r="A241" s="8" t="s">
        <v>935</v>
      </c>
      <c r="B241" s="8" t="s">
        <v>119</v>
      </c>
      <c r="C241" s="8" t="s">
        <v>108</v>
      </c>
      <c r="D241" s="9">
        <v>36290</v>
      </c>
      <c r="E241" s="95">
        <f t="shared" ca="1" si="3"/>
        <v>23</v>
      </c>
      <c r="F241" s="111">
        <v>39000</v>
      </c>
      <c r="G241" s="112">
        <v>3</v>
      </c>
    </row>
    <row r="242" spans="1:7">
      <c r="A242" s="8" t="s">
        <v>171</v>
      </c>
      <c r="B242" s="8" t="s">
        <v>121</v>
      </c>
      <c r="C242" s="8" t="s">
        <v>108</v>
      </c>
      <c r="D242" s="9">
        <v>40922</v>
      </c>
      <c r="E242" s="95">
        <f t="shared" ca="1" si="3"/>
        <v>11</v>
      </c>
      <c r="F242" s="111">
        <v>39110</v>
      </c>
      <c r="G242" s="112">
        <v>5</v>
      </c>
    </row>
    <row r="243" spans="1:7">
      <c r="A243" s="8" t="s">
        <v>132</v>
      </c>
      <c r="B243" s="8" t="s">
        <v>709</v>
      </c>
      <c r="C243" s="8" t="s">
        <v>108</v>
      </c>
      <c r="D243" s="9">
        <v>41137</v>
      </c>
      <c r="E243" s="95">
        <f t="shared" ca="1" si="3"/>
        <v>10</v>
      </c>
      <c r="F243" s="111">
        <v>39160</v>
      </c>
      <c r="G243" s="112">
        <v>3</v>
      </c>
    </row>
    <row r="244" spans="1:7">
      <c r="A244" s="8" t="s">
        <v>620</v>
      </c>
      <c r="B244" s="8" t="s">
        <v>140</v>
      </c>
      <c r="C244" s="8" t="s">
        <v>111</v>
      </c>
      <c r="D244" s="9">
        <v>38073</v>
      </c>
      <c r="E244" s="95">
        <f t="shared" ca="1" si="3"/>
        <v>19</v>
      </c>
      <c r="F244" s="111">
        <v>39300</v>
      </c>
      <c r="G244" s="112">
        <v>2</v>
      </c>
    </row>
    <row r="245" spans="1:7">
      <c r="A245" s="8" t="s">
        <v>274</v>
      </c>
      <c r="B245" s="8" t="s">
        <v>115</v>
      </c>
      <c r="C245" s="8" t="s">
        <v>111</v>
      </c>
      <c r="D245" s="9">
        <v>40468</v>
      </c>
      <c r="E245" s="95">
        <f t="shared" ca="1" si="3"/>
        <v>12</v>
      </c>
      <c r="F245" s="111">
        <v>39440</v>
      </c>
      <c r="G245" s="112">
        <v>4</v>
      </c>
    </row>
    <row r="246" spans="1:7">
      <c r="A246" s="8" t="s">
        <v>382</v>
      </c>
      <c r="B246" s="8" t="s">
        <v>113</v>
      </c>
      <c r="C246" s="8" t="s">
        <v>125</v>
      </c>
      <c r="D246" s="9">
        <v>39768</v>
      </c>
      <c r="E246" s="95">
        <f t="shared" ca="1" si="3"/>
        <v>14</v>
      </c>
      <c r="F246" s="111">
        <v>39515</v>
      </c>
      <c r="G246" s="112">
        <v>5</v>
      </c>
    </row>
    <row r="247" spans="1:7">
      <c r="A247" s="8" t="s">
        <v>285</v>
      </c>
      <c r="B247" s="8" t="s">
        <v>140</v>
      </c>
      <c r="C247" s="8" t="s">
        <v>108</v>
      </c>
      <c r="D247" s="9">
        <v>40424</v>
      </c>
      <c r="E247" s="95">
        <f t="shared" ca="1" si="3"/>
        <v>12</v>
      </c>
      <c r="F247" s="111">
        <v>39520</v>
      </c>
      <c r="G247" s="112">
        <v>5</v>
      </c>
    </row>
    <row r="248" spans="1:7">
      <c r="A248" s="8" t="s">
        <v>925</v>
      </c>
      <c r="B248" s="8" t="s">
        <v>119</v>
      </c>
      <c r="C248" s="8" t="s">
        <v>125</v>
      </c>
      <c r="D248" s="9">
        <v>35842</v>
      </c>
      <c r="E248" s="95">
        <f t="shared" ca="1" si="3"/>
        <v>25</v>
      </c>
      <c r="F248" s="111">
        <v>39530</v>
      </c>
      <c r="G248" s="112">
        <v>5</v>
      </c>
    </row>
    <row r="249" spans="1:7">
      <c r="A249" s="8" t="s">
        <v>291</v>
      </c>
      <c r="B249" s="8" t="s">
        <v>110</v>
      </c>
      <c r="C249" s="8" t="s">
        <v>111</v>
      </c>
      <c r="D249" s="12">
        <v>40404</v>
      </c>
      <c r="E249" s="95">
        <f t="shared" ca="1" si="3"/>
        <v>12</v>
      </c>
      <c r="F249" s="111">
        <v>39550</v>
      </c>
      <c r="G249" s="112">
        <v>5</v>
      </c>
    </row>
    <row r="250" spans="1:7">
      <c r="A250" s="8" t="s">
        <v>393</v>
      </c>
      <c r="B250" s="8" t="s">
        <v>177</v>
      </c>
      <c r="C250" s="8" t="s">
        <v>125</v>
      </c>
      <c r="D250" s="14">
        <v>39735</v>
      </c>
      <c r="E250" s="95">
        <f t="shared" ca="1" si="3"/>
        <v>14</v>
      </c>
      <c r="F250" s="111">
        <v>39620</v>
      </c>
      <c r="G250" s="112">
        <v>5</v>
      </c>
    </row>
    <row r="251" spans="1:7">
      <c r="A251" s="8" t="s">
        <v>420</v>
      </c>
      <c r="B251" s="8" t="s">
        <v>140</v>
      </c>
      <c r="C251" s="8" t="s">
        <v>111</v>
      </c>
      <c r="D251" s="9">
        <v>39633</v>
      </c>
      <c r="E251" s="95">
        <f t="shared" ca="1" si="3"/>
        <v>14</v>
      </c>
      <c r="F251" s="111">
        <v>39680</v>
      </c>
      <c r="G251" s="112">
        <v>1</v>
      </c>
    </row>
    <row r="252" spans="1:7">
      <c r="A252" s="8" t="s">
        <v>793</v>
      </c>
      <c r="B252" s="8" t="s">
        <v>113</v>
      </c>
      <c r="C252" s="8" t="s">
        <v>108</v>
      </c>
      <c r="D252" s="9">
        <v>36414</v>
      </c>
      <c r="E252" s="95">
        <f t="shared" ca="1" si="3"/>
        <v>23</v>
      </c>
      <c r="F252" s="111">
        <v>39680</v>
      </c>
      <c r="G252" s="112">
        <v>5</v>
      </c>
    </row>
    <row r="253" spans="1:7">
      <c r="A253" s="8" t="s">
        <v>785</v>
      </c>
      <c r="B253" s="8" t="s">
        <v>137</v>
      </c>
      <c r="C253" s="8" t="s">
        <v>108</v>
      </c>
      <c r="D253" s="9">
        <v>37612</v>
      </c>
      <c r="E253" s="95">
        <f t="shared" ca="1" si="3"/>
        <v>20</v>
      </c>
      <c r="F253" s="111">
        <v>39740</v>
      </c>
      <c r="G253" s="112">
        <v>1</v>
      </c>
    </row>
    <row r="254" spans="1:7">
      <c r="A254" s="8" t="s">
        <v>890</v>
      </c>
      <c r="B254" s="8" t="s">
        <v>115</v>
      </c>
      <c r="C254" s="8" t="s">
        <v>131</v>
      </c>
      <c r="D254" s="9">
        <v>36329</v>
      </c>
      <c r="E254" s="95">
        <f t="shared" ca="1" si="3"/>
        <v>23</v>
      </c>
      <c r="F254" s="111">
        <v>39764</v>
      </c>
      <c r="G254" s="112">
        <v>1</v>
      </c>
    </row>
    <row r="255" spans="1:7">
      <c r="A255" s="8" t="s">
        <v>843</v>
      </c>
      <c r="B255" s="8" t="s">
        <v>140</v>
      </c>
      <c r="C255" s="8" t="s">
        <v>108</v>
      </c>
      <c r="D255" s="9">
        <v>36413</v>
      </c>
      <c r="E255" s="95">
        <f t="shared" ca="1" si="3"/>
        <v>23</v>
      </c>
      <c r="F255" s="111">
        <v>40060</v>
      </c>
      <c r="G255" s="112">
        <v>3</v>
      </c>
    </row>
    <row r="256" spans="1:7">
      <c r="A256" s="8" t="s">
        <v>218</v>
      </c>
      <c r="B256" s="8" t="s">
        <v>107</v>
      </c>
      <c r="C256" s="8" t="s">
        <v>108</v>
      </c>
      <c r="D256" s="12">
        <v>40680</v>
      </c>
      <c r="E256" s="95">
        <f t="shared" ca="1" si="3"/>
        <v>11</v>
      </c>
      <c r="F256" s="111">
        <v>40260</v>
      </c>
      <c r="G256" s="112">
        <v>5</v>
      </c>
    </row>
    <row r="257" spans="1:7">
      <c r="A257" s="8" t="s">
        <v>833</v>
      </c>
      <c r="B257" s="8" t="s">
        <v>140</v>
      </c>
      <c r="C257" s="8" t="s">
        <v>108</v>
      </c>
      <c r="D257" s="9">
        <v>35996</v>
      </c>
      <c r="E257" s="95">
        <f t="shared" ca="1" si="3"/>
        <v>24</v>
      </c>
      <c r="F257" s="111">
        <v>40340</v>
      </c>
      <c r="G257" s="112">
        <v>2</v>
      </c>
    </row>
    <row r="258" spans="1:7">
      <c r="A258" s="8" t="s">
        <v>473</v>
      </c>
      <c r="B258" s="8" t="s">
        <v>113</v>
      </c>
      <c r="C258" s="8" t="s">
        <v>111</v>
      </c>
      <c r="D258" s="9">
        <v>39295</v>
      </c>
      <c r="E258" s="95">
        <f t="shared" ref="E258:E321" ca="1" si="4">DATEDIF(D258,TODAY(),"Y")</f>
        <v>15</v>
      </c>
      <c r="F258" s="111">
        <v>40560</v>
      </c>
      <c r="G258" s="112">
        <v>5</v>
      </c>
    </row>
    <row r="259" spans="1:7">
      <c r="A259" s="8" t="s">
        <v>977</v>
      </c>
      <c r="B259" s="8" t="s">
        <v>206</v>
      </c>
      <c r="C259" s="8" t="s">
        <v>108</v>
      </c>
      <c r="D259" s="9">
        <v>37073</v>
      </c>
      <c r="E259" s="95">
        <f t="shared" ca="1" si="4"/>
        <v>21</v>
      </c>
      <c r="F259" s="111">
        <v>40680</v>
      </c>
      <c r="G259" s="112">
        <v>5</v>
      </c>
    </row>
    <row r="260" spans="1:7">
      <c r="A260" s="8" t="s">
        <v>560</v>
      </c>
      <c r="B260" s="8" t="s">
        <v>123</v>
      </c>
      <c r="C260" s="8" t="s">
        <v>108</v>
      </c>
      <c r="D260" s="9">
        <v>38954</v>
      </c>
      <c r="E260" s="95">
        <f t="shared" ca="1" si="4"/>
        <v>16</v>
      </c>
      <c r="F260" s="111">
        <v>40920</v>
      </c>
      <c r="G260" s="112">
        <v>4</v>
      </c>
    </row>
    <row r="261" spans="1:7">
      <c r="A261" s="8" t="s">
        <v>385</v>
      </c>
      <c r="B261" s="8" t="s">
        <v>177</v>
      </c>
      <c r="C261" s="8" t="s">
        <v>108</v>
      </c>
      <c r="D261" s="9">
        <v>39761</v>
      </c>
      <c r="E261" s="95">
        <f t="shared" ca="1" si="4"/>
        <v>14</v>
      </c>
      <c r="F261" s="111">
        <v>40940</v>
      </c>
      <c r="G261" s="112">
        <v>3</v>
      </c>
    </row>
    <row r="262" spans="1:7">
      <c r="A262" s="8" t="s">
        <v>423</v>
      </c>
      <c r="B262" s="8" t="s">
        <v>140</v>
      </c>
      <c r="C262" s="8" t="s">
        <v>111</v>
      </c>
      <c r="D262" s="9">
        <v>39603</v>
      </c>
      <c r="E262" s="95">
        <f t="shared" ca="1" si="4"/>
        <v>14</v>
      </c>
      <c r="F262" s="111">
        <v>40940</v>
      </c>
      <c r="G262" s="112">
        <v>2</v>
      </c>
    </row>
    <row r="263" spans="1:7">
      <c r="A263" s="8" t="s">
        <v>441</v>
      </c>
      <c r="B263" s="8" t="s">
        <v>140</v>
      </c>
      <c r="C263" s="8" t="s">
        <v>108</v>
      </c>
      <c r="D263" s="9">
        <v>39472</v>
      </c>
      <c r="E263" s="95">
        <f t="shared" ca="1" si="4"/>
        <v>15</v>
      </c>
      <c r="F263" s="111">
        <v>41060</v>
      </c>
      <c r="G263" s="112">
        <v>3</v>
      </c>
    </row>
    <row r="264" spans="1:7">
      <c r="A264" s="8" t="s">
        <v>183</v>
      </c>
      <c r="B264" s="8" t="s">
        <v>154</v>
      </c>
      <c r="C264" s="8" t="s">
        <v>108</v>
      </c>
      <c r="D264" s="9">
        <v>40856</v>
      </c>
      <c r="E264" s="95">
        <f t="shared" ca="1" si="4"/>
        <v>11</v>
      </c>
      <c r="F264" s="111">
        <v>41350</v>
      </c>
      <c r="G264" s="112">
        <v>2</v>
      </c>
    </row>
    <row r="265" spans="1:7">
      <c r="A265" s="8" t="s">
        <v>562</v>
      </c>
      <c r="B265" s="8" t="s">
        <v>107</v>
      </c>
      <c r="C265" s="8" t="s">
        <v>108</v>
      </c>
      <c r="D265" s="9">
        <v>38914</v>
      </c>
      <c r="E265" s="95">
        <f t="shared" ca="1" si="4"/>
        <v>16</v>
      </c>
      <c r="F265" s="111">
        <v>41380</v>
      </c>
      <c r="G265" s="112">
        <v>2</v>
      </c>
    </row>
    <row r="266" spans="1:7">
      <c r="A266" s="8" t="s">
        <v>357</v>
      </c>
      <c r="B266" s="8" t="s">
        <v>123</v>
      </c>
      <c r="C266" s="8" t="s">
        <v>108</v>
      </c>
      <c r="D266" s="9">
        <v>40085</v>
      </c>
      <c r="E266" s="95">
        <f t="shared" ca="1" si="4"/>
        <v>13</v>
      </c>
      <c r="F266" s="111">
        <v>41490</v>
      </c>
      <c r="G266" s="112">
        <v>5</v>
      </c>
    </row>
    <row r="267" spans="1:7">
      <c r="A267" s="8" t="s">
        <v>856</v>
      </c>
      <c r="B267" s="8" t="s">
        <v>140</v>
      </c>
      <c r="C267" s="8" t="s">
        <v>125</v>
      </c>
      <c r="D267" s="9">
        <v>36503</v>
      </c>
      <c r="E267" s="95">
        <f t="shared" ca="1" si="4"/>
        <v>23</v>
      </c>
      <c r="F267" s="111">
        <v>41615</v>
      </c>
      <c r="G267" s="112">
        <v>1</v>
      </c>
    </row>
    <row r="268" spans="1:7">
      <c r="A268" s="8" t="s">
        <v>298</v>
      </c>
      <c r="B268" s="8" t="s">
        <v>107</v>
      </c>
      <c r="C268" s="8" t="s">
        <v>111</v>
      </c>
      <c r="D268" s="9">
        <v>40393</v>
      </c>
      <c r="E268" s="95">
        <f t="shared" ca="1" si="4"/>
        <v>12</v>
      </c>
      <c r="F268" s="111">
        <v>41770</v>
      </c>
      <c r="G268" s="112">
        <v>5</v>
      </c>
    </row>
    <row r="269" spans="1:7">
      <c r="A269" s="8" t="s">
        <v>808</v>
      </c>
      <c r="B269" s="8" t="s">
        <v>140</v>
      </c>
      <c r="C269" s="8" t="s">
        <v>111</v>
      </c>
      <c r="D269" s="9">
        <v>36600</v>
      </c>
      <c r="E269" s="95">
        <f t="shared" ca="1" si="4"/>
        <v>23</v>
      </c>
      <c r="F269" s="111">
        <v>41840</v>
      </c>
      <c r="G269" s="112">
        <v>2</v>
      </c>
    </row>
    <row r="270" spans="1:7">
      <c r="A270" s="8" t="s">
        <v>463</v>
      </c>
      <c r="B270" s="8" t="s">
        <v>110</v>
      </c>
      <c r="C270" s="8" t="s">
        <v>108</v>
      </c>
      <c r="D270" s="9">
        <v>39362</v>
      </c>
      <c r="E270" s="95">
        <f t="shared" ca="1" si="4"/>
        <v>15</v>
      </c>
      <c r="F270" s="111">
        <v>42020</v>
      </c>
      <c r="G270" s="112">
        <v>5</v>
      </c>
    </row>
    <row r="271" spans="1:7">
      <c r="A271" s="8" t="s">
        <v>602</v>
      </c>
      <c r="B271" s="8" t="s">
        <v>140</v>
      </c>
      <c r="C271" s="8" t="s">
        <v>111</v>
      </c>
      <c r="D271" s="9">
        <v>38738</v>
      </c>
      <c r="E271" s="95">
        <f t="shared" ca="1" si="4"/>
        <v>17</v>
      </c>
      <c r="F271" s="111">
        <v>42150</v>
      </c>
      <c r="G271" s="112">
        <v>5</v>
      </c>
    </row>
    <row r="272" spans="1:7">
      <c r="A272" s="8" t="s">
        <v>788</v>
      </c>
      <c r="B272" s="8" t="s">
        <v>113</v>
      </c>
      <c r="C272" s="8" t="s">
        <v>108</v>
      </c>
      <c r="D272" s="9">
        <v>37288</v>
      </c>
      <c r="E272" s="95">
        <f t="shared" ca="1" si="4"/>
        <v>21</v>
      </c>
      <c r="F272" s="111">
        <v>42480</v>
      </c>
      <c r="G272" s="112">
        <v>3</v>
      </c>
    </row>
    <row r="273" spans="1:7">
      <c r="A273" s="10" t="s">
        <v>6</v>
      </c>
      <c r="B273" s="10" t="s">
        <v>130</v>
      </c>
      <c r="C273" s="10" t="s">
        <v>111</v>
      </c>
      <c r="D273" s="11">
        <v>39147</v>
      </c>
      <c r="E273" s="95">
        <f t="shared" ca="1" si="4"/>
        <v>16</v>
      </c>
      <c r="F273" s="111">
        <v>42540</v>
      </c>
      <c r="G273" s="112">
        <v>5</v>
      </c>
    </row>
    <row r="274" spans="1:7">
      <c r="A274" s="8" t="s">
        <v>271</v>
      </c>
      <c r="B274" s="8" t="s">
        <v>113</v>
      </c>
      <c r="C274" s="8" t="s">
        <v>108</v>
      </c>
      <c r="D274" s="9">
        <v>40470</v>
      </c>
      <c r="E274" s="95">
        <f t="shared" ca="1" si="4"/>
        <v>12</v>
      </c>
      <c r="F274" s="111">
        <v>42620</v>
      </c>
      <c r="G274" s="112">
        <v>3</v>
      </c>
    </row>
    <row r="275" spans="1:7">
      <c r="A275" s="8" t="s">
        <v>555</v>
      </c>
      <c r="B275" s="8" t="s">
        <v>119</v>
      </c>
      <c r="C275" s="8" t="s">
        <v>125</v>
      </c>
      <c r="D275" s="9">
        <v>38975</v>
      </c>
      <c r="E275" s="95">
        <f t="shared" ca="1" si="4"/>
        <v>16</v>
      </c>
      <c r="F275" s="111">
        <v>42740</v>
      </c>
      <c r="G275" s="112">
        <v>2</v>
      </c>
    </row>
    <row r="276" spans="1:7">
      <c r="A276" s="8" t="s">
        <v>975</v>
      </c>
      <c r="B276" s="8" t="s">
        <v>206</v>
      </c>
      <c r="C276" s="8" t="s">
        <v>108</v>
      </c>
      <c r="D276" s="9">
        <v>37684</v>
      </c>
      <c r="E276" s="95">
        <f t="shared" ca="1" si="4"/>
        <v>20</v>
      </c>
      <c r="F276" s="111">
        <v>42800</v>
      </c>
      <c r="G276" s="112">
        <v>5</v>
      </c>
    </row>
    <row r="277" spans="1:7">
      <c r="A277" s="8" t="s">
        <v>782</v>
      </c>
      <c r="B277" s="8" t="s">
        <v>137</v>
      </c>
      <c r="C277" s="8" t="s">
        <v>125</v>
      </c>
      <c r="D277" s="9">
        <v>36357</v>
      </c>
      <c r="E277" s="95">
        <f t="shared" ca="1" si="4"/>
        <v>23</v>
      </c>
      <c r="F277" s="111">
        <v>42905</v>
      </c>
      <c r="G277" s="112">
        <v>1</v>
      </c>
    </row>
    <row r="278" spans="1:7">
      <c r="A278" s="8" t="s">
        <v>375</v>
      </c>
      <c r="B278" s="8" t="s">
        <v>123</v>
      </c>
      <c r="C278" s="8" t="s">
        <v>111</v>
      </c>
      <c r="D278" s="9">
        <v>39803</v>
      </c>
      <c r="E278" s="95">
        <f t="shared" ca="1" si="4"/>
        <v>14</v>
      </c>
      <c r="F278" s="111">
        <v>42940</v>
      </c>
      <c r="G278" s="112">
        <v>1</v>
      </c>
    </row>
    <row r="279" spans="1:7">
      <c r="A279" s="8" t="s">
        <v>222</v>
      </c>
      <c r="B279" s="8" t="s">
        <v>107</v>
      </c>
      <c r="C279" s="8" t="s">
        <v>111</v>
      </c>
      <c r="D279" s="12">
        <v>40638</v>
      </c>
      <c r="E279" s="95">
        <f t="shared" ca="1" si="4"/>
        <v>12</v>
      </c>
      <c r="F279" s="111">
        <v>42990</v>
      </c>
      <c r="G279" s="112">
        <v>4</v>
      </c>
    </row>
    <row r="280" spans="1:7">
      <c r="A280" s="8" t="s">
        <v>388</v>
      </c>
      <c r="B280" s="8" t="s">
        <v>177</v>
      </c>
      <c r="C280" s="8" t="s">
        <v>108</v>
      </c>
      <c r="D280" s="9">
        <v>39754</v>
      </c>
      <c r="E280" s="95">
        <f t="shared" ca="1" si="4"/>
        <v>14</v>
      </c>
      <c r="F280" s="111">
        <v>43110</v>
      </c>
      <c r="G280" s="112">
        <v>2</v>
      </c>
    </row>
    <row r="281" spans="1:7">
      <c r="A281" s="8" t="s">
        <v>170</v>
      </c>
      <c r="B281" s="8" t="s">
        <v>115</v>
      </c>
      <c r="C281" s="8" t="s">
        <v>108</v>
      </c>
      <c r="D281" s="9">
        <v>40925</v>
      </c>
      <c r="E281" s="95">
        <f t="shared" ca="1" si="4"/>
        <v>11</v>
      </c>
      <c r="F281" s="111">
        <v>43190</v>
      </c>
      <c r="G281" s="112">
        <v>2</v>
      </c>
    </row>
    <row r="282" spans="1:7">
      <c r="A282" s="8" t="s">
        <v>400</v>
      </c>
      <c r="B282" s="8" t="s">
        <v>119</v>
      </c>
      <c r="C282" s="8" t="s">
        <v>111</v>
      </c>
      <c r="D282" s="9">
        <v>39720</v>
      </c>
      <c r="E282" s="95">
        <f t="shared" ca="1" si="4"/>
        <v>14</v>
      </c>
      <c r="F282" s="111">
        <v>43320</v>
      </c>
      <c r="G282" s="112">
        <v>5</v>
      </c>
    </row>
    <row r="283" spans="1:7">
      <c r="A283" s="8" t="s">
        <v>277</v>
      </c>
      <c r="B283" s="8" t="s">
        <v>115</v>
      </c>
      <c r="C283" s="8" t="s">
        <v>108</v>
      </c>
      <c r="D283" s="9">
        <v>40452</v>
      </c>
      <c r="E283" s="95">
        <f t="shared" ca="1" si="4"/>
        <v>12</v>
      </c>
      <c r="F283" s="111">
        <v>43410</v>
      </c>
      <c r="G283" s="112">
        <v>1</v>
      </c>
    </row>
    <row r="284" spans="1:7">
      <c r="A284" s="8" t="s">
        <v>875</v>
      </c>
      <c r="B284" s="8" t="s">
        <v>147</v>
      </c>
      <c r="C284" s="8" t="s">
        <v>108</v>
      </c>
      <c r="D284" s="9">
        <v>36456</v>
      </c>
      <c r="E284" s="95">
        <f t="shared" ca="1" si="4"/>
        <v>23</v>
      </c>
      <c r="F284" s="111">
        <v>43460</v>
      </c>
      <c r="G284" s="112">
        <v>5</v>
      </c>
    </row>
    <row r="285" spans="1:7">
      <c r="A285" s="8" t="s">
        <v>179</v>
      </c>
      <c r="B285" s="8" t="s">
        <v>115</v>
      </c>
      <c r="C285" s="8" t="s">
        <v>108</v>
      </c>
      <c r="D285" s="9">
        <v>40883</v>
      </c>
      <c r="E285" s="95">
        <f t="shared" ca="1" si="4"/>
        <v>11</v>
      </c>
      <c r="F285" s="111">
        <v>43580</v>
      </c>
      <c r="G285" s="112">
        <v>5</v>
      </c>
    </row>
    <row r="286" spans="1:7">
      <c r="A286" s="8" t="s">
        <v>514</v>
      </c>
      <c r="B286" s="8" t="s">
        <v>119</v>
      </c>
      <c r="C286" s="8" t="s">
        <v>108</v>
      </c>
      <c r="D286" s="9">
        <v>39153</v>
      </c>
      <c r="E286" s="95">
        <f t="shared" ca="1" si="4"/>
        <v>16</v>
      </c>
      <c r="F286" s="111">
        <v>43600</v>
      </c>
      <c r="G286" s="112">
        <v>5</v>
      </c>
    </row>
    <row r="287" spans="1:7">
      <c r="A287" s="8" t="s">
        <v>515</v>
      </c>
      <c r="B287" s="8" t="s">
        <v>242</v>
      </c>
      <c r="C287" s="8" t="s">
        <v>108</v>
      </c>
      <c r="D287" s="9">
        <v>39147</v>
      </c>
      <c r="E287" s="95">
        <f t="shared" ca="1" si="4"/>
        <v>16</v>
      </c>
      <c r="F287" s="111">
        <v>43680</v>
      </c>
      <c r="G287" s="112">
        <v>5</v>
      </c>
    </row>
    <row r="288" spans="1:7">
      <c r="A288" s="8" t="s">
        <v>237</v>
      </c>
      <c r="B288" s="8" t="s">
        <v>140</v>
      </c>
      <c r="C288" s="8" t="s">
        <v>108</v>
      </c>
      <c r="D288" s="9">
        <v>40578</v>
      </c>
      <c r="E288" s="95">
        <f t="shared" ca="1" si="4"/>
        <v>12</v>
      </c>
      <c r="F288" s="111">
        <v>43820</v>
      </c>
      <c r="G288" s="112">
        <v>2</v>
      </c>
    </row>
    <row r="289" spans="1:7">
      <c r="A289" s="8" t="s">
        <v>358</v>
      </c>
      <c r="B289" s="8" t="s">
        <v>147</v>
      </c>
      <c r="C289" s="8" t="s">
        <v>108</v>
      </c>
      <c r="D289" s="9">
        <v>40083</v>
      </c>
      <c r="E289" s="95">
        <f t="shared" ca="1" si="4"/>
        <v>13</v>
      </c>
      <c r="F289" s="111">
        <v>44150</v>
      </c>
      <c r="G289" s="112">
        <v>4</v>
      </c>
    </row>
    <row r="290" spans="1:7">
      <c r="A290" s="8" t="s">
        <v>876</v>
      </c>
      <c r="B290" s="8" t="s">
        <v>147</v>
      </c>
      <c r="C290" s="8" t="s">
        <v>108</v>
      </c>
      <c r="D290" s="9">
        <v>36463</v>
      </c>
      <c r="E290" s="95">
        <f t="shared" ca="1" si="4"/>
        <v>23</v>
      </c>
      <c r="F290" s="111">
        <v>44220</v>
      </c>
      <c r="G290" s="112">
        <v>3</v>
      </c>
    </row>
    <row r="291" spans="1:7">
      <c r="A291" s="8" t="s">
        <v>230</v>
      </c>
      <c r="B291" s="8" t="s">
        <v>140</v>
      </c>
      <c r="C291" s="8" t="s">
        <v>108</v>
      </c>
      <c r="D291" s="12">
        <v>40603</v>
      </c>
      <c r="E291" s="95">
        <f t="shared" ca="1" si="4"/>
        <v>12</v>
      </c>
      <c r="F291" s="111">
        <v>44260</v>
      </c>
      <c r="G291" s="112">
        <v>1</v>
      </c>
    </row>
    <row r="292" spans="1:7">
      <c r="A292" s="8" t="s">
        <v>320</v>
      </c>
      <c r="B292" s="8" t="s">
        <v>140</v>
      </c>
      <c r="C292" s="8" t="s">
        <v>108</v>
      </c>
      <c r="D292" s="9">
        <v>40301</v>
      </c>
      <c r="E292" s="95">
        <f t="shared" ca="1" si="4"/>
        <v>12</v>
      </c>
      <c r="F292" s="111">
        <v>44270</v>
      </c>
      <c r="G292" s="112">
        <v>2</v>
      </c>
    </row>
    <row r="293" spans="1:7">
      <c r="A293" s="8" t="s">
        <v>399</v>
      </c>
      <c r="B293" s="8" t="s">
        <v>107</v>
      </c>
      <c r="C293" s="8" t="s">
        <v>108</v>
      </c>
      <c r="D293" s="9">
        <v>39722</v>
      </c>
      <c r="E293" s="95">
        <f t="shared" ca="1" si="4"/>
        <v>14</v>
      </c>
      <c r="F293" s="111">
        <v>44530</v>
      </c>
      <c r="G293" s="112">
        <v>2</v>
      </c>
    </row>
    <row r="294" spans="1:7">
      <c r="A294" s="8" t="s">
        <v>189</v>
      </c>
      <c r="B294" s="8" t="s">
        <v>177</v>
      </c>
      <c r="C294" s="8" t="s">
        <v>108</v>
      </c>
      <c r="D294" s="9">
        <v>40818</v>
      </c>
      <c r="E294" s="95">
        <f t="shared" ca="1" si="4"/>
        <v>11</v>
      </c>
      <c r="F294" s="111">
        <v>44560</v>
      </c>
      <c r="G294" s="112">
        <v>2</v>
      </c>
    </row>
    <row r="295" spans="1:7">
      <c r="A295" s="8" t="s">
        <v>176</v>
      </c>
      <c r="B295" s="8" t="s">
        <v>177</v>
      </c>
      <c r="C295" s="8" t="s">
        <v>108</v>
      </c>
      <c r="D295" s="9">
        <v>40893</v>
      </c>
      <c r="E295" s="95">
        <f t="shared" ca="1" si="4"/>
        <v>11</v>
      </c>
      <c r="F295" s="111">
        <v>44620</v>
      </c>
      <c r="G295" s="112">
        <v>5</v>
      </c>
    </row>
    <row r="296" spans="1:7">
      <c r="A296" s="8" t="s">
        <v>447</v>
      </c>
      <c r="B296" s="8" t="s">
        <v>110</v>
      </c>
      <c r="C296" s="8" t="s">
        <v>108</v>
      </c>
      <c r="D296" s="9">
        <v>39446</v>
      </c>
      <c r="E296" s="95">
        <f t="shared" ca="1" si="4"/>
        <v>15</v>
      </c>
      <c r="F296" s="111">
        <v>44650</v>
      </c>
      <c r="G296" s="112">
        <v>1</v>
      </c>
    </row>
    <row r="297" spans="1:7">
      <c r="A297" s="8" t="s">
        <v>109</v>
      </c>
      <c r="B297" s="8" t="s">
        <v>110</v>
      </c>
      <c r="C297" s="8" t="s">
        <v>111</v>
      </c>
      <c r="D297" s="9">
        <v>41254</v>
      </c>
      <c r="E297" s="95">
        <f t="shared" ca="1" si="4"/>
        <v>10</v>
      </c>
      <c r="F297" s="111">
        <v>44720</v>
      </c>
      <c r="G297" s="112">
        <v>2</v>
      </c>
    </row>
    <row r="298" spans="1:7">
      <c r="A298" s="8" t="s">
        <v>573</v>
      </c>
      <c r="B298" s="8" t="s">
        <v>283</v>
      </c>
      <c r="C298" s="8" t="s">
        <v>111</v>
      </c>
      <c r="D298" s="9">
        <v>38854</v>
      </c>
      <c r="E298" s="95">
        <f t="shared" ca="1" si="4"/>
        <v>16</v>
      </c>
      <c r="F298" s="111">
        <v>44820</v>
      </c>
      <c r="G298" s="112">
        <v>4</v>
      </c>
    </row>
    <row r="299" spans="1:7">
      <c r="A299" s="8" t="s">
        <v>579</v>
      </c>
      <c r="B299" s="8" t="s">
        <v>140</v>
      </c>
      <c r="C299" s="8" t="s">
        <v>108</v>
      </c>
      <c r="D299" s="9">
        <v>38816</v>
      </c>
      <c r="E299" s="95">
        <f t="shared" ca="1" si="4"/>
        <v>17</v>
      </c>
      <c r="F299" s="111">
        <v>44920</v>
      </c>
      <c r="G299" s="112">
        <v>1</v>
      </c>
    </row>
    <row r="300" spans="1:7">
      <c r="A300" s="8" t="s">
        <v>919</v>
      </c>
      <c r="B300" s="8" t="s">
        <v>110</v>
      </c>
      <c r="C300" s="8" t="s">
        <v>108</v>
      </c>
      <c r="D300" s="9">
        <v>36136</v>
      </c>
      <c r="E300" s="95">
        <f t="shared" ca="1" si="4"/>
        <v>24</v>
      </c>
      <c r="F300" s="111">
        <v>45000</v>
      </c>
      <c r="G300" s="112">
        <v>4</v>
      </c>
    </row>
    <row r="301" spans="1:7">
      <c r="A301" s="8" t="s">
        <v>951</v>
      </c>
      <c r="B301" s="8" t="s">
        <v>107</v>
      </c>
      <c r="C301" s="8" t="s">
        <v>111</v>
      </c>
      <c r="D301" s="9">
        <v>35826</v>
      </c>
      <c r="E301" s="95">
        <f t="shared" ca="1" si="4"/>
        <v>25</v>
      </c>
      <c r="F301" s="111">
        <v>45030</v>
      </c>
      <c r="G301" s="112">
        <v>3</v>
      </c>
    </row>
    <row r="302" spans="1:7">
      <c r="A302" s="8" t="s">
        <v>518</v>
      </c>
      <c r="B302" s="8" t="s">
        <v>113</v>
      </c>
      <c r="C302" s="8" t="s">
        <v>111</v>
      </c>
      <c r="D302" s="9">
        <v>39144</v>
      </c>
      <c r="E302" s="95">
        <f t="shared" ca="1" si="4"/>
        <v>16</v>
      </c>
      <c r="F302" s="111">
        <v>45040</v>
      </c>
      <c r="G302" s="112">
        <v>5</v>
      </c>
    </row>
    <row r="303" spans="1:7">
      <c r="A303" s="8" t="s">
        <v>841</v>
      </c>
      <c r="B303" s="8" t="s">
        <v>140</v>
      </c>
      <c r="C303" s="8" t="s">
        <v>111</v>
      </c>
      <c r="D303" s="9">
        <v>36011</v>
      </c>
      <c r="E303" s="95">
        <f t="shared" ca="1" si="4"/>
        <v>24</v>
      </c>
      <c r="F303" s="111">
        <v>45050</v>
      </c>
      <c r="G303" s="112">
        <v>1</v>
      </c>
    </row>
    <row r="304" spans="1:7">
      <c r="A304" s="8" t="s">
        <v>918</v>
      </c>
      <c r="B304" s="8" t="s">
        <v>110</v>
      </c>
      <c r="C304" s="8" t="s">
        <v>108</v>
      </c>
      <c r="D304" s="9">
        <v>37568</v>
      </c>
      <c r="E304" s="95">
        <f t="shared" ca="1" si="4"/>
        <v>20</v>
      </c>
      <c r="F304" s="111">
        <v>45100</v>
      </c>
      <c r="G304" s="112">
        <v>2</v>
      </c>
    </row>
    <row r="305" spans="1:7">
      <c r="A305" s="8" t="s">
        <v>417</v>
      </c>
      <c r="B305" s="8" t="s">
        <v>107</v>
      </c>
      <c r="C305" s="8" t="s">
        <v>111</v>
      </c>
      <c r="D305" s="9">
        <v>39648</v>
      </c>
      <c r="E305" s="95">
        <f t="shared" ca="1" si="4"/>
        <v>14</v>
      </c>
      <c r="F305" s="111">
        <v>45105</v>
      </c>
      <c r="G305" s="112">
        <v>1</v>
      </c>
    </row>
    <row r="306" spans="1:7">
      <c r="A306" s="8" t="s">
        <v>522</v>
      </c>
      <c r="B306" s="8" t="s">
        <v>119</v>
      </c>
      <c r="C306" s="8" t="s">
        <v>108</v>
      </c>
      <c r="D306" s="9">
        <v>39134</v>
      </c>
      <c r="E306" s="95">
        <f t="shared" ca="1" si="4"/>
        <v>16</v>
      </c>
      <c r="F306" s="111">
        <v>45110</v>
      </c>
      <c r="G306" s="112">
        <v>2</v>
      </c>
    </row>
    <row r="307" spans="1:7">
      <c r="A307" s="8" t="s">
        <v>796</v>
      </c>
      <c r="B307" s="8" t="s">
        <v>215</v>
      </c>
      <c r="C307" s="8" t="s">
        <v>108</v>
      </c>
      <c r="D307" s="9">
        <v>37043</v>
      </c>
      <c r="E307" s="95">
        <f t="shared" ca="1" si="4"/>
        <v>21</v>
      </c>
      <c r="F307" s="111">
        <v>45150</v>
      </c>
      <c r="G307" s="112">
        <v>1</v>
      </c>
    </row>
    <row r="308" spans="1:7">
      <c r="A308" s="8" t="s">
        <v>516</v>
      </c>
      <c r="B308" s="8" t="s">
        <v>147</v>
      </c>
      <c r="C308" s="8" t="s">
        <v>108</v>
      </c>
      <c r="D308" s="9">
        <v>39147</v>
      </c>
      <c r="E308" s="95">
        <f t="shared" ca="1" si="4"/>
        <v>16</v>
      </c>
      <c r="F308" s="111">
        <v>45180</v>
      </c>
      <c r="G308" s="112">
        <v>5</v>
      </c>
    </row>
    <row r="309" spans="1:7">
      <c r="A309" s="8" t="s">
        <v>345</v>
      </c>
      <c r="B309" s="8" t="s">
        <v>147</v>
      </c>
      <c r="C309" s="8" t="s">
        <v>108</v>
      </c>
      <c r="D309" s="9">
        <v>40209</v>
      </c>
      <c r="E309" s="95">
        <f t="shared" ca="1" si="4"/>
        <v>13</v>
      </c>
      <c r="F309" s="111">
        <v>45260</v>
      </c>
      <c r="G309" s="112">
        <v>4</v>
      </c>
    </row>
    <row r="310" spans="1:7">
      <c r="A310" s="8" t="s">
        <v>838</v>
      </c>
      <c r="B310" s="8" t="s">
        <v>140</v>
      </c>
      <c r="C310" s="8" t="s">
        <v>111</v>
      </c>
      <c r="D310" s="9">
        <v>36729</v>
      </c>
      <c r="E310" s="95">
        <f t="shared" ca="1" si="4"/>
        <v>22</v>
      </c>
      <c r="F310" s="111">
        <v>45420</v>
      </c>
      <c r="G310" s="112">
        <v>1</v>
      </c>
    </row>
    <row r="311" spans="1:7">
      <c r="A311" s="8" t="s">
        <v>681</v>
      </c>
      <c r="B311" s="8" t="s">
        <v>121</v>
      </c>
      <c r="C311" s="8" t="s">
        <v>108</v>
      </c>
      <c r="D311" s="9">
        <v>36567</v>
      </c>
      <c r="E311" s="95">
        <f t="shared" ca="1" si="4"/>
        <v>23</v>
      </c>
      <c r="F311" s="111">
        <v>45450</v>
      </c>
      <c r="G311" s="112">
        <v>5</v>
      </c>
    </row>
    <row r="312" spans="1:7">
      <c r="A312" s="8" t="s">
        <v>272</v>
      </c>
      <c r="B312" s="8" t="s">
        <v>140</v>
      </c>
      <c r="C312" s="8" t="s">
        <v>108</v>
      </c>
      <c r="D312" s="9">
        <v>40469</v>
      </c>
      <c r="E312" s="95">
        <f t="shared" ca="1" si="4"/>
        <v>12</v>
      </c>
      <c r="F312" s="111">
        <v>45480</v>
      </c>
      <c r="G312" s="112">
        <v>4</v>
      </c>
    </row>
    <row r="313" spans="1:7">
      <c r="A313" s="8" t="s">
        <v>530</v>
      </c>
      <c r="B313" s="8" t="s">
        <v>140</v>
      </c>
      <c r="C313" s="8" t="s">
        <v>108</v>
      </c>
      <c r="D313" s="9">
        <v>39106</v>
      </c>
      <c r="E313" s="95">
        <f t="shared" ca="1" si="4"/>
        <v>16</v>
      </c>
      <c r="F313" s="111">
        <v>45500</v>
      </c>
      <c r="G313" s="112">
        <v>3</v>
      </c>
    </row>
    <row r="314" spans="1:7">
      <c r="A314" s="8" t="s">
        <v>396</v>
      </c>
      <c r="B314" s="8" t="s">
        <v>110</v>
      </c>
      <c r="C314" s="8" t="s">
        <v>125</v>
      </c>
      <c r="D314" s="9">
        <v>39728</v>
      </c>
      <c r="E314" s="95">
        <f t="shared" ca="1" si="4"/>
        <v>14</v>
      </c>
      <c r="F314" s="111">
        <v>45565</v>
      </c>
      <c r="G314" s="112">
        <v>1</v>
      </c>
    </row>
    <row r="315" spans="1:7">
      <c r="A315" s="8" t="s">
        <v>336</v>
      </c>
      <c r="B315" s="8" t="s">
        <v>113</v>
      </c>
      <c r="C315" s="8" t="s">
        <v>111</v>
      </c>
      <c r="D315" s="9">
        <v>40259</v>
      </c>
      <c r="E315" s="95">
        <f t="shared" ca="1" si="4"/>
        <v>13</v>
      </c>
      <c r="F315" s="111">
        <v>45710</v>
      </c>
      <c r="G315" s="112">
        <v>3</v>
      </c>
    </row>
    <row r="316" spans="1:7">
      <c r="A316" s="8" t="s">
        <v>915</v>
      </c>
      <c r="B316" s="8" t="s">
        <v>110</v>
      </c>
      <c r="C316" s="8" t="s">
        <v>125</v>
      </c>
      <c r="D316" s="9">
        <v>36084</v>
      </c>
      <c r="E316" s="95">
        <f t="shared" ca="1" si="4"/>
        <v>24</v>
      </c>
      <c r="F316" s="111">
        <v>45750</v>
      </c>
      <c r="G316" s="112">
        <v>5</v>
      </c>
    </row>
    <row r="317" spans="1:7">
      <c r="A317" s="8" t="s">
        <v>490</v>
      </c>
      <c r="B317" s="8" t="s">
        <v>140</v>
      </c>
      <c r="C317" s="8" t="s">
        <v>111</v>
      </c>
      <c r="D317" s="9">
        <v>39262</v>
      </c>
      <c r="E317" s="95">
        <f t="shared" ca="1" si="4"/>
        <v>15</v>
      </c>
      <c r="F317" s="111">
        <v>45770</v>
      </c>
      <c r="G317" s="112">
        <v>5</v>
      </c>
    </row>
    <row r="318" spans="1:7">
      <c r="A318" s="8" t="s">
        <v>341</v>
      </c>
      <c r="B318" s="8" t="s">
        <v>113</v>
      </c>
      <c r="C318" s="8" t="s">
        <v>111</v>
      </c>
      <c r="D318" s="12">
        <v>40236</v>
      </c>
      <c r="E318" s="95">
        <f t="shared" ca="1" si="4"/>
        <v>13</v>
      </c>
      <c r="F318" s="111">
        <v>45830</v>
      </c>
      <c r="G318" s="112">
        <v>4</v>
      </c>
    </row>
    <row r="319" spans="1:7">
      <c r="A319" s="8" t="s">
        <v>944</v>
      </c>
      <c r="B319" s="8" t="s">
        <v>119</v>
      </c>
      <c r="C319" s="8" t="s">
        <v>108</v>
      </c>
      <c r="D319" s="9">
        <v>36407</v>
      </c>
      <c r="E319" s="95">
        <f t="shared" ca="1" si="4"/>
        <v>23</v>
      </c>
      <c r="F319" s="111">
        <v>45880</v>
      </c>
      <c r="G319" s="112">
        <v>5</v>
      </c>
    </row>
    <row r="320" spans="1:7">
      <c r="A320" s="8" t="s">
        <v>867</v>
      </c>
      <c r="B320" s="8" t="s">
        <v>147</v>
      </c>
      <c r="C320" s="8" t="s">
        <v>108</v>
      </c>
      <c r="D320" s="9">
        <v>36297</v>
      </c>
      <c r="E320" s="95">
        <f t="shared" ca="1" si="4"/>
        <v>23</v>
      </c>
      <c r="F320" s="111">
        <v>46030</v>
      </c>
      <c r="G320" s="112">
        <v>2</v>
      </c>
    </row>
    <row r="321" spans="1:7">
      <c r="A321" s="8" t="s">
        <v>450</v>
      </c>
      <c r="B321" s="8" t="s">
        <v>154</v>
      </c>
      <c r="C321" s="8" t="s">
        <v>125</v>
      </c>
      <c r="D321" s="9">
        <v>39417</v>
      </c>
      <c r="E321" s="95">
        <f t="shared" ca="1" si="4"/>
        <v>15</v>
      </c>
      <c r="F321" s="111">
        <v>46095</v>
      </c>
      <c r="G321" s="112">
        <v>3</v>
      </c>
    </row>
    <row r="322" spans="1:7">
      <c r="A322" s="8" t="s">
        <v>969</v>
      </c>
      <c r="B322" s="8" t="s">
        <v>107</v>
      </c>
      <c r="C322" s="8" t="s">
        <v>125</v>
      </c>
      <c r="D322" s="9">
        <v>36053</v>
      </c>
      <c r="E322" s="95">
        <f t="shared" ref="E322:E385" ca="1" si="5">DATEDIF(D322,TODAY(),"Y")</f>
        <v>24</v>
      </c>
      <c r="F322" s="111">
        <v>46105</v>
      </c>
      <c r="G322" s="112">
        <v>5</v>
      </c>
    </row>
    <row r="323" spans="1:7">
      <c r="A323" s="8" t="s">
        <v>403</v>
      </c>
      <c r="B323" s="8" t="s">
        <v>110</v>
      </c>
      <c r="C323" s="8" t="s">
        <v>108</v>
      </c>
      <c r="D323" s="9">
        <v>39703</v>
      </c>
      <c r="E323" s="95">
        <f t="shared" ca="1" si="5"/>
        <v>14</v>
      </c>
      <c r="F323" s="111">
        <v>46110</v>
      </c>
      <c r="G323" s="112">
        <v>4</v>
      </c>
    </row>
    <row r="324" spans="1:7">
      <c r="A324" s="8" t="s">
        <v>153</v>
      </c>
      <c r="B324" s="8" t="s">
        <v>154</v>
      </c>
      <c r="C324" s="8" t="s">
        <v>108</v>
      </c>
      <c r="D324" s="9">
        <v>41018</v>
      </c>
      <c r="E324" s="95">
        <f t="shared" ca="1" si="5"/>
        <v>10</v>
      </c>
      <c r="F324" s="111">
        <v>46220</v>
      </c>
      <c r="G324" s="112">
        <v>3</v>
      </c>
    </row>
    <row r="325" spans="1:7">
      <c r="A325" s="8" t="s">
        <v>465</v>
      </c>
      <c r="B325" s="8" t="s">
        <v>140</v>
      </c>
      <c r="C325" s="8" t="s">
        <v>108</v>
      </c>
      <c r="D325" s="9">
        <v>39348</v>
      </c>
      <c r="E325" s="95">
        <f t="shared" ca="1" si="5"/>
        <v>15</v>
      </c>
      <c r="F325" s="111">
        <v>46220</v>
      </c>
      <c r="G325" s="112">
        <v>2</v>
      </c>
    </row>
    <row r="326" spans="1:7">
      <c r="A326" s="8" t="s">
        <v>259</v>
      </c>
      <c r="B326" s="8" t="s">
        <v>260</v>
      </c>
      <c r="C326" s="8" t="s">
        <v>125</v>
      </c>
      <c r="D326" s="12">
        <v>40505</v>
      </c>
      <c r="E326" s="95">
        <f t="shared" ca="1" si="5"/>
        <v>12</v>
      </c>
      <c r="F326" s="111">
        <v>46230</v>
      </c>
      <c r="G326" s="112">
        <v>2</v>
      </c>
    </row>
    <row r="327" spans="1:7">
      <c r="A327" s="8" t="s">
        <v>319</v>
      </c>
      <c r="B327" s="8" t="s">
        <v>140</v>
      </c>
      <c r="C327" s="8" t="s">
        <v>125</v>
      </c>
      <c r="D327" s="9">
        <v>40302</v>
      </c>
      <c r="E327" s="95">
        <f t="shared" ca="1" si="5"/>
        <v>12</v>
      </c>
      <c r="F327" s="111">
        <v>46285</v>
      </c>
      <c r="G327" s="112">
        <v>5</v>
      </c>
    </row>
    <row r="328" spans="1:7">
      <c r="A328" s="8" t="s">
        <v>116</v>
      </c>
      <c r="B328" s="8" t="s">
        <v>113</v>
      </c>
      <c r="C328" s="8" t="s">
        <v>108</v>
      </c>
      <c r="D328" s="9">
        <v>41228</v>
      </c>
      <c r="E328" s="95">
        <f t="shared" ca="1" si="5"/>
        <v>10</v>
      </c>
      <c r="F328" s="111">
        <v>46340</v>
      </c>
      <c r="G328" s="112">
        <v>5</v>
      </c>
    </row>
    <row r="329" spans="1:7">
      <c r="A329" s="8" t="s">
        <v>896</v>
      </c>
      <c r="B329" s="8" t="s">
        <v>110</v>
      </c>
      <c r="C329" s="8" t="s">
        <v>108</v>
      </c>
      <c r="D329" s="9">
        <v>36195</v>
      </c>
      <c r="E329" s="95">
        <f t="shared" ca="1" si="5"/>
        <v>24</v>
      </c>
      <c r="F329" s="111">
        <v>46360</v>
      </c>
      <c r="G329" s="112">
        <v>5</v>
      </c>
    </row>
    <row r="330" spans="1:7">
      <c r="A330" s="8" t="s">
        <v>162</v>
      </c>
      <c r="B330" s="8" t="s">
        <v>110</v>
      </c>
      <c r="C330" s="8" t="s">
        <v>125</v>
      </c>
      <c r="D330" s="9">
        <v>40976</v>
      </c>
      <c r="E330" s="95">
        <f t="shared" ca="1" si="5"/>
        <v>11</v>
      </c>
      <c r="F330" s="111">
        <v>46380</v>
      </c>
      <c r="G330" s="112">
        <v>3</v>
      </c>
    </row>
    <row r="331" spans="1:7">
      <c r="A331" s="8" t="s">
        <v>243</v>
      </c>
      <c r="B331" s="8" t="s">
        <v>107</v>
      </c>
      <c r="C331" s="8" t="s">
        <v>108</v>
      </c>
      <c r="D331" s="9">
        <v>40568</v>
      </c>
      <c r="E331" s="95">
        <f t="shared" ca="1" si="5"/>
        <v>12</v>
      </c>
      <c r="F331" s="111">
        <v>46390</v>
      </c>
      <c r="G331" s="112">
        <v>5</v>
      </c>
    </row>
    <row r="332" spans="1:7">
      <c r="A332" s="8" t="s">
        <v>535</v>
      </c>
      <c r="B332" s="8" t="s">
        <v>107</v>
      </c>
      <c r="C332" s="8" t="s">
        <v>108</v>
      </c>
      <c r="D332" s="9">
        <v>39091</v>
      </c>
      <c r="E332" s="95">
        <f t="shared" ca="1" si="5"/>
        <v>16</v>
      </c>
      <c r="F332" s="111">
        <v>46410</v>
      </c>
      <c r="G332" s="112">
        <v>2</v>
      </c>
    </row>
    <row r="333" spans="1:7">
      <c r="A333" s="8" t="s">
        <v>160</v>
      </c>
      <c r="B333" s="8" t="s">
        <v>107</v>
      </c>
      <c r="C333" s="8" t="s">
        <v>108</v>
      </c>
      <c r="D333" s="9">
        <v>40986</v>
      </c>
      <c r="E333" s="95">
        <f t="shared" ca="1" si="5"/>
        <v>11</v>
      </c>
      <c r="F333" s="111">
        <v>46550</v>
      </c>
      <c r="G333" s="112">
        <v>4</v>
      </c>
    </row>
    <row r="334" spans="1:7">
      <c r="A334" s="8" t="s">
        <v>254</v>
      </c>
      <c r="B334" s="8" t="s">
        <v>107</v>
      </c>
      <c r="C334" s="8" t="s">
        <v>111</v>
      </c>
      <c r="D334" s="9">
        <v>40523</v>
      </c>
      <c r="E334" s="95">
        <f t="shared" ca="1" si="5"/>
        <v>12</v>
      </c>
      <c r="F334" s="111">
        <v>46570</v>
      </c>
      <c r="G334" s="112">
        <v>4</v>
      </c>
    </row>
    <row r="335" spans="1:7">
      <c r="A335" s="8" t="s">
        <v>276</v>
      </c>
      <c r="B335" s="8" t="s">
        <v>140</v>
      </c>
      <c r="C335" s="8" t="s">
        <v>125</v>
      </c>
      <c r="D335" s="9">
        <v>40456</v>
      </c>
      <c r="E335" s="95">
        <f t="shared" ca="1" si="5"/>
        <v>12</v>
      </c>
      <c r="F335" s="111">
        <v>46645</v>
      </c>
      <c r="G335" s="112">
        <v>5</v>
      </c>
    </row>
    <row r="336" spans="1:7">
      <c r="A336" s="8" t="s">
        <v>204</v>
      </c>
      <c r="B336" s="8" t="s">
        <v>119</v>
      </c>
      <c r="C336" s="8" t="s">
        <v>111</v>
      </c>
      <c r="D336" s="9">
        <v>40726</v>
      </c>
      <c r="E336" s="95">
        <f t="shared" ca="1" si="5"/>
        <v>11</v>
      </c>
      <c r="F336" s="111">
        <v>46650</v>
      </c>
      <c r="G336" s="112">
        <v>2</v>
      </c>
    </row>
    <row r="337" spans="1:7">
      <c r="A337" s="8" t="s">
        <v>384</v>
      </c>
      <c r="B337" s="8" t="s">
        <v>123</v>
      </c>
      <c r="C337" s="8" t="s">
        <v>111</v>
      </c>
      <c r="D337" s="9">
        <v>39765</v>
      </c>
      <c r="E337" s="95">
        <f t="shared" ca="1" si="5"/>
        <v>14</v>
      </c>
      <c r="F337" s="111">
        <v>46670</v>
      </c>
      <c r="G337" s="112">
        <v>3</v>
      </c>
    </row>
    <row r="338" spans="1:7">
      <c r="A338" s="8" t="s">
        <v>300</v>
      </c>
      <c r="B338" s="8" t="s">
        <v>250</v>
      </c>
      <c r="C338" s="8" t="s">
        <v>108</v>
      </c>
      <c r="D338" s="9">
        <v>40384</v>
      </c>
      <c r="E338" s="95">
        <f t="shared" ca="1" si="5"/>
        <v>12</v>
      </c>
      <c r="F338" s="111">
        <v>46680</v>
      </c>
      <c r="G338" s="112">
        <v>1</v>
      </c>
    </row>
    <row r="339" spans="1:7">
      <c r="A339" s="8" t="s">
        <v>809</v>
      </c>
      <c r="B339" s="8" t="s">
        <v>140</v>
      </c>
      <c r="C339" s="8" t="s">
        <v>125</v>
      </c>
      <c r="D339" s="9">
        <v>36604</v>
      </c>
      <c r="E339" s="95">
        <f t="shared" ca="1" si="5"/>
        <v>23</v>
      </c>
      <c r="F339" s="111">
        <v>46710</v>
      </c>
      <c r="G339" s="112">
        <v>3</v>
      </c>
    </row>
    <row r="340" spans="1:7">
      <c r="A340" s="8" t="s">
        <v>940</v>
      </c>
      <c r="B340" s="8" t="s">
        <v>119</v>
      </c>
      <c r="C340" s="8" t="s">
        <v>111</v>
      </c>
      <c r="D340" s="9">
        <v>37082</v>
      </c>
      <c r="E340" s="95">
        <f t="shared" ca="1" si="5"/>
        <v>21</v>
      </c>
      <c r="F340" s="111">
        <v>46780</v>
      </c>
      <c r="G340" s="112">
        <v>2</v>
      </c>
    </row>
    <row r="341" spans="1:7">
      <c r="A341" s="8" t="s">
        <v>126</v>
      </c>
      <c r="B341" s="8" t="s">
        <v>115</v>
      </c>
      <c r="C341" s="8" t="s">
        <v>108</v>
      </c>
      <c r="D341" s="9">
        <v>41186</v>
      </c>
      <c r="E341" s="95">
        <f t="shared" ca="1" si="5"/>
        <v>10</v>
      </c>
      <c r="F341" s="111">
        <v>46910</v>
      </c>
      <c r="G341" s="112">
        <v>3</v>
      </c>
    </row>
    <row r="342" spans="1:7">
      <c r="A342" s="8" t="s">
        <v>583</v>
      </c>
      <c r="B342" s="8" t="s">
        <v>115</v>
      </c>
      <c r="C342" s="8" t="s">
        <v>108</v>
      </c>
      <c r="D342" s="9">
        <v>38807</v>
      </c>
      <c r="E342" s="95">
        <f t="shared" ca="1" si="5"/>
        <v>17</v>
      </c>
      <c r="F342" s="111">
        <v>47060</v>
      </c>
      <c r="G342" s="112">
        <v>4</v>
      </c>
    </row>
    <row r="343" spans="1:7">
      <c r="A343" s="8" t="s">
        <v>310</v>
      </c>
      <c r="B343" s="8" t="s">
        <v>107</v>
      </c>
      <c r="C343" s="8" t="s">
        <v>111</v>
      </c>
      <c r="D343" s="13">
        <v>40334</v>
      </c>
      <c r="E343" s="95">
        <f t="shared" ca="1" si="5"/>
        <v>12</v>
      </c>
      <c r="F343" s="111">
        <v>47280</v>
      </c>
      <c r="G343" s="112">
        <v>1</v>
      </c>
    </row>
    <row r="344" spans="1:7">
      <c r="A344" s="8" t="s">
        <v>877</v>
      </c>
      <c r="B344" s="8" t="s">
        <v>147</v>
      </c>
      <c r="C344" s="8" t="s">
        <v>125</v>
      </c>
      <c r="D344" s="9">
        <v>37166</v>
      </c>
      <c r="E344" s="95">
        <f t="shared" ca="1" si="5"/>
        <v>21</v>
      </c>
      <c r="F344" s="111">
        <v>47295</v>
      </c>
      <c r="G344" s="112">
        <v>4</v>
      </c>
    </row>
    <row r="345" spans="1:7">
      <c r="A345" s="8" t="s">
        <v>313</v>
      </c>
      <c r="B345" s="8" t="s">
        <v>110</v>
      </c>
      <c r="C345" s="8" t="s">
        <v>108</v>
      </c>
      <c r="D345" s="9">
        <v>40332</v>
      </c>
      <c r="E345" s="95">
        <f t="shared" ca="1" si="5"/>
        <v>12</v>
      </c>
      <c r="F345" s="111">
        <v>47340</v>
      </c>
      <c r="G345" s="112">
        <v>2</v>
      </c>
    </row>
    <row r="346" spans="1:7">
      <c r="A346" s="8" t="s">
        <v>616</v>
      </c>
      <c r="B346" s="8" t="s">
        <v>140</v>
      </c>
      <c r="C346" s="8" t="s">
        <v>108</v>
      </c>
      <c r="D346" s="9">
        <v>38146</v>
      </c>
      <c r="E346" s="95">
        <f t="shared" ca="1" si="5"/>
        <v>18</v>
      </c>
      <c r="F346" s="111">
        <v>47340</v>
      </c>
      <c r="G346" s="112">
        <v>2</v>
      </c>
    </row>
    <row r="347" spans="1:7">
      <c r="A347" s="8" t="s">
        <v>409</v>
      </c>
      <c r="B347" s="8" t="s">
        <v>283</v>
      </c>
      <c r="C347" s="8" t="s">
        <v>108</v>
      </c>
      <c r="D347" s="9">
        <v>39683</v>
      </c>
      <c r="E347" s="95">
        <f t="shared" ca="1" si="5"/>
        <v>14</v>
      </c>
      <c r="F347" s="111">
        <v>47350</v>
      </c>
      <c r="G347" s="112">
        <v>5</v>
      </c>
    </row>
    <row r="348" spans="1:7">
      <c r="A348" s="8" t="s">
        <v>945</v>
      </c>
      <c r="B348" s="8" t="s">
        <v>119</v>
      </c>
      <c r="C348" s="8" t="s">
        <v>125</v>
      </c>
      <c r="D348" s="9">
        <v>36423</v>
      </c>
      <c r="E348" s="95">
        <f t="shared" ca="1" si="5"/>
        <v>23</v>
      </c>
      <c r="F348" s="111">
        <v>47350</v>
      </c>
      <c r="G348" s="112">
        <v>1</v>
      </c>
    </row>
    <row r="349" spans="1:7">
      <c r="A349" s="8" t="s">
        <v>224</v>
      </c>
      <c r="B349" s="8" t="s">
        <v>140</v>
      </c>
      <c r="C349" s="8" t="s">
        <v>108</v>
      </c>
      <c r="D349" s="9">
        <v>40634</v>
      </c>
      <c r="E349" s="95">
        <f t="shared" ca="1" si="5"/>
        <v>12</v>
      </c>
      <c r="F349" s="111">
        <v>47440</v>
      </c>
      <c r="G349" s="112">
        <v>3</v>
      </c>
    </row>
    <row r="350" spans="1:7">
      <c r="A350" s="8" t="s">
        <v>916</v>
      </c>
      <c r="B350" s="8" t="s">
        <v>110</v>
      </c>
      <c r="C350" s="8" t="s">
        <v>111</v>
      </c>
      <c r="D350" s="9">
        <v>36086</v>
      </c>
      <c r="E350" s="95">
        <f t="shared" ca="1" si="5"/>
        <v>24</v>
      </c>
      <c r="F350" s="111">
        <v>47520</v>
      </c>
      <c r="G350" s="112">
        <v>1</v>
      </c>
    </row>
    <row r="351" spans="1:7">
      <c r="A351" s="8" t="s">
        <v>166</v>
      </c>
      <c r="B351" s="8" t="s">
        <v>110</v>
      </c>
      <c r="C351" s="8" t="s">
        <v>111</v>
      </c>
      <c r="D351" s="9">
        <v>40943</v>
      </c>
      <c r="E351" s="95">
        <f t="shared" ca="1" si="5"/>
        <v>11</v>
      </c>
      <c r="F351" s="111">
        <v>47590</v>
      </c>
      <c r="G351" s="112">
        <v>3</v>
      </c>
    </row>
    <row r="352" spans="1:7">
      <c r="A352" s="8" t="s">
        <v>511</v>
      </c>
      <c r="B352" s="8" t="s">
        <v>147</v>
      </c>
      <c r="C352" s="8" t="s">
        <v>108</v>
      </c>
      <c r="D352" s="9">
        <v>39157</v>
      </c>
      <c r="E352" s="95">
        <f t="shared" ca="1" si="5"/>
        <v>16</v>
      </c>
      <c r="F352" s="111">
        <v>47610</v>
      </c>
      <c r="G352" s="112">
        <v>4</v>
      </c>
    </row>
    <row r="353" spans="1:7">
      <c r="A353" s="8" t="s">
        <v>862</v>
      </c>
      <c r="B353" s="8" t="s">
        <v>147</v>
      </c>
      <c r="C353" s="8" t="s">
        <v>111</v>
      </c>
      <c r="D353" s="9">
        <v>36192</v>
      </c>
      <c r="E353" s="95">
        <f t="shared" ca="1" si="5"/>
        <v>24</v>
      </c>
      <c r="F353" s="111">
        <v>47620</v>
      </c>
      <c r="G353" s="112">
        <v>5</v>
      </c>
    </row>
    <row r="354" spans="1:7">
      <c r="A354" s="8" t="s">
        <v>974</v>
      </c>
      <c r="B354" s="8" t="s">
        <v>107</v>
      </c>
      <c r="C354" s="8" t="s">
        <v>108</v>
      </c>
      <c r="D354" s="9">
        <v>36843</v>
      </c>
      <c r="E354" s="95">
        <f t="shared" ca="1" si="5"/>
        <v>22</v>
      </c>
      <c r="F354" s="111">
        <v>47630</v>
      </c>
      <c r="G354" s="112">
        <v>3</v>
      </c>
    </row>
    <row r="355" spans="1:7">
      <c r="A355" s="8" t="s">
        <v>532</v>
      </c>
      <c r="B355" s="8" t="s">
        <v>147</v>
      </c>
      <c r="C355" s="8" t="s">
        <v>125</v>
      </c>
      <c r="D355" s="9">
        <v>39098</v>
      </c>
      <c r="E355" s="95">
        <f t="shared" ca="1" si="5"/>
        <v>16</v>
      </c>
      <c r="F355" s="111">
        <v>47705</v>
      </c>
      <c r="G355" s="112">
        <v>5</v>
      </c>
    </row>
    <row r="356" spans="1:7">
      <c r="A356" s="8" t="s">
        <v>471</v>
      </c>
      <c r="B356" s="8" t="s">
        <v>115</v>
      </c>
      <c r="C356" s="8" t="s">
        <v>125</v>
      </c>
      <c r="D356" s="9">
        <v>39299</v>
      </c>
      <c r="E356" s="95">
        <f t="shared" ca="1" si="5"/>
        <v>15</v>
      </c>
      <c r="F356" s="111">
        <v>47760</v>
      </c>
      <c r="G356" s="112">
        <v>3</v>
      </c>
    </row>
    <row r="357" spans="1:7">
      <c r="A357" s="8" t="s">
        <v>656</v>
      </c>
      <c r="B357" s="8" t="s">
        <v>154</v>
      </c>
      <c r="C357" s="8" t="s">
        <v>108</v>
      </c>
      <c r="D357" s="9">
        <v>36214</v>
      </c>
      <c r="E357" s="95">
        <f t="shared" ca="1" si="5"/>
        <v>24</v>
      </c>
      <c r="F357" s="111">
        <v>47850</v>
      </c>
      <c r="G357" s="112">
        <v>1</v>
      </c>
    </row>
    <row r="358" spans="1:7">
      <c r="A358" s="8" t="s">
        <v>874</v>
      </c>
      <c r="B358" s="8" t="s">
        <v>147</v>
      </c>
      <c r="C358" s="8" t="s">
        <v>125</v>
      </c>
      <c r="D358" s="9">
        <v>36094</v>
      </c>
      <c r="E358" s="95">
        <f t="shared" ca="1" si="5"/>
        <v>24</v>
      </c>
      <c r="F358" s="111">
        <v>47885</v>
      </c>
      <c r="G358" s="112">
        <v>1</v>
      </c>
    </row>
    <row r="359" spans="1:7">
      <c r="A359" s="8" t="s">
        <v>966</v>
      </c>
      <c r="B359" s="8" t="s">
        <v>107</v>
      </c>
      <c r="C359" s="8" t="s">
        <v>108</v>
      </c>
      <c r="D359" s="9">
        <v>37810</v>
      </c>
      <c r="E359" s="95">
        <f t="shared" ca="1" si="5"/>
        <v>19</v>
      </c>
      <c r="F359" s="111">
        <v>48010</v>
      </c>
      <c r="G359" s="112">
        <v>3</v>
      </c>
    </row>
    <row r="360" spans="1:7">
      <c r="A360" s="8" t="s">
        <v>412</v>
      </c>
      <c r="B360" s="8" t="s">
        <v>110</v>
      </c>
      <c r="C360" s="8" t="s">
        <v>108</v>
      </c>
      <c r="D360" s="9">
        <v>39673</v>
      </c>
      <c r="E360" s="95">
        <f t="shared" ca="1" si="5"/>
        <v>14</v>
      </c>
      <c r="F360" s="111">
        <v>48080</v>
      </c>
      <c r="G360" s="112">
        <v>2</v>
      </c>
    </row>
    <row r="361" spans="1:7">
      <c r="A361" s="8" t="s">
        <v>813</v>
      </c>
      <c r="B361" s="8" t="s">
        <v>140</v>
      </c>
      <c r="C361" s="8" t="s">
        <v>125</v>
      </c>
      <c r="D361" s="9">
        <v>36269</v>
      </c>
      <c r="E361" s="95">
        <f t="shared" ca="1" si="5"/>
        <v>23</v>
      </c>
      <c r="F361" s="111">
        <v>48190</v>
      </c>
      <c r="G361" s="112">
        <v>1</v>
      </c>
    </row>
    <row r="362" spans="1:7">
      <c r="A362" s="8" t="s">
        <v>950</v>
      </c>
      <c r="B362" s="8" t="s">
        <v>119</v>
      </c>
      <c r="C362" s="8" t="s">
        <v>108</v>
      </c>
      <c r="D362" s="9">
        <v>36514</v>
      </c>
      <c r="E362" s="95">
        <f t="shared" ca="1" si="5"/>
        <v>23</v>
      </c>
      <c r="F362" s="111">
        <v>48250</v>
      </c>
      <c r="G362" s="112">
        <v>3</v>
      </c>
    </row>
    <row r="363" spans="1:7">
      <c r="A363" s="8" t="s">
        <v>609</v>
      </c>
      <c r="B363" s="8" t="s">
        <v>107</v>
      </c>
      <c r="C363" s="8" t="s">
        <v>108</v>
      </c>
      <c r="D363" s="9">
        <v>38328</v>
      </c>
      <c r="E363" s="95">
        <f t="shared" ca="1" si="5"/>
        <v>18</v>
      </c>
      <c r="F363" s="111">
        <v>48280</v>
      </c>
      <c r="G363" s="112">
        <v>4</v>
      </c>
    </row>
    <row r="364" spans="1:7">
      <c r="A364" s="8" t="s">
        <v>902</v>
      </c>
      <c r="B364" s="8" t="s">
        <v>110</v>
      </c>
      <c r="C364" s="8" t="s">
        <v>108</v>
      </c>
      <c r="D364" s="9">
        <v>36673</v>
      </c>
      <c r="E364" s="95">
        <f t="shared" ca="1" si="5"/>
        <v>22</v>
      </c>
      <c r="F364" s="111">
        <v>48330</v>
      </c>
      <c r="G364" s="112">
        <v>1</v>
      </c>
    </row>
    <row r="365" spans="1:7">
      <c r="A365" s="8" t="s">
        <v>971</v>
      </c>
      <c r="B365" s="8" t="s">
        <v>107</v>
      </c>
      <c r="C365" s="8" t="s">
        <v>108</v>
      </c>
      <c r="D365" s="9">
        <v>36080</v>
      </c>
      <c r="E365" s="95">
        <f t="shared" ca="1" si="5"/>
        <v>24</v>
      </c>
      <c r="F365" s="111">
        <v>48410</v>
      </c>
      <c r="G365" s="112">
        <v>5</v>
      </c>
    </row>
    <row r="366" spans="1:7">
      <c r="A366" s="8" t="s">
        <v>587</v>
      </c>
      <c r="B366" s="8" t="s">
        <v>123</v>
      </c>
      <c r="C366" s="8" t="s">
        <v>125</v>
      </c>
      <c r="D366" s="9">
        <v>38804</v>
      </c>
      <c r="E366" s="95">
        <f t="shared" ca="1" si="5"/>
        <v>17</v>
      </c>
      <c r="F366" s="111">
        <v>48415</v>
      </c>
      <c r="G366" s="112">
        <v>4</v>
      </c>
    </row>
    <row r="367" spans="1:7">
      <c r="A367" s="8" t="s">
        <v>457</v>
      </c>
      <c r="B367" s="8" t="s">
        <v>119</v>
      </c>
      <c r="C367" s="8" t="s">
        <v>108</v>
      </c>
      <c r="D367" s="9">
        <v>39398</v>
      </c>
      <c r="E367" s="95">
        <f t="shared" ca="1" si="5"/>
        <v>15</v>
      </c>
      <c r="F367" s="111">
        <v>48490</v>
      </c>
      <c r="G367" s="112">
        <v>2</v>
      </c>
    </row>
    <row r="368" spans="1:7">
      <c r="A368" s="8" t="s">
        <v>150</v>
      </c>
      <c r="B368" s="8" t="s">
        <v>121</v>
      </c>
      <c r="C368" s="8" t="s">
        <v>108</v>
      </c>
      <c r="D368" s="9">
        <v>41046</v>
      </c>
      <c r="E368" s="95">
        <f t="shared" ca="1" si="5"/>
        <v>10</v>
      </c>
      <c r="F368" s="111">
        <v>48550</v>
      </c>
      <c r="G368" s="112">
        <v>5</v>
      </c>
    </row>
    <row r="369" spans="1:7">
      <c r="A369" s="8" t="s">
        <v>337</v>
      </c>
      <c r="B369" s="8" t="s">
        <v>110</v>
      </c>
      <c r="C369" s="8" t="s">
        <v>125</v>
      </c>
      <c r="D369" s="12">
        <v>40254</v>
      </c>
      <c r="E369" s="95">
        <f t="shared" ca="1" si="5"/>
        <v>13</v>
      </c>
      <c r="F369" s="111">
        <v>48700</v>
      </c>
      <c r="G369" s="112">
        <v>3</v>
      </c>
    </row>
    <row r="370" spans="1:7">
      <c r="A370" s="8" t="s">
        <v>941</v>
      </c>
      <c r="B370" s="8" t="s">
        <v>119</v>
      </c>
      <c r="C370" s="8" t="s">
        <v>125</v>
      </c>
      <c r="D370" s="9">
        <v>37815</v>
      </c>
      <c r="E370" s="95">
        <f t="shared" ca="1" si="5"/>
        <v>19</v>
      </c>
      <c r="F370" s="111">
        <v>48740</v>
      </c>
      <c r="G370" s="112">
        <v>1</v>
      </c>
    </row>
    <row r="371" spans="1:7">
      <c r="A371" s="8" t="s">
        <v>304</v>
      </c>
      <c r="B371" s="8" t="s">
        <v>147</v>
      </c>
      <c r="C371" s="8" t="s">
        <v>108</v>
      </c>
      <c r="D371" s="9">
        <v>40367</v>
      </c>
      <c r="E371" s="95">
        <f t="shared" ca="1" si="5"/>
        <v>12</v>
      </c>
      <c r="F371" s="111">
        <v>48800</v>
      </c>
      <c r="G371" s="112">
        <v>4</v>
      </c>
    </row>
    <row r="372" spans="1:7">
      <c r="A372" s="8" t="s">
        <v>801</v>
      </c>
      <c r="B372" s="8" t="s">
        <v>140</v>
      </c>
      <c r="C372" s="8" t="s">
        <v>125</v>
      </c>
      <c r="D372" s="9">
        <v>35807</v>
      </c>
      <c r="E372" s="95">
        <f t="shared" ca="1" si="5"/>
        <v>25</v>
      </c>
      <c r="F372" s="111">
        <v>48835</v>
      </c>
      <c r="G372" s="112">
        <v>5</v>
      </c>
    </row>
    <row r="373" spans="1:7">
      <c r="A373" s="8" t="s">
        <v>864</v>
      </c>
      <c r="B373" s="8" t="s">
        <v>147</v>
      </c>
      <c r="C373" s="8" t="s">
        <v>108</v>
      </c>
      <c r="D373" s="9">
        <v>36940</v>
      </c>
      <c r="E373" s="95">
        <f t="shared" ca="1" si="5"/>
        <v>22</v>
      </c>
      <c r="F373" s="111">
        <v>48990</v>
      </c>
      <c r="G373" s="112">
        <v>5</v>
      </c>
    </row>
    <row r="374" spans="1:7">
      <c r="A374" s="8" t="s">
        <v>232</v>
      </c>
      <c r="B374" s="8" t="s">
        <v>177</v>
      </c>
      <c r="C374" s="8" t="s">
        <v>111</v>
      </c>
      <c r="D374" s="9">
        <v>40591</v>
      </c>
      <c r="E374" s="95">
        <f t="shared" ca="1" si="5"/>
        <v>12</v>
      </c>
      <c r="F374" s="111">
        <v>49070</v>
      </c>
      <c r="G374" s="112">
        <v>3</v>
      </c>
    </row>
    <row r="375" spans="1:7">
      <c r="A375" s="8" t="s">
        <v>433</v>
      </c>
      <c r="B375" s="8" t="s">
        <v>107</v>
      </c>
      <c r="C375" s="8" t="s">
        <v>125</v>
      </c>
      <c r="D375" s="9">
        <v>39535</v>
      </c>
      <c r="E375" s="95">
        <f t="shared" ca="1" si="5"/>
        <v>15</v>
      </c>
      <c r="F375" s="111">
        <v>49080</v>
      </c>
      <c r="G375" s="112">
        <v>5</v>
      </c>
    </row>
    <row r="376" spans="1:7">
      <c r="A376" s="8" t="s">
        <v>965</v>
      </c>
      <c r="B376" s="8" t="s">
        <v>107</v>
      </c>
      <c r="C376" s="8" t="s">
        <v>111</v>
      </c>
      <c r="D376" s="9">
        <v>37453</v>
      </c>
      <c r="E376" s="95">
        <f t="shared" ca="1" si="5"/>
        <v>20</v>
      </c>
      <c r="F376" s="111">
        <v>49090</v>
      </c>
      <c r="G376" s="112">
        <v>4</v>
      </c>
    </row>
    <row r="377" spans="1:7">
      <c r="A377" s="8" t="s">
        <v>349</v>
      </c>
      <c r="B377" s="8" t="s">
        <v>113</v>
      </c>
      <c r="C377" s="8" t="s">
        <v>108</v>
      </c>
      <c r="D377" s="9">
        <v>40198</v>
      </c>
      <c r="E377" s="95">
        <f t="shared" ca="1" si="5"/>
        <v>13</v>
      </c>
      <c r="F377" s="111">
        <v>49260</v>
      </c>
      <c r="G377" s="112">
        <v>3</v>
      </c>
    </row>
    <row r="378" spans="1:7">
      <c r="A378" s="10" t="s">
        <v>618</v>
      </c>
      <c r="B378" s="10" t="s">
        <v>135</v>
      </c>
      <c r="C378" s="10" t="s">
        <v>108</v>
      </c>
      <c r="D378" s="11">
        <v>38142</v>
      </c>
      <c r="E378" s="95">
        <f t="shared" ca="1" si="5"/>
        <v>18</v>
      </c>
      <c r="F378" s="111">
        <v>49350</v>
      </c>
      <c r="G378" s="112">
        <v>4</v>
      </c>
    </row>
    <row r="379" spans="1:7">
      <c r="A379" s="8" t="s">
        <v>286</v>
      </c>
      <c r="B379" s="8" t="s">
        <v>110</v>
      </c>
      <c r="C379" s="8" t="s">
        <v>125</v>
      </c>
      <c r="D379" s="12">
        <v>40421</v>
      </c>
      <c r="E379" s="95">
        <f t="shared" ca="1" si="5"/>
        <v>12</v>
      </c>
      <c r="F379" s="111">
        <v>49355</v>
      </c>
      <c r="G379" s="112">
        <v>5</v>
      </c>
    </row>
    <row r="380" spans="1:7">
      <c r="A380" s="8" t="s">
        <v>600</v>
      </c>
      <c r="B380" s="8" t="s">
        <v>154</v>
      </c>
      <c r="C380" s="8" t="s">
        <v>108</v>
      </c>
      <c r="D380" s="9">
        <v>38746</v>
      </c>
      <c r="E380" s="95">
        <f t="shared" ca="1" si="5"/>
        <v>17</v>
      </c>
      <c r="F380" s="111">
        <v>49360</v>
      </c>
      <c r="G380" s="112">
        <v>2</v>
      </c>
    </row>
    <row r="381" spans="1:7">
      <c r="A381" s="8" t="s">
        <v>334</v>
      </c>
      <c r="B381" s="8" t="s">
        <v>121</v>
      </c>
      <c r="C381" s="8" t="s">
        <v>125</v>
      </c>
      <c r="D381" s="9">
        <v>40263</v>
      </c>
      <c r="E381" s="95">
        <f t="shared" ca="1" si="5"/>
        <v>13</v>
      </c>
      <c r="F381" s="111">
        <v>49405</v>
      </c>
      <c r="G381" s="112">
        <v>4</v>
      </c>
    </row>
    <row r="382" spans="1:7">
      <c r="A382" s="8" t="s">
        <v>577</v>
      </c>
      <c r="B382" s="8" t="s">
        <v>110</v>
      </c>
      <c r="C382" s="8" t="s">
        <v>111</v>
      </c>
      <c r="D382" s="9">
        <v>38828</v>
      </c>
      <c r="E382" s="95">
        <f t="shared" ca="1" si="5"/>
        <v>16</v>
      </c>
      <c r="F382" s="111">
        <v>49530</v>
      </c>
      <c r="G382" s="112">
        <v>4</v>
      </c>
    </row>
    <row r="383" spans="1:7">
      <c r="A383" s="8" t="s">
        <v>139</v>
      </c>
      <c r="B383" s="8" t="s">
        <v>140</v>
      </c>
      <c r="C383" s="8" t="s">
        <v>111</v>
      </c>
      <c r="D383" s="9">
        <v>41124</v>
      </c>
      <c r="E383" s="95">
        <f t="shared" ca="1" si="5"/>
        <v>10</v>
      </c>
      <c r="F383" s="111">
        <v>49530</v>
      </c>
      <c r="G383" s="112">
        <v>2</v>
      </c>
    </row>
    <row r="384" spans="1:7">
      <c r="A384" s="8" t="s">
        <v>486</v>
      </c>
      <c r="B384" s="8" t="s">
        <v>107</v>
      </c>
      <c r="C384" s="8" t="s">
        <v>125</v>
      </c>
      <c r="D384" s="9">
        <v>39267</v>
      </c>
      <c r="E384" s="95">
        <f t="shared" ca="1" si="5"/>
        <v>15</v>
      </c>
      <c r="F384" s="111">
        <v>49545</v>
      </c>
      <c r="G384" s="112">
        <v>2</v>
      </c>
    </row>
    <row r="385" spans="1:7">
      <c r="A385" s="8" t="s">
        <v>878</v>
      </c>
      <c r="B385" s="8" t="s">
        <v>147</v>
      </c>
      <c r="C385" s="8" t="s">
        <v>108</v>
      </c>
      <c r="D385" s="9">
        <v>36116</v>
      </c>
      <c r="E385" s="95">
        <f t="shared" ca="1" si="5"/>
        <v>24</v>
      </c>
      <c r="F385" s="111">
        <v>49770</v>
      </c>
      <c r="G385" s="112">
        <v>1</v>
      </c>
    </row>
    <row r="386" spans="1:7">
      <c r="A386" s="8" t="s">
        <v>221</v>
      </c>
      <c r="B386" s="8" t="s">
        <v>123</v>
      </c>
      <c r="C386" s="8" t="s">
        <v>108</v>
      </c>
      <c r="D386" s="9">
        <v>40653</v>
      </c>
      <c r="E386" s="95">
        <f t="shared" ref="E386:E449" ca="1" si="6">DATEDIF(D386,TODAY(),"Y")</f>
        <v>11</v>
      </c>
      <c r="F386" s="111">
        <v>49810</v>
      </c>
      <c r="G386" s="112">
        <v>2</v>
      </c>
    </row>
    <row r="387" spans="1:7">
      <c r="A387" s="8" t="s">
        <v>776</v>
      </c>
      <c r="B387" s="8" t="s">
        <v>242</v>
      </c>
      <c r="C387" s="8" t="s">
        <v>108</v>
      </c>
      <c r="D387" s="9">
        <v>36249</v>
      </c>
      <c r="E387" s="95">
        <f t="shared" ca="1" si="6"/>
        <v>24</v>
      </c>
      <c r="F387" s="111">
        <v>49860</v>
      </c>
      <c r="G387" s="112">
        <v>2</v>
      </c>
    </row>
    <row r="388" spans="1:7">
      <c r="A388" s="8" t="s">
        <v>956</v>
      </c>
      <c r="B388" s="8" t="s">
        <v>107</v>
      </c>
      <c r="C388" s="8" t="s">
        <v>108</v>
      </c>
      <c r="D388" s="9">
        <v>36956</v>
      </c>
      <c r="E388" s="95">
        <f t="shared" ca="1" si="6"/>
        <v>22</v>
      </c>
      <c r="F388" s="111">
        <v>49930</v>
      </c>
      <c r="G388" s="112">
        <v>1</v>
      </c>
    </row>
    <row r="389" spans="1:7">
      <c r="A389" s="8" t="s">
        <v>784</v>
      </c>
      <c r="B389" s="8" t="s">
        <v>137</v>
      </c>
      <c r="C389" s="8" t="s">
        <v>108</v>
      </c>
      <c r="D389" s="9">
        <v>36077</v>
      </c>
      <c r="E389" s="95">
        <f t="shared" ca="1" si="6"/>
        <v>24</v>
      </c>
      <c r="F389" s="111">
        <v>50110</v>
      </c>
      <c r="G389" s="112">
        <v>1</v>
      </c>
    </row>
    <row r="390" spans="1:7">
      <c r="A390" s="8" t="s">
        <v>869</v>
      </c>
      <c r="B390" s="8" t="s">
        <v>147</v>
      </c>
      <c r="C390" s="8" t="s">
        <v>111</v>
      </c>
      <c r="D390" s="9">
        <v>36703</v>
      </c>
      <c r="E390" s="95">
        <f t="shared" ca="1" si="6"/>
        <v>22</v>
      </c>
      <c r="F390" s="111">
        <v>50200</v>
      </c>
      <c r="G390" s="112">
        <v>4</v>
      </c>
    </row>
    <row r="391" spans="1:7">
      <c r="A391" s="8" t="s">
        <v>328</v>
      </c>
      <c r="B391" s="8" t="s">
        <v>123</v>
      </c>
      <c r="C391" s="8" t="s">
        <v>111</v>
      </c>
      <c r="D391" s="9">
        <v>40273</v>
      </c>
      <c r="E391" s="95">
        <f t="shared" ca="1" si="6"/>
        <v>13</v>
      </c>
      <c r="F391" s="111">
        <v>50550</v>
      </c>
      <c r="G391" s="112">
        <v>2</v>
      </c>
    </row>
    <row r="392" spans="1:7">
      <c r="A392" s="8" t="s">
        <v>462</v>
      </c>
      <c r="B392" s="8" t="s">
        <v>110</v>
      </c>
      <c r="C392" s="8" t="s">
        <v>108</v>
      </c>
      <c r="D392" s="9">
        <v>39372</v>
      </c>
      <c r="E392" s="95">
        <f t="shared" ca="1" si="6"/>
        <v>15</v>
      </c>
      <c r="F392" s="111">
        <v>50570</v>
      </c>
      <c r="G392" s="112">
        <v>4</v>
      </c>
    </row>
    <row r="393" spans="1:7">
      <c r="A393" s="8" t="s">
        <v>178</v>
      </c>
      <c r="B393" s="8" t="s">
        <v>110</v>
      </c>
      <c r="C393" s="8" t="s">
        <v>111</v>
      </c>
      <c r="D393" s="9">
        <v>40883</v>
      </c>
      <c r="E393" s="95">
        <f t="shared" ca="1" si="6"/>
        <v>11</v>
      </c>
      <c r="F393" s="111">
        <v>50840</v>
      </c>
      <c r="G393" s="112">
        <v>4</v>
      </c>
    </row>
    <row r="394" spans="1:7">
      <c r="A394" s="8" t="s">
        <v>454</v>
      </c>
      <c r="B394" s="8" t="s">
        <v>115</v>
      </c>
      <c r="C394" s="8" t="s">
        <v>108</v>
      </c>
      <c r="D394" s="9">
        <v>39404</v>
      </c>
      <c r="E394" s="95">
        <f t="shared" ca="1" si="6"/>
        <v>15</v>
      </c>
      <c r="F394" s="111">
        <v>50990</v>
      </c>
      <c r="G394" s="112">
        <v>4</v>
      </c>
    </row>
    <row r="395" spans="1:7">
      <c r="A395" s="8" t="s">
        <v>356</v>
      </c>
      <c r="B395" s="8" t="s">
        <v>154</v>
      </c>
      <c r="C395" s="8" t="s">
        <v>108</v>
      </c>
      <c r="D395" s="9">
        <v>40106</v>
      </c>
      <c r="E395" s="95">
        <f t="shared" ca="1" si="6"/>
        <v>13</v>
      </c>
      <c r="F395" s="111">
        <v>51180</v>
      </c>
      <c r="G395" s="112">
        <v>3</v>
      </c>
    </row>
    <row r="396" spans="1:7">
      <c r="A396" s="8" t="s">
        <v>871</v>
      </c>
      <c r="B396" s="8" t="s">
        <v>147</v>
      </c>
      <c r="C396" s="8" t="s">
        <v>108</v>
      </c>
      <c r="D396" s="9">
        <v>36392</v>
      </c>
      <c r="E396" s="95">
        <f t="shared" ca="1" si="6"/>
        <v>23</v>
      </c>
      <c r="F396" s="111">
        <v>51410</v>
      </c>
      <c r="G396" s="112">
        <v>4</v>
      </c>
    </row>
    <row r="397" spans="1:7">
      <c r="A397" s="8" t="s">
        <v>797</v>
      </c>
      <c r="B397" s="8" t="s">
        <v>215</v>
      </c>
      <c r="C397" s="8" t="s">
        <v>125</v>
      </c>
      <c r="D397" s="9">
        <v>37505</v>
      </c>
      <c r="E397" s="95">
        <f t="shared" ca="1" si="6"/>
        <v>20</v>
      </c>
      <c r="F397" s="111">
        <v>51800</v>
      </c>
      <c r="G397" s="112">
        <v>1</v>
      </c>
    </row>
    <row r="398" spans="1:7">
      <c r="A398" s="8" t="s">
        <v>868</v>
      </c>
      <c r="B398" s="8" t="s">
        <v>147</v>
      </c>
      <c r="C398" s="8" t="s">
        <v>108</v>
      </c>
      <c r="D398" s="9">
        <v>36662</v>
      </c>
      <c r="E398" s="95">
        <f t="shared" ca="1" si="6"/>
        <v>22</v>
      </c>
      <c r="F398" s="111">
        <v>52490</v>
      </c>
      <c r="G398" s="112">
        <v>4</v>
      </c>
    </row>
    <row r="399" spans="1:7">
      <c r="A399" s="8" t="s">
        <v>188</v>
      </c>
      <c r="B399" s="8" t="s">
        <v>110</v>
      </c>
      <c r="C399" s="8" t="s">
        <v>111</v>
      </c>
      <c r="D399" s="9">
        <v>40820</v>
      </c>
      <c r="E399" s="95">
        <f t="shared" ca="1" si="6"/>
        <v>11</v>
      </c>
      <c r="F399" s="111">
        <v>52750</v>
      </c>
      <c r="G399" s="112">
        <v>1</v>
      </c>
    </row>
    <row r="400" spans="1:7">
      <c r="A400" s="8" t="s">
        <v>811</v>
      </c>
      <c r="B400" s="8" t="s">
        <v>140</v>
      </c>
      <c r="C400" s="8" t="s">
        <v>111</v>
      </c>
      <c r="D400" s="9">
        <v>37326</v>
      </c>
      <c r="E400" s="95">
        <f t="shared" ca="1" si="6"/>
        <v>21</v>
      </c>
      <c r="F400" s="111">
        <v>52770</v>
      </c>
      <c r="G400" s="112">
        <v>2</v>
      </c>
    </row>
    <row r="401" spans="1:7">
      <c r="A401" s="8" t="s">
        <v>275</v>
      </c>
      <c r="B401" s="8" t="s">
        <v>140</v>
      </c>
      <c r="C401" s="8" t="s">
        <v>111</v>
      </c>
      <c r="D401" s="9">
        <v>40462</v>
      </c>
      <c r="E401" s="95">
        <f t="shared" ca="1" si="6"/>
        <v>12</v>
      </c>
      <c r="F401" s="111">
        <v>52940</v>
      </c>
      <c r="G401" s="112">
        <v>4</v>
      </c>
    </row>
    <row r="402" spans="1:7">
      <c r="A402" s="8" t="s">
        <v>168</v>
      </c>
      <c r="B402" s="8" t="s">
        <v>140</v>
      </c>
      <c r="C402" s="8" t="s">
        <v>108</v>
      </c>
      <c r="D402" s="9">
        <v>40936</v>
      </c>
      <c r="E402" s="95">
        <f t="shared" ca="1" si="6"/>
        <v>11</v>
      </c>
      <c r="F402" s="111">
        <v>52940</v>
      </c>
      <c r="G402" s="112">
        <v>4</v>
      </c>
    </row>
    <row r="403" spans="1:7">
      <c r="A403" s="8" t="s">
        <v>927</v>
      </c>
      <c r="B403" s="8" t="s">
        <v>119</v>
      </c>
      <c r="C403" s="8" t="s">
        <v>111</v>
      </c>
      <c r="D403" s="9">
        <v>36214</v>
      </c>
      <c r="E403" s="95">
        <f t="shared" ca="1" si="6"/>
        <v>24</v>
      </c>
      <c r="F403" s="111">
        <v>53310</v>
      </c>
      <c r="G403" s="112">
        <v>5</v>
      </c>
    </row>
    <row r="404" spans="1:7">
      <c r="A404" s="8" t="s">
        <v>861</v>
      </c>
      <c r="B404" s="8" t="s">
        <v>709</v>
      </c>
      <c r="C404" s="8" t="s">
        <v>108</v>
      </c>
      <c r="D404" s="9">
        <v>37936</v>
      </c>
      <c r="E404" s="95">
        <f t="shared" ca="1" si="6"/>
        <v>19</v>
      </c>
      <c r="F404" s="111">
        <v>53870</v>
      </c>
      <c r="G404" s="112">
        <v>2</v>
      </c>
    </row>
    <row r="405" spans="1:7">
      <c r="A405" s="8" t="s">
        <v>585</v>
      </c>
      <c r="B405" s="8" t="s">
        <v>147</v>
      </c>
      <c r="C405" s="8" t="s">
        <v>111</v>
      </c>
      <c r="D405" s="9">
        <v>38805</v>
      </c>
      <c r="E405" s="95">
        <f t="shared" ca="1" si="6"/>
        <v>17</v>
      </c>
      <c r="F405" s="111">
        <v>53870</v>
      </c>
      <c r="G405" s="112">
        <v>2</v>
      </c>
    </row>
    <row r="406" spans="1:7">
      <c r="A406" s="8" t="s">
        <v>377</v>
      </c>
      <c r="B406" s="8" t="s">
        <v>119</v>
      </c>
      <c r="C406" s="8" t="s">
        <v>108</v>
      </c>
      <c r="D406" s="9">
        <v>39797</v>
      </c>
      <c r="E406" s="95">
        <f t="shared" ca="1" si="6"/>
        <v>14</v>
      </c>
      <c r="F406" s="111">
        <v>53900</v>
      </c>
      <c r="G406" s="112">
        <v>5</v>
      </c>
    </row>
    <row r="407" spans="1:7">
      <c r="A407" s="8" t="s">
        <v>380</v>
      </c>
      <c r="B407" s="8" t="s">
        <v>115</v>
      </c>
      <c r="C407" s="8" t="s">
        <v>111</v>
      </c>
      <c r="D407" s="9">
        <v>39783</v>
      </c>
      <c r="E407" s="95">
        <f t="shared" ca="1" si="6"/>
        <v>14</v>
      </c>
      <c r="F407" s="111">
        <v>54000</v>
      </c>
      <c r="G407" s="112">
        <v>3</v>
      </c>
    </row>
    <row r="408" spans="1:7">
      <c r="A408" s="8" t="s">
        <v>354</v>
      </c>
      <c r="B408" s="8" t="s">
        <v>110</v>
      </c>
      <c r="C408" s="8" t="s">
        <v>108</v>
      </c>
      <c r="D408" s="9">
        <v>40137</v>
      </c>
      <c r="E408" s="95">
        <f t="shared" ca="1" si="6"/>
        <v>13</v>
      </c>
      <c r="F408" s="111">
        <v>54190</v>
      </c>
      <c r="G408" s="112">
        <v>4</v>
      </c>
    </row>
    <row r="409" spans="1:7">
      <c r="A409" s="8" t="s">
        <v>605</v>
      </c>
      <c r="B409" s="8" t="s">
        <v>121</v>
      </c>
      <c r="C409" s="8" t="s">
        <v>111</v>
      </c>
      <c r="D409" s="9">
        <v>38734</v>
      </c>
      <c r="E409" s="95">
        <f t="shared" ca="1" si="6"/>
        <v>17</v>
      </c>
      <c r="F409" s="111">
        <v>54190</v>
      </c>
      <c r="G409" s="112">
        <v>4</v>
      </c>
    </row>
    <row r="410" spans="1:7">
      <c r="A410" s="8" t="s">
        <v>484</v>
      </c>
      <c r="B410" s="8" t="s">
        <v>119</v>
      </c>
      <c r="C410" s="8" t="s">
        <v>108</v>
      </c>
      <c r="D410" s="9">
        <v>39273</v>
      </c>
      <c r="E410" s="95">
        <f t="shared" ca="1" si="6"/>
        <v>15</v>
      </c>
      <c r="F410" s="111">
        <v>54200</v>
      </c>
      <c r="G410" s="112">
        <v>4</v>
      </c>
    </row>
    <row r="411" spans="1:7">
      <c r="A411" s="8" t="s">
        <v>847</v>
      </c>
      <c r="B411" s="8" t="s">
        <v>140</v>
      </c>
      <c r="C411" s="8" t="s">
        <v>108</v>
      </c>
      <c r="D411" s="9">
        <v>37866</v>
      </c>
      <c r="E411" s="95">
        <f t="shared" ca="1" si="6"/>
        <v>19</v>
      </c>
      <c r="F411" s="111">
        <v>54230</v>
      </c>
      <c r="G411" s="112">
        <v>5</v>
      </c>
    </row>
    <row r="412" spans="1:7">
      <c r="A412" s="8" t="s">
        <v>524</v>
      </c>
      <c r="B412" s="8" t="s">
        <v>119</v>
      </c>
      <c r="C412" s="8" t="s">
        <v>108</v>
      </c>
      <c r="D412" s="9">
        <v>39123</v>
      </c>
      <c r="E412" s="95">
        <f t="shared" ca="1" si="6"/>
        <v>16</v>
      </c>
      <c r="F412" s="111">
        <v>54270</v>
      </c>
      <c r="G412" s="112">
        <v>3</v>
      </c>
    </row>
    <row r="413" spans="1:7">
      <c r="A413" s="8" t="s">
        <v>190</v>
      </c>
      <c r="B413" s="8" t="s">
        <v>110</v>
      </c>
      <c r="C413" s="8" t="s">
        <v>108</v>
      </c>
      <c r="D413" s="9">
        <v>40815</v>
      </c>
      <c r="E413" s="95">
        <f t="shared" ca="1" si="6"/>
        <v>11</v>
      </c>
      <c r="F413" s="111">
        <v>54500</v>
      </c>
      <c r="G413" s="112">
        <v>5</v>
      </c>
    </row>
    <row r="414" spans="1:7">
      <c r="A414" s="10" t="s">
        <v>4</v>
      </c>
      <c r="B414" s="10" t="s">
        <v>130</v>
      </c>
      <c r="C414" s="10" t="s">
        <v>108</v>
      </c>
      <c r="D414" s="11">
        <v>36171</v>
      </c>
      <c r="E414" s="95">
        <f t="shared" ca="1" si="6"/>
        <v>24</v>
      </c>
      <c r="F414" s="111">
        <v>54550</v>
      </c>
      <c r="G414" s="112">
        <v>1</v>
      </c>
    </row>
    <row r="415" spans="1:7">
      <c r="A415" s="8" t="s">
        <v>917</v>
      </c>
      <c r="B415" s="8" t="s">
        <v>110</v>
      </c>
      <c r="C415" s="8" t="s">
        <v>108</v>
      </c>
      <c r="D415" s="9">
        <v>36088</v>
      </c>
      <c r="E415" s="95">
        <f t="shared" ca="1" si="6"/>
        <v>24</v>
      </c>
      <c r="F415" s="111">
        <v>54580</v>
      </c>
      <c r="G415" s="112">
        <v>4</v>
      </c>
    </row>
    <row r="416" spans="1:7">
      <c r="A416" s="8" t="s">
        <v>175</v>
      </c>
      <c r="B416" s="8" t="s">
        <v>119</v>
      </c>
      <c r="C416" s="8" t="s">
        <v>108</v>
      </c>
      <c r="D416" s="9">
        <v>40909</v>
      </c>
      <c r="E416" s="95">
        <f t="shared" ca="1" si="6"/>
        <v>11</v>
      </c>
      <c r="F416" s="111">
        <v>54830</v>
      </c>
      <c r="G416" s="112">
        <v>1</v>
      </c>
    </row>
    <row r="417" spans="1:7">
      <c r="A417" s="8" t="s">
        <v>949</v>
      </c>
      <c r="B417" s="8" t="s">
        <v>119</v>
      </c>
      <c r="C417" s="8" t="s">
        <v>111</v>
      </c>
      <c r="D417" s="9">
        <v>36479</v>
      </c>
      <c r="E417" s="95">
        <f t="shared" ca="1" si="6"/>
        <v>23</v>
      </c>
      <c r="F417" s="111">
        <v>54840</v>
      </c>
      <c r="G417" s="112">
        <v>4</v>
      </c>
    </row>
    <row r="418" spans="1:7">
      <c r="A418" s="8" t="s">
        <v>819</v>
      </c>
      <c r="B418" s="8" t="s">
        <v>140</v>
      </c>
      <c r="C418" s="8" t="s">
        <v>108</v>
      </c>
      <c r="D418" s="9">
        <v>35938</v>
      </c>
      <c r="E418" s="95">
        <f t="shared" ca="1" si="6"/>
        <v>24</v>
      </c>
      <c r="F418" s="111">
        <v>55450</v>
      </c>
      <c r="G418" s="112">
        <v>5</v>
      </c>
    </row>
    <row r="419" spans="1:7">
      <c r="A419" s="8" t="s">
        <v>244</v>
      </c>
      <c r="B419" s="8" t="s">
        <v>107</v>
      </c>
      <c r="C419" s="8" t="s">
        <v>111</v>
      </c>
      <c r="D419" s="12">
        <v>40563</v>
      </c>
      <c r="E419" s="95">
        <f t="shared" ca="1" si="6"/>
        <v>12</v>
      </c>
      <c r="F419" s="111">
        <v>55510</v>
      </c>
      <c r="G419" s="112">
        <v>3</v>
      </c>
    </row>
    <row r="420" spans="1:7">
      <c r="A420" s="8" t="s">
        <v>118</v>
      </c>
      <c r="B420" s="8" t="s">
        <v>119</v>
      </c>
      <c r="C420" s="8" t="s">
        <v>111</v>
      </c>
      <c r="D420" s="9">
        <v>41219</v>
      </c>
      <c r="E420" s="95">
        <f t="shared" ca="1" si="6"/>
        <v>10</v>
      </c>
      <c r="F420" s="111">
        <v>55690</v>
      </c>
      <c r="G420" s="112">
        <v>2</v>
      </c>
    </row>
    <row r="421" spans="1:7">
      <c r="A421" s="8" t="s">
        <v>658</v>
      </c>
      <c r="B421" s="8" t="s">
        <v>154</v>
      </c>
      <c r="C421" s="8" t="s">
        <v>108</v>
      </c>
      <c r="D421" s="9">
        <v>36619</v>
      </c>
      <c r="E421" s="95">
        <f t="shared" ca="1" si="6"/>
        <v>23</v>
      </c>
      <c r="F421" s="111">
        <v>56440</v>
      </c>
      <c r="G421" s="112">
        <v>1</v>
      </c>
    </row>
    <row r="422" spans="1:7">
      <c r="A422" s="8" t="s">
        <v>426</v>
      </c>
      <c r="B422" s="8" t="s">
        <v>110</v>
      </c>
      <c r="C422" s="8" t="s">
        <v>111</v>
      </c>
      <c r="D422" s="9">
        <v>39592</v>
      </c>
      <c r="E422" s="95">
        <f t="shared" ca="1" si="6"/>
        <v>14</v>
      </c>
      <c r="F422" s="111">
        <v>56650</v>
      </c>
      <c r="G422" s="112">
        <v>1</v>
      </c>
    </row>
    <row r="423" spans="1:7">
      <c r="A423" s="8" t="s">
        <v>566</v>
      </c>
      <c r="B423" s="8" t="s">
        <v>113</v>
      </c>
      <c r="C423" s="8" t="s">
        <v>108</v>
      </c>
      <c r="D423" s="9">
        <v>38892</v>
      </c>
      <c r="E423" s="95">
        <f t="shared" ca="1" si="6"/>
        <v>16</v>
      </c>
      <c r="F423" s="111">
        <v>56870</v>
      </c>
      <c r="G423" s="112">
        <v>1</v>
      </c>
    </row>
    <row r="424" spans="1:7">
      <c r="A424" s="8" t="s">
        <v>173</v>
      </c>
      <c r="B424" s="8" t="s">
        <v>140</v>
      </c>
      <c r="C424" s="8" t="s">
        <v>108</v>
      </c>
      <c r="D424" s="9">
        <v>40918</v>
      </c>
      <c r="E424" s="95">
        <f t="shared" ca="1" si="6"/>
        <v>11</v>
      </c>
      <c r="F424" s="111">
        <v>56900</v>
      </c>
      <c r="G424" s="112">
        <v>5</v>
      </c>
    </row>
    <row r="425" spans="1:7">
      <c r="A425" s="8" t="s">
        <v>360</v>
      </c>
      <c r="B425" s="8" t="s">
        <v>113</v>
      </c>
      <c r="C425" s="8" t="s">
        <v>111</v>
      </c>
      <c r="D425" s="9">
        <v>40054</v>
      </c>
      <c r="E425" s="95">
        <f t="shared" ca="1" si="6"/>
        <v>13</v>
      </c>
      <c r="F425" s="111">
        <v>56920</v>
      </c>
      <c r="G425" s="112">
        <v>4</v>
      </c>
    </row>
    <row r="426" spans="1:7">
      <c r="A426" s="8" t="s">
        <v>216</v>
      </c>
      <c r="B426" s="8" t="s">
        <v>140</v>
      </c>
      <c r="C426" s="8" t="s">
        <v>111</v>
      </c>
      <c r="D426" s="12">
        <v>40680</v>
      </c>
      <c r="E426" s="95">
        <f t="shared" ca="1" si="6"/>
        <v>11</v>
      </c>
      <c r="F426" s="111">
        <v>57110</v>
      </c>
      <c r="G426" s="112">
        <v>3</v>
      </c>
    </row>
    <row r="427" spans="1:7">
      <c r="A427" s="8" t="s">
        <v>622</v>
      </c>
      <c r="B427" s="8" t="s">
        <v>140</v>
      </c>
      <c r="C427" s="8" t="s">
        <v>111</v>
      </c>
      <c r="D427" s="9">
        <v>38044</v>
      </c>
      <c r="E427" s="95">
        <f t="shared" ca="1" si="6"/>
        <v>19</v>
      </c>
      <c r="F427" s="111">
        <v>57410</v>
      </c>
      <c r="G427" s="112">
        <v>2</v>
      </c>
    </row>
    <row r="428" spans="1:7">
      <c r="A428" s="8" t="s">
        <v>182</v>
      </c>
      <c r="B428" s="8" t="s">
        <v>107</v>
      </c>
      <c r="C428" s="8" t="s">
        <v>111</v>
      </c>
      <c r="D428" s="9">
        <v>40867</v>
      </c>
      <c r="E428" s="95">
        <f t="shared" ca="1" si="6"/>
        <v>11</v>
      </c>
      <c r="F428" s="111">
        <v>57500</v>
      </c>
      <c r="G428" s="112">
        <v>1</v>
      </c>
    </row>
    <row r="429" spans="1:7">
      <c r="A429" s="8" t="s">
        <v>427</v>
      </c>
      <c r="B429" s="8" t="s">
        <v>147</v>
      </c>
      <c r="C429" s="8" t="s">
        <v>111</v>
      </c>
      <c r="D429" s="9">
        <v>39592</v>
      </c>
      <c r="E429" s="95">
        <f t="shared" ca="1" si="6"/>
        <v>14</v>
      </c>
      <c r="F429" s="111">
        <v>57520</v>
      </c>
      <c r="G429" s="112">
        <v>3</v>
      </c>
    </row>
    <row r="430" spans="1:7">
      <c r="A430" s="8" t="s">
        <v>296</v>
      </c>
      <c r="B430" s="8" t="s">
        <v>147</v>
      </c>
      <c r="C430" s="8" t="s">
        <v>108</v>
      </c>
      <c r="D430" s="9">
        <v>40395</v>
      </c>
      <c r="E430" s="95">
        <f t="shared" ca="1" si="6"/>
        <v>12</v>
      </c>
      <c r="F430" s="111">
        <v>57560</v>
      </c>
      <c r="G430" s="112">
        <v>4</v>
      </c>
    </row>
    <row r="431" spans="1:7">
      <c r="A431" s="8" t="s">
        <v>815</v>
      </c>
      <c r="B431" s="8" t="s">
        <v>140</v>
      </c>
      <c r="C431" s="8" t="s">
        <v>111</v>
      </c>
      <c r="D431" s="9">
        <v>36637</v>
      </c>
      <c r="E431" s="95">
        <f t="shared" ca="1" si="6"/>
        <v>22</v>
      </c>
      <c r="F431" s="111">
        <v>57600</v>
      </c>
      <c r="G431" s="112">
        <v>3</v>
      </c>
    </row>
    <row r="432" spans="1:7">
      <c r="A432" s="8" t="s">
        <v>289</v>
      </c>
      <c r="B432" s="8" t="s">
        <v>110</v>
      </c>
      <c r="C432" s="8" t="s">
        <v>111</v>
      </c>
      <c r="D432" s="12">
        <v>40410</v>
      </c>
      <c r="E432" s="95">
        <f t="shared" ca="1" si="6"/>
        <v>12</v>
      </c>
      <c r="F432" s="111">
        <v>57680</v>
      </c>
      <c r="G432" s="112">
        <v>4</v>
      </c>
    </row>
    <row r="433" spans="1:7">
      <c r="A433" s="8" t="s">
        <v>827</v>
      </c>
      <c r="B433" s="8" t="s">
        <v>140</v>
      </c>
      <c r="C433" s="8" t="s">
        <v>111</v>
      </c>
      <c r="D433" s="9">
        <v>36704</v>
      </c>
      <c r="E433" s="95">
        <f t="shared" ca="1" si="6"/>
        <v>22</v>
      </c>
      <c r="F433" s="111">
        <v>57760</v>
      </c>
      <c r="G433" s="112">
        <v>3</v>
      </c>
    </row>
    <row r="434" spans="1:7">
      <c r="A434" s="8" t="s">
        <v>901</v>
      </c>
      <c r="B434" s="8" t="s">
        <v>110</v>
      </c>
      <c r="C434" s="8" t="s">
        <v>111</v>
      </c>
      <c r="D434" s="9">
        <v>36297</v>
      </c>
      <c r="E434" s="95">
        <f t="shared" ca="1" si="6"/>
        <v>23</v>
      </c>
      <c r="F434" s="111">
        <v>57990</v>
      </c>
      <c r="G434" s="112">
        <v>5</v>
      </c>
    </row>
    <row r="435" spans="1:7">
      <c r="A435" s="8" t="s">
        <v>258</v>
      </c>
      <c r="B435" s="8" t="s">
        <v>154</v>
      </c>
      <c r="C435" s="8" t="s">
        <v>111</v>
      </c>
      <c r="D435" s="9">
        <v>40508</v>
      </c>
      <c r="E435" s="95">
        <f t="shared" ca="1" si="6"/>
        <v>12</v>
      </c>
      <c r="F435" s="111">
        <v>58130</v>
      </c>
      <c r="G435" s="112">
        <v>2</v>
      </c>
    </row>
    <row r="436" spans="1:7">
      <c r="A436" s="8" t="s">
        <v>954</v>
      </c>
      <c r="B436" s="8" t="s">
        <v>107</v>
      </c>
      <c r="C436" s="8" t="s">
        <v>111</v>
      </c>
      <c r="D436" s="9">
        <v>36193</v>
      </c>
      <c r="E436" s="95">
        <f t="shared" ca="1" si="6"/>
        <v>24</v>
      </c>
      <c r="F436" s="111">
        <v>58250</v>
      </c>
      <c r="G436" s="112">
        <v>2</v>
      </c>
    </row>
    <row r="437" spans="1:7">
      <c r="A437" s="10" t="s">
        <v>402</v>
      </c>
      <c r="B437" s="10" t="s">
        <v>135</v>
      </c>
      <c r="C437" s="10" t="s">
        <v>108</v>
      </c>
      <c r="D437" s="11">
        <v>39704</v>
      </c>
      <c r="E437" s="95">
        <f t="shared" ca="1" si="6"/>
        <v>14</v>
      </c>
      <c r="F437" s="111">
        <v>58290</v>
      </c>
      <c r="G437" s="112">
        <v>5</v>
      </c>
    </row>
    <row r="438" spans="1:7">
      <c r="A438" s="8" t="s">
        <v>299</v>
      </c>
      <c r="B438" s="8" t="s">
        <v>107</v>
      </c>
      <c r="C438" s="8" t="s">
        <v>108</v>
      </c>
      <c r="D438" s="9">
        <v>40389</v>
      </c>
      <c r="E438" s="95">
        <f t="shared" ca="1" si="6"/>
        <v>12</v>
      </c>
      <c r="F438" s="111">
        <v>58370</v>
      </c>
      <c r="G438" s="112">
        <v>5</v>
      </c>
    </row>
    <row r="439" spans="1:7">
      <c r="A439" s="8" t="s">
        <v>932</v>
      </c>
      <c r="B439" s="8" t="s">
        <v>119</v>
      </c>
      <c r="C439" s="8" t="s">
        <v>108</v>
      </c>
      <c r="D439" s="9">
        <v>36245</v>
      </c>
      <c r="E439" s="95">
        <f t="shared" ca="1" si="6"/>
        <v>24</v>
      </c>
      <c r="F439" s="111">
        <v>58410</v>
      </c>
      <c r="G439" s="112">
        <v>5</v>
      </c>
    </row>
    <row r="440" spans="1:7">
      <c r="A440" s="8" t="s">
        <v>373</v>
      </c>
      <c r="B440" s="8" t="s">
        <v>110</v>
      </c>
      <c r="C440" s="8" t="s">
        <v>111</v>
      </c>
      <c r="D440" s="9">
        <v>39809</v>
      </c>
      <c r="E440" s="95">
        <f t="shared" ca="1" si="6"/>
        <v>14</v>
      </c>
      <c r="F440" s="111">
        <v>58650</v>
      </c>
      <c r="G440" s="112">
        <v>4</v>
      </c>
    </row>
    <row r="441" spans="1:7">
      <c r="A441" s="8" t="s">
        <v>152</v>
      </c>
      <c r="B441" s="8" t="s">
        <v>140</v>
      </c>
      <c r="C441" s="8" t="s">
        <v>108</v>
      </c>
      <c r="D441" s="9">
        <v>41025</v>
      </c>
      <c r="E441" s="95">
        <f t="shared" ca="1" si="6"/>
        <v>10</v>
      </c>
      <c r="F441" s="111">
        <v>58910</v>
      </c>
      <c r="G441" s="112">
        <v>1</v>
      </c>
    </row>
    <row r="442" spans="1:7">
      <c r="A442" s="8" t="s">
        <v>946</v>
      </c>
      <c r="B442" s="8" t="s">
        <v>119</v>
      </c>
      <c r="C442" s="8" t="s">
        <v>111</v>
      </c>
      <c r="D442" s="9">
        <v>36070</v>
      </c>
      <c r="E442" s="95">
        <f t="shared" ca="1" si="6"/>
        <v>24</v>
      </c>
      <c r="F442" s="111">
        <v>59050</v>
      </c>
      <c r="G442" s="112">
        <v>4</v>
      </c>
    </row>
    <row r="443" spans="1:7">
      <c r="A443" s="8" t="s">
        <v>143</v>
      </c>
      <c r="B443" s="8" t="s">
        <v>107</v>
      </c>
      <c r="C443" s="8" t="s">
        <v>111</v>
      </c>
      <c r="D443" s="9">
        <v>41094</v>
      </c>
      <c r="E443" s="95">
        <f t="shared" ca="1" si="6"/>
        <v>10</v>
      </c>
      <c r="F443" s="111">
        <v>59128</v>
      </c>
      <c r="G443" s="112">
        <v>4</v>
      </c>
    </row>
    <row r="444" spans="1:7">
      <c r="A444" s="8" t="s">
        <v>859</v>
      </c>
      <c r="B444" s="8" t="s">
        <v>709</v>
      </c>
      <c r="C444" s="8" t="s">
        <v>108</v>
      </c>
      <c r="D444" s="9">
        <v>37407</v>
      </c>
      <c r="E444" s="95">
        <f t="shared" ca="1" si="6"/>
        <v>20</v>
      </c>
      <c r="F444" s="111">
        <v>59140</v>
      </c>
      <c r="G444" s="112">
        <v>5</v>
      </c>
    </row>
    <row r="445" spans="1:7">
      <c r="A445" s="8" t="s">
        <v>284</v>
      </c>
      <c r="B445" s="8" t="s">
        <v>110</v>
      </c>
      <c r="C445" s="8" t="s">
        <v>108</v>
      </c>
      <c r="D445" s="9">
        <v>40438</v>
      </c>
      <c r="E445" s="95">
        <f t="shared" ca="1" si="6"/>
        <v>12</v>
      </c>
      <c r="F445" s="111">
        <v>59150</v>
      </c>
      <c r="G445" s="112">
        <v>4</v>
      </c>
    </row>
    <row r="446" spans="1:7">
      <c r="A446" s="8" t="s">
        <v>268</v>
      </c>
      <c r="B446" s="8" t="s">
        <v>140</v>
      </c>
      <c r="C446" s="8" t="s">
        <v>108</v>
      </c>
      <c r="D446" s="9">
        <v>40474</v>
      </c>
      <c r="E446" s="95">
        <f t="shared" ca="1" si="6"/>
        <v>12</v>
      </c>
      <c r="F446" s="111">
        <v>59320</v>
      </c>
      <c r="G446" s="112">
        <v>4</v>
      </c>
    </row>
    <row r="447" spans="1:7">
      <c r="A447" s="8" t="s">
        <v>569</v>
      </c>
      <c r="B447" s="8" t="s">
        <v>140</v>
      </c>
      <c r="C447" s="8" t="s">
        <v>111</v>
      </c>
      <c r="D447" s="9">
        <v>38874</v>
      </c>
      <c r="E447" s="95">
        <f t="shared" ca="1" si="6"/>
        <v>16</v>
      </c>
      <c r="F447" s="111">
        <v>59330</v>
      </c>
      <c r="G447" s="112">
        <v>4</v>
      </c>
    </row>
    <row r="448" spans="1:7">
      <c r="A448" s="8" t="s">
        <v>338</v>
      </c>
      <c r="B448" s="8" t="s">
        <v>260</v>
      </c>
      <c r="C448" s="8" t="s">
        <v>111</v>
      </c>
      <c r="D448" s="12">
        <v>40253</v>
      </c>
      <c r="E448" s="95">
        <f t="shared" ca="1" si="6"/>
        <v>13</v>
      </c>
      <c r="F448" s="111">
        <v>59350</v>
      </c>
      <c r="G448" s="112">
        <v>5</v>
      </c>
    </row>
    <row r="449" spans="1:7">
      <c r="A449" s="8" t="s">
        <v>445</v>
      </c>
      <c r="B449" s="8" t="s">
        <v>140</v>
      </c>
      <c r="C449" s="8" t="s">
        <v>108</v>
      </c>
      <c r="D449" s="9">
        <v>39455</v>
      </c>
      <c r="E449" s="95">
        <f t="shared" ca="1" si="6"/>
        <v>15</v>
      </c>
      <c r="F449" s="111">
        <v>59420</v>
      </c>
      <c r="G449" s="112">
        <v>4</v>
      </c>
    </row>
    <row r="450" spans="1:7">
      <c r="A450" s="8" t="s">
        <v>106</v>
      </c>
      <c r="B450" s="8" t="s">
        <v>107</v>
      </c>
      <c r="C450" s="8" t="s">
        <v>108</v>
      </c>
      <c r="D450" s="9">
        <v>41262</v>
      </c>
      <c r="E450" s="95">
        <f t="shared" ref="E450:E513" ca="1" si="7">DATEDIF(D450,TODAY(),"Y")</f>
        <v>10</v>
      </c>
      <c r="F450" s="111">
        <v>59490</v>
      </c>
      <c r="G450" s="112">
        <v>3</v>
      </c>
    </row>
    <row r="451" spans="1:7">
      <c r="A451" s="8" t="s">
        <v>371</v>
      </c>
      <c r="B451" s="8" t="s">
        <v>140</v>
      </c>
      <c r="C451" s="8" t="s">
        <v>111</v>
      </c>
      <c r="D451" s="9">
        <v>39822</v>
      </c>
      <c r="E451" s="95">
        <f t="shared" ca="1" si="7"/>
        <v>14</v>
      </c>
      <c r="F451" s="111">
        <v>60040</v>
      </c>
      <c r="G451" s="112">
        <v>5</v>
      </c>
    </row>
    <row r="452" spans="1:7">
      <c r="A452" s="8" t="s">
        <v>421</v>
      </c>
      <c r="B452" s="8" t="s">
        <v>283</v>
      </c>
      <c r="C452" s="8" t="s">
        <v>111</v>
      </c>
      <c r="D452" s="9">
        <v>39623</v>
      </c>
      <c r="E452" s="95">
        <f t="shared" ca="1" si="7"/>
        <v>14</v>
      </c>
      <c r="F452" s="111">
        <v>60060</v>
      </c>
      <c r="G452" s="112">
        <v>2</v>
      </c>
    </row>
    <row r="453" spans="1:7">
      <c r="A453" s="8" t="s">
        <v>288</v>
      </c>
      <c r="B453" s="8" t="s">
        <v>110</v>
      </c>
      <c r="C453" s="8" t="s">
        <v>111</v>
      </c>
      <c r="D453" s="9">
        <v>40414</v>
      </c>
      <c r="E453" s="95">
        <f t="shared" ca="1" si="7"/>
        <v>12</v>
      </c>
      <c r="F453" s="111">
        <v>60070</v>
      </c>
      <c r="G453" s="112">
        <v>2</v>
      </c>
    </row>
    <row r="454" spans="1:7">
      <c r="A454" s="8" t="s">
        <v>903</v>
      </c>
      <c r="B454" s="8" t="s">
        <v>110</v>
      </c>
      <c r="C454" s="8" t="s">
        <v>111</v>
      </c>
      <c r="D454" s="9">
        <v>37404</v>
      </c>
      <c r="E454" s="95">
        <f t="shared" ca="1" si="7"/>
        <v>20</v>
      </c>
      <c r="F454" s="111">
        <v>60070</v>
      </c>
      <c r="G454" s="112">
        <v>3</v>
      </c>
    </row>
    <row r="455" spans="1:7">
      <c r="A455" s="8" t="s">
        <v>553</v>
      </c>
      <c r="B455" s="8" t="s">
        <v>140</v>
      </c>
      <c r="C455" s="8" t="s">
        <v>108</v>
      </c>
      <c r="D455" s="9">
        <v>38982</v>
      </c>
      <c r="E455" s="95">
        <f t="shared" ca="1" si="7"/>
        <v>16</v>
      </c>
      <c r="F455" s="111">
        <v>60100</v>
      </c>
      <c r="G455" s="112">
        <v>1</v>
      </c>
    </row>
    <row r="456" spans="1:7">
      <c r="A456" s="8" t="s">
        <v>568</v>
      </c>
      <c r="B456" s="8" t="s">
        <v>140</v>
      </c>
      <c r="C456" s="8" t="s">
        <v>108</v>
      </c>
      <c r="D456" s="9">
        <v>38876</v>
      </c>
      <c r="E456" s="95">
        <f t="shared" ca="1" si="7"/>
        <v>16</v>
      </c>
      <c r="F456" s="111">
        <v>60280</v>
      </c>
      <c r="G456" s="112">
        <v>1</v>
      </c>
    </row>
    <row r="457" spans="1:7">
      <c r="A457" s="8" t="s">
        <v>968</v>
      </c>
      <c r="B457" s="8" t="s">
        <v>107</v>
      </c>
      <c r="C457" s="8" t="s">
        <v>108</v>
      </c>
      <c r="D457" s="9">
        <v>37495</v>
      </c>
      <c r="E457" s="95">
        <f t="shared" ca="1" si="7"/>
        <v>20</v>
      </c>
      <c r="F457" s="111">
        <v>60300</v>
      </c>
      <c r="G457" s="112">
        <v>2</v>
      </c>
    </row>
    <row r="458" spans="1:7">
      <c r="A458" s="8" t="s">
        <v>164</v>
      </c>
      <c r="B458" s="8" t="s">
        <v>140</v>
      </c>
      <c r="C458" s="8" t="s">
        <v>108</v>
      </c>
      <c r="D458" s="9">
        <v>40953</v>
      </c>
      <c r="E458" s="95">
        <f t="shared" ca="1" si="7"/>
        <v>11</v>
      </c>
      <c r="F458" s="111">
        <v>60380</v>
      </c>
      <c r="G458" s="112">
        <v>4</v>
      </c>
    </row>
    <row r="459" spans="1:7">
      <c r="A459" s="8" t="s">
        <v>163</v>
      </c>
      <c r="B459" s="8" t="s">
        <v>110</v>
      </c>
      <c r="C459" s="8" t="s">
        <v>111</v>
      </c>
      <c r="D459" s="9">
        <v>40963</v>
      </c>
      <c r="E459" s="95">
        <f t="shared" ca="1" si="7"/>
        <v>11</v>
      </c>
      <c r="F459" s="111">
        <v>60550</v>
      </c>
      <c r="G459" s="112">
        <v>2</v>
      </c>
    </row>
    <row r="460" spans="1:7">
      <c r="A460" s="8" t="s">
        <v>158</v>
      </c>
      <c r="B460" s="8" t="s">
        <v>147</v>
      </c>
      <c r="C460" s="8" t="s">
        <v>108</v>
      </c>
      <c r="D460" s="9">
        <v>41000</v>
      </c>
      <c r="E460" s="95">
        <f t="shared" ca="1" si="7"/>
        <v>11</v>
      </c>
      <c r="F460" s="111">
        <v>60560</v>
      </c>
      <c r="G460" s="112">
        <v>4</v>
      </c>
    </row>
    <row r="461" spans="1:7">
      <c r="A461" s="8" t="s">
        <v>527</v>
      </c>
      <c r="B461" s="8" t="s">
        <v>250</v>
      </c>
      <c r="C461" s="8" t="s">
        <v>111</v>
      </c>
      <c r="D461" s="9">
        <v>39116</v>
      </c>
      <c r="E461" s="95">
        <f t="shared" ca="1" si="7"/>
        <v>16</v>
      </c>
      <c r="F461" s="111">
        <v>60760</v>
      </c>
      <c r="G461" s="112">
        <v>2</v>
      </c>
    </row>
    <row r="462" spans="1:7">
      <c r="A462" s="8" t="s">
        <v>943</v>
      </c>
      <c r="B462" s="8" t="s">
        <v>119</v>
      </c>
      <c r="C462" s="8" t="s">
        <v>111</v>
      </c>
      <c r="D462" s="9">
        <v>36406</v>
      </c>
      <c r="E462" s="95">
        <f t="shared" ca="1" si="7"/>
        <v>23</v>
      </c>
      <c r="F462" s="111">
        <v>60800</v>
      </c>
      <c r="G462" s="112">
        <v>4</v>
      </c>
    </row>
    <row r="463" spans="1:7">
      <c r="A463" s="8" t="s">
        <v>9</v>
      </c>
      <c r="B463" s="8" t="s">
        <v>135</v>
      </c>
      <c r="C463" s="8" t="s">
        <v>108</v>
      </c>
      <c r="D463" s="9">
        <v>38751</v>
      </c>
      <c r="E463" s="95">
        <f t="shared" ca="1" si="7"/>
        <v>17</v>
      </c>
      <c r="F463" s="111">
        <v>60830</v>
      </c>
      <c r="G463" s="112">
        <v>2</v>
      </c>
    </row>
    <row r="464" spans="1:7">
      <c r="A464" s="8" t="s">
        <v>663</v>
      </c>
      <c r="B464" s="8" t="s">
        <v>123</v>
      </c>
      <c r="C464" s="8" t="s">
        <v>108</v>
      </c>
      <c r="D464" s="9">
        <v>35829</v>
      </c>
      <c r="E464" s="95">
        <f t="shared" ca="1" si="7"/>
        <v>25</v>
      </c>
      <c r="F464" s="111">
        <v>61030</v>
      </c>
      <c r="G464" s="112">
        <v>3</v>
      </c>
    </row>
    <row r="465" spans="1:7">
      <c r="A465" s="8" t="s">
        <v>386</v>
      </c>
      <c r="B465" s="8" t="s">
        <v>140</v>
      </c>
      <c r="C465" s="8" t="s">
        <v>108</v>
      </c>
      <c r="D465" s="9">
        <v>39760</v>
      </c>
      <c r="E465" s="95">
        <f t="shared" ca="1" si="7"/>
        <v>14</v>
      </c>
      <c r="F465" s="111">
        <v>61060</v>
      </c>
      <c r="G465" s="112">
        <v>5</v>
      </c>
    </row>
    <row r="466" spans="1:7">
      <c r="A466" s="8" t="s">
        <v>191</v>
      </c>
      <c r="B466" s="8" t="s">
        <v>107</v>
      </c>
      <c r="C466" s="8" t="s">
        <v>111</v>
      </c>
      <c r="D466" s="9">
        <v>40811</v>
      </c>
      <c r="E466" s="95">
        <f t="shared" ca="1" si="7"/>
        <v>11</v>
      </c>
      <c r="F466" s="111">
        <v>61134</v>
      </c>
      <c r="G466" s="112">
        <v>4</v>
      </c>
    </row>
    <row r="467" spans="1:7">
      <c r="A467" s="8" t="s">
        <v>346</v>
      </c>
      <c r="B467" s="8" t="s">
        <v>110</v>
      </c>
      <c r="C467" s="8" t="s">
        <v>108</v>
      </c>
      <c r="D467" s="9">
        <v>40208</v>
      </c>
      <c r="E467" s="95">
        <f t="shared" ca="1" si="7"/>
        <v>13</v>
      </c>
      <c r="F467" s="111">
        <v>61148</v>
      </c>
      <c r="G467" s="112">
        <v>2</v>
      </c>
    </row>
    <row r="468" spans="1:7">
      <c r="A468" s="8" t="s">
        <v>783</v>
      </c>
      <c r="B468" s="8" t="s">
        <v>137</v>
      </c>
      <c r="C468" s="8" t="s">
        <v>108</v>
      </c>
      <c r="D468" s="9">
        <v>37113</v>
      </c>
      <c r="E468" s="95">
        <f t="shared" ca="1" si="7"/>
        <v>21</v>
      </c>
      <c r="F468" s="111">
        <v>61150</v>
      </c>
      <c r="G468" s="112">
        <v>4</v>
      </c>
    </row>
    <row r="469" spans="1:7">
      <c r="A469" s="8" t="s">
        <v>567</v>
      </c>
      <c r="B469" s="8" t="s">
        <v>140</v>
      </c>
      <c r="C469" s="8" t="s">
        <v>108</v>
      </c>
      <c r="D469" s="9">
        <v>38878</v>
      </c>
      <c r="E469" s="95">
        <f t="shared" ca="1" si="7"/>
        <v>16</v>
      </c>
      <c r="F469" s="111">
        <v>61150</v>
      </c>
      <c r="G469" s="112">
        <v>2</v>
      </c>
    </row>
    <row r="470" spans="1:7">
      <c r="A470" s="8" t="s">
        <v>437</v>
      </c>
      <c r="B470" s="8" t="s">
        <v>110</v>
      </c>
      <c r="C470" s="8" t="s">
        <v>108</v>
      </c>
      <c r="D470" s="9">
        <v>39519</v>
      </c>
      <c r="E470" s="95">
        <f t="shared" ca="1" si="7"/>
        <v>15</v>
      </c>
      <c r="F470" s="111">
        <v>61330</v>
      </c>
      <c r="G470" s="112">
        <v>2</v>
      </c>
    </row>
    <row r="471" spans="1:7">
      <c r="A471" s="8" t="s">
        <v>779</v>
      </c>
      <c r="B471" s="8" t="s">
        <v>137</v>
      </c>
      <c r="C471" s="8" t="s">
        <v>108</v>
      </c>
      <c r="D471" s="9">
        <v>36269</v>
      </c>
      <c r="E471" s="95">
        <f t="shared" ca="1" si="7"/>
        <v>23</v>
      </c>
      <c r="F471" s="111">
        <v>61330</v>
      </c>
      <c r="G471" s="112">
        <v>1</v>
      </c>
    </row>
    <row r="472" spans="1:7">
      <c r="A472" s="8" t="s">
        <v>814</v>
      </c>
      <c r="B472" s="8" t="s">
        <v>140</v>
      </c>
      <c r="C472" s="8" t="s">
        <v>108</v>
      </c>
      <c r="D472" s="9">
        <v>36273</v>
      </c>
      <c r="E472" s="95">
        <f t="shared" ca="1" si="7"/>
        <v>23</v>
      </c>
      <c r="F472" s="111">
        <v>61330</v>
      </c>
      <c r="G472" s="112">
        <v>4</v>
      </c>
    </row>
    <row r="473" spans="1:7">
      <c r="A473" s="8" t="s">
        <v>804</v>
      </c>
      <c r="B473" s="8" t="s">
        <v>140</v>
      </c>
      <c r="C473" s="8" t="s">
        <v>111</v>
      </c>
      <c r="D473" s="9">
        <v>37634</v>
      </c>
      <c r="E473" s="95">
        <f t="shared" ca="1" si="7"/>
        <v>20</v>
      </c>
      <c r="F473" s="111">
        <v>61370</v>
      </c>
      <c r="G473" s="112">
        <v>3</v>
      </c>
    </row>
    <row r="474" spans="1:7">
      <c r="A474" s="8" t="s">
        <v>180</v>
      </c>
      <c r="B474" s="8" t="s">
        <v>123</v>
      </c>
      <c r="C474" s="8" t="s">
        <v>108</v>
      </c>
      <c r="D474" s="9">
        <v>40880</v>
      </c>
      <c r="E474" s="95">
        <f t="shared" ca="1" si="7"/>
        <v>11</v>
      </c>
      <c r="F474" s="111">
        <v>61400</v>
      </c>
      <c r="G474" s="112">
        <v>5</v>
      </c>
    </row>
    <row r="475" spans="1:7">
      <c r="A475" s="8" t="s">
        <v>904</v>
      </c>
      <c r="B475" s="8" t="s">
        <v>110</v>
      </c>
      <c r="C475" s="8" t="s">
        <v>108</v>
      </c>
      <c r="D475" s="9">
        <v>35958</v>
      </c>
      <c r="E475" s="95">
        <f t="shared" ca="1" si="7"/>
        <v>24</v>
      </c>
      <c r="F475" s="111">
        <v>61420</v>
      </c>
      <c r="G475" s="112">
        <v>4</v>
      </c>
    </row>
    <row r="476" spans="1:7">
      <c r="A476" s="8" t="s">
        <v>199</v>
      </c>
      <c r="B476" s="8" t="s">
        <v>115</v>
      </c>
      <c r="C476" s="8" t="s">
        <v>108</v>
      </c>
      <c r="D476" s="9">
        <v>40762</v>
      </c>
      <c r="E476" s="95">
        <f t="shared" ca="1" si="7"/>
        <v>11</v>
      </c>
      <c r="F476" s="111">
        <v>61470</v>
      </c>
      <c r="G476" s="112">
        <v>5</v>
      </c>
    </row>
    <row r="477" spans="1:7">
      <c r="A477" s="8" t="s">
        <v>914</v>
      </c>
      <c r="B477" s="8" t="s">
        <v>110</v>
      </c>
      <c r="C477" s="8" t="s">
        <v>111</v>
      </c>
      <c r="D477" s="9">
        <v>37526</v>
      </c>
      <c r="E477" s="95">
        <f t="shared" ca="1" si="7"/>
        <v>20</v>
      </c>
      <c r="F477" s="111">
        <v>61580</v>
      </c>
      <c r="G477" s="112">
        <v>3</v>
      </c>
    </row>
    <row r="478" spans="1:7">
      <c r="A478" s="8" t="s">
        <v>961</v>
      </c>
      <c r="B478" s="8" t="s">
        <v>107</v>
      </c>
      <c r="C478" s="8" t="s">
        <v>108</v>
      </c>
      <c r="D478" s="9">
        <v>36330</v>
      </c>
      <c r="E478" s="95">
        <f t="shared" ca="1" si="7"/>
        <v>23</v>
      </c>
      <c r="F478" s="111">
        <v>61850</v>
      </c>
      <c r="G478" s="112">
        <v>2</v>
      </c>
    </row>
    <row r="479" spans="1:7">
      <c r="A479" s="8" t="s">
        <v>799</v>
      </c>
      <c r="B479" s="8" t="s">
        <v>215</v>
      </c>
      <c r="C479" s="8" t="s">
        <v>131</v>
      </c>
      <c r="D479" s="9">
        <v>36519</v>
      </c>
      <c r="E479" s="95">
        <f t="shared" ca="1" si="7"/>
        <v>23</v>
      </c>
      <c r="F479" s="111">
        <v>61860</v>
      </c>
      <c r="G479" s="112">
        <v>5</v>
      </c>
    </row>
    <row r="480" spans="1:7">
      <c r="A480" s="8" t="s">
        <v>325</v>
      </c>
      <c r="B480" s="8" t="s">
        <v>709</v>
      </c>
      <c r="C480" s="8" t="s">
        <v>111</v>
      </c>
      <c r="D480" s="12">
        <v>40292</v>
      </c>
      <c r="E480" s="95">
        <f t="shared" ca="1" si="7"/>
        <v>12</v>
      </c>
      <c r="F480" s="111">
        <v>61890</v>
      </c>
      <c r="G480" s="112">
        <v>2</v>
      </c>
    </row>
    <row r="481" spans="1:7">
      <c r="A481" s="8" t="s">
        <v>544</v>
      </c>
      <c r="B481" s="8" t="s">
        <v>123</v>
      </c>
      <c r="C481" s="8" t="s">
        <v>111</v>
      </c>
      <c r="D481" s="9">
        <v>39040</v>
      </c>
      <c r="E481" s="95">
        <f t="shared" ca="1" si="7"/>
        <v>16</v>
      </c>
      <c r="F481" s="111">
        <v>62150</v>
      </c>
      <c r="G481" s="112">
        <v>4</v>
      </c>
    </row>
    <row r="482" spans="1:7">
      <c r="A482" s="8" t="s">
        <v>252</v>
      </c>
      <c r="B482" s="8" t="s">
        <v>121</v>
      </c>
      <c r="C482" s="8" t="s">
        <v>108</v>
      </c>
      <c r="D482" s="9">
        <v>40533</v>
      </c>
      <c r="E482" s="95">
        <f t="shared" ca="1" si="7"/>
        <v>12</v>
      </c>
      <c r="F482" s="111">
        <v>62180</v>
      </c>
      <c r="G482" s="112">
        <v>2</v>
      </c>
    </row>
    <row r="483" spans="1:7">
      <c r="A483" s="8" t="s">
        <v>895</v>
      </c>
      <c r="B483" s="8" t="s">
        <v>110</v>
      </c>
      <c r="C483" s="8" t="s">
        <v>108</v>
      </c>
      <c r="D483" s="9">
        <v>36536</v>
      </c>
      <c r="E483" s="95">
        <f t="shared" ca="1" si="7"/>
        <v>23</v>
      </c>
      <c r="F483" s="111">
        <v>62400</v>
      </c>
      <c r="G483" s="112">
        <v>4</v>
      </c>
    </row>
    <row r="484" spans="1:7">
      <c r="A484" s="8" t="s">
        <v>193</v>
      </c>
      <c r="B484" s="8" t="s">
        <v>107</v>
      </c>
      <c r="C484" s="8" t="s">
        <v>111</v>
      </c>
      <c r="D484" s="9">
        <v>40800</v>
      </c>
      <c r="E484" s="95">
        <f t="shared" ca="1" si="7"/>
        <v>11</v>
      </c>
      <c r="F484" s="111">
        <v>62480</v>
      </c>
      <c r="G484" s="112">
        <v>5</v>
      </c>
    </row>
    <row r="485" spans="1:7">
      <c r="A485" s="8" t="s">
        <v>467</v>
      </c>
      <c r="B485" s="8" t="s">
        <v>110</v>
      </c>
      <c r="C485" s="8" t="s">
        <v>108</v>
      </c>
      <c r="D485" s="9">
        <v>39335</v>
      </c>
      <c r="E485" s="95">
        <f t="shared" ca="1" si="7"/>
        <v>15</v>
      </c>
      <c r="F485" s="111">
        <v>62688</v>
      </c>
      <c r="G485" s="112">
        <v>2</v>
      </c>
    </row>
    <row r="486" spans="1:7">
      <c r="A486" s="8" t="s">
        <v>592</v>
      </c>
      <c r="B486" s="8" t="s">
        <v>110</v>
      </c>
      <c r="C486" s="8" t="s">
        <v>108</v>
      </c>
      <c r="D486" s="9">
        <v>38790</v>
      </c>
      <c r="E486" s="95">
        <f t="shared" ca="1" si="7"/>
        <v>17</v>
      </c>
      <c r="F486" s="111">
        <v>62688</v>
      </c>
      <c r="G486" s="112">
        <v>3</v>
      </c>
    </row>
    <row r="487" spans="1:7">
      <c r="A487" s="8" t="s">
        <v>246</v>
      </c>
      <c r="B487" s="8" t="s">
        <v>147</v>
      </c>
      <c r="C487" s="8" t="s">
        <v>108</v>
      </c>
      <c r="D487" s="9">
        <v>40552</v>
      </c>
      <c r="E487" s="95">
        <f t="shared" ca="1" si="7"/>
        <v>12</v>
      </c>
      <c r="F487" s="111">
        <v>62740</v>
      </c>
      <c r="G487" s="112">
        <v>4</v>
      </c>
    </row>
    <row r="488" spans="1:7">
      <c r="A488" s="8" t="s">
        <v>812</v>
      </c>
      <c r="B488" s="8" t="s">
        <v>140</v>
      </c>
      <c r="C488" s="8" t="s">
        <v>108</v>
      </c>
      <c r="D488" s="9">
        <v>37331</v>
      </c>
      <c r="E488" s="95">
        <f t="shared" ca="1" si="7"/>
        <v>21</v>
      </c>
      <c r="F488" s="111">
        <v>62750</v>
      </c>
      <c r="G488" s="112">
        <v>3</v>
      </c>
    </row>
    <row r="489" spans="1:7">
      <c r="A489" s="8" t="s">
        <v>432</v>
      </c>
      <c r="B489" s="8" t="s">
        <v>140</v>
      </c>
      <c r="C489" s="8" t="s">
        <v>111</v>
      </c>
      <c r="D489" s="9">
        <v>39538</v>
      </c>
      <c r="E489" s="95">
        <f t="shared" ca="1" si="7"/>
        <v>15</v>
      </c>
      <c r="F489" s="111">
        <v>62780</v>
      </c>
      <c r="G489" s="112">
        <v>4</v>
      </c>
    </row>
    <row r="490" spans="1:7">
      <c r="A490" s="8" t="s">
        <v>142</v>
      </c>
      <c r="B490" s="8" t="s">
        <v>107</v>
      </c>
      <c r="C490" s="8" t="s">
        <v>108</v>
      </c>
      <c r="D490" s="9">
        <v>41111</v>
      </c>
      <c r="E490" s="95">
        <f t="shared" ca="1" si="7"/>
        <v>10</v>
      </c>
      <c r="F490" s="111">
        <v>62780</v>
      </c>
      <c r="G490" s="112">
        <v>3</v>
      </c>
    </row>
    <row r="491" spans="1:7">
      <c r="A491" s="8" t="s">
        <v>768</v>
      </c>
      <c r="B491" s="8" t="s">
        <v>123</v>
      </c>
      <c r="C491" s="8" t="s">
        <v>108</v>
      </c>
      <c r="D491" s="9">
        <v>37176</v>
      </c>
      <c r="E491" s="95">
        <f t="shared" ca="1" si="7"/>
        <v>21</v>
      </c>
      <c r="F491" s="111">
        <v>62790</v>
      </c>
      <c r="G491" s="112">
        <v>2</v>
      </c>
    </row>
    <row r="492" spans="1:7">
      <c r="A492" s="8" t="s">
        <v>603</v>
      </c>
      <c r="B492" s="8" t="s">
        <v>119</v>
      </c>
      <c r="C492" s="8" t="s">
        <v>108</v>
      </c>
      <c r="D492" s="9">
        <v>38738</v>
      </c>
      <c r="E492" s="95">
        <f t="shared" ca="1" si="7"/>
        <v>17</v>
      </c>
      <c r="F492" s="111">
        <v>62965</v>
      </c>
      <c r="G492" s="112">
        <v>1</v>
      </c>
    </row>
    <row r="493" spans="1:7">
      <c r="A493" s="8" t="s">
        <v>273</v>
      </c>
      <c r="B493" s="8" t="s">
        <v>119</v>
      </c>
      <c r="C493" s="8" t="s">
        <v>108</v>
      </c>
      <c r="D493" s="9">
        <v>40469</v>
      </c>
      <c r="E493" s="95">
        <f t="shared" ca="1" si="7"/>
        <v>12</v>
      </c>
      <c r="F493" s="111">
        <v>63030</v>
      </c>
      <c r="G493" s="112">
        <v>1</v>
      </c>
    </row>
    <row r="494" spans="1:7">
      <c r="A494" s="8" t="s">
        <v>184</v>
      </c>
      <c r="B494" s="8" t="s">
        <v>119</v>
      </c>
      <c r="C494" s="8" t="s">
        <v>108</v>
      </c>
      <c r="D494" s="9">
        <v>40853</v>
      </c>
      <c r="E494" s="95">
        <f t="shared" ca="1" si="7"/>
        <v>11</v>
      </c>
      <c r="F494" s="111">
        <v>63050</v>
      </c>
      <c r="G494" s="112">
        <v>3</v>
      </c>
    </row>
    <row r="495" spans="1:7">
      <c r="A495" s="8" t="s">
        <v>957</v>
      </c>
      <c r="B495" s="8" t="s">
        <v>107</v>
      </c>
      <c r="C495" s="8" t="s">
        <v>108</v>
      </c>
      <c r="D495" s="9">
        <v>36967</v>
      </c>
      <c r="E495" s="95">
        <f t="shared" ca="1" si="7"/>
        <v>22</v>
      </c>
      <c r="F495" s="111">
        <v>63060</v>
      </c>
      <c r="G495" s="112">
        <v>4</v>
      </c>
    </row>
    <row r="496" spans="1:7">
      <c r="A496" s="8" t="s">
        <v>488</v>
      </c>
      <c r="B496" s="8" t="s">
        <v>140</v>
      </c>
      <c r="C496" s="8" t="s">
        <v>108</v>
      </c>
      <c r="D496" s="9">
        <v>39264</v>
      </c>
      <c r="E496" s="95">
        <f t="shared" ca="1" si="7"/>
        <v>15</v>
      </c>
      <c r="F496" s="111">
        <v>63070</v>
      </c>
      <c r="G496" s="112">
        <v>1</v>
      </c>
    </row>
    <row r="497" spans="1:7">
      <c r="A497" s="8" t="s">
        <v>340</v>
      </c>
      <c r="B497" s="8" t="s">
        <v>115</v>
      </c>
      <c r="C497" s="8" t="s">
        <v>108</v>
      </c>
      <c r="D497" s="9">
        <v>40246</v>
      </c>
      <c r="E497" s="95">
        <f t="shared" ca="1" si="7"/>
        <v>13</v>
      </c>
      <c r="F497" s="111">
        <v>63080</v>
      </c>
      <c r="G497" s="112">
        <v>5</v>
      </c>
    </row>
    <row r="498" spans="1:7">
      <c r="A498" s="8" t="s">
        <v>500</v>
      </c>
      <c r="B498" s="8" t="s">
        <v>283</v>
      </c>
      <c r="C498" s="8" t="s">
        <v>108</v>
      </c>
      <c r="D498" s="9">
        <v>39197</v>
      </c>
      <c r="E498" s="95">
        <f t="shared" ca="1" si="7"/>
        <v>15</v>
      </c>
      <c r="F498" s="111">
        <v>63190</v>
      </c>
      <c r="G498" s="112">
        <v>1</v>
      </c>
    </row>
    <row r="499" spans="1:7">
      <c r="A499" s="8" t="s">
        <v>266</v>
      </c>
      <c r="B499" s="8" t="s">
        <v>110</v>
      </c>
      <c r="C499" s="8" t="s">
        <v>108</v>
      </c>
      <c r="D499" s="9">
        <v>40477</v>
      </c>
      <c r="E499" s="95">
        <f t="shared" ca="1" si="7"/>
        <v>12</v>
      </c>
      <c r="F499" s="111">
        <v>63206</v>
      </c>
      <c r="G499" s="112">
        <v>1</v>
      </c>
    </row>
    <row r="500" spans="1:7">
      <c r="A500" s="8" t="s">
        <v>580</v>
      </c>
      <c r="B500" s="8" t="s">
        <v>110</v>
      </c>
      <c r="C500" s="8" t="s">
        <v>108</v>
      </c>
      <c r="D500" s="9">
        <v>38815</v>
      </c>
      <c r="E500" s="95">
        <f t="shared" ca="1" si="7"/>
        <v>17</v>
      </c>
      <c r="F500" s="111">
        <v>63270</v>
      </c>
      <c r="G500" s="112">
        <v>1</v>
      </c>
    </row>
    <row r="501" spans="1:7">
      <c r="A501" s="8" t="s">
        <v>536</v>
      </c>
      <c r="B501" s="8" t="s">
        <v>107</v>
      </c>
      <c r="C501" s="8" t="s">
        <v>111</v>
      </c>
      <c r="D501" s="9">
        <v>39090</v>
      </c>
      <c r="E501" s="95">
        <f t="shared" ca="1" si="7"/>
        <v>16</v>
      </c>
      <c r="F501" s="111">
        <v>63290</v>
      </c>
      <c r="G501" s="112">
        <v>5</v>
      </c>
    </row>
    <row r="502" spans="1:7">
      <c r="A502" s="8" t="s">
        <v>430</v>
      </c>
      <c r="B502" s="8" t="s">
        <v>140</v>
      </c>
      <c r="C502" s="8" t="s">
        <v>111</v>
      </c>
      <c r="D502" s="9">
        <v>39539</v>
      </c>
      <c r="E502" s="95">
        <f t="shared" ca="1" si="7"/>
        <v>15</v>
      </c>
      <c r="F502" s="111">
        <v>63310</v>
      </c>
      <c r="G502" s="112">
        <v>3</v>
      </c>
    </row>
    <row r="503" spans="1:7">
      <c r="A503" s="8" t="s">
        <v>888</v>
      </c>
      <c r="B503" s="8" t="s">
        <v>115</v>
      </c>
      <c r="C503" s="8" t="s">
        <v>111</v>
      </c>
      <c r="D503" s="9">
        <v>35921</v>
      </c>
      <c r="E503" s="95">
        <f t="shared" ca="1" si="7"/>
        <v>24</v>
      </c>
      <c r="F503" s="111">
        <v>63330</v>
      </c>
      <c r="G503" s="112">
        <v>4</v>
      </c>
    </row>
    <row r="504" spans="1:7">
      <c r="A504" s="8" t="s">
        <v>758</v>
      </c>
      <c r="B504" s="8" t="s">
        <v>123</v>
      </c>
      <c r="C504" s="8" t="s">
        <v>111</v>
      </c>
      <c r="D504" s="9">
        <v>35902</v>
      </c>
      <c r="E504" s="95">
        <f t="shared" ca="1" si="7"/>
        <v>24</v>
      </c>
      <c r="F504" s="111">
        <v>63340</v>
      </c>
      <c r="G504" s="112">
        <v>3</v>
      </c>
    </row>
    <row r="505" spans="1:7">
      <c r="A505" s="8" t="s">
        <v>489</v>
      </c>
      <c r="B505" s="8" t="s">
        <v>110</v>
      </c>
      <c r="C505" s="8" t="s">
        <v>108</v>
      </c>
      <c r="D505" s="9">
        <v>39262</v>
      </c>
      <c r="E505" s="95">
        <f t="shared" ca="1" si="7"/>
        <v>15</v>
      </c>
      <c r="F505" s="111">
        <v>63440</v>
      </c>
      <c r="G505" s="112">
        <v>3</v>
      </c>
    </row>
    <row r="506" spans="1:7">
      <c r="A506" s="8" t="s">
        <v>383</v>
      </c>
      <c r="B506" s="8" t="s">
        <v>107</v>
      </c>
      <c r="C506" s="8" t="s">
        <v>111</v>
      </c>
      <c r="D506" s="9">
        <v>39768</v>
      </c>
      <c r="E506" s="95">
        <f t="shared" ca="1" si="7"/>
        <v>14</v>
      </c>
      <c r="F506" s="111">
        <v>63610</v>
      </c>
      <c r="G506" s="112">
        <v>5</v>
      </c>
    </row>
    <row r="507" spans="1:7">
      <c r="A507" s="8" t="s">
        <v>976</v>
      </c>
      <c r="B507" s="8" t="s">
        <v>206</v>
      </c>
      <c r="C507" s="8" t="s">
        <v>108</v>
      </c>
      <c r="D507" s="9">
        <v>36991</v>
      </c>
      <c r="E507" s="95">
        <f t="shared" ca="1" si="7"/>
        <v>22</v>
      </c>
      <c r="F507" s="111">
        <v>63670</v>
      </c>
      <c r="G507" s="112">
        <v>5</v>
      </c>
    </row>
    <row r="508" spans="1:7">
      <c r="A508" s="8" t="s">
        <v>305</v>
      </c>
      <c r="B508" s="8" t="s">
        <v>113</v>
      </c>
      <c r="C508" s="8" t="s">
        <v>108</v>
      </c>
      <c r="D508" s="9">
        <v>40366</v>
      </c>
      <c r="E508" s="95">
        <f t="shared" ca="1" si="7"/>
        <v>12</v>
      </c>
      <c r="F508" s="111">
        <v>63780</v>
      </c>
      <c r="G508" s="112">
        <v>5</v>
      </c>
    </row>
    <row r="509" spans="1:7">
      <c r="A509" s="8" t="s">
        <v>501</v>
      </c>
      <c r="B509" s="8" t="s">
        <v>140</v>
      </c>
      <c r="C509" s="8" t="s">
        <v>111</v>
      </c>
      <c r="D509" s="9">
        <v>39189</v>
      </c>
      <c r="E509" s="95">
        <f t="shared" ca="1" si="7"/>
        <v>15</v>
      </c>
      <c r="F509" s="111">
        <v>63850</v>
      </c>
      <c r="G509" s="112">
        <v>2</v>
      </c>
    </row>
    <row r="510" spans="1:7">
      <c r="A510" s="8" t="s">
        <v>557</v>
      </c>
      <c r="B510" s="8" t="s">
        <v>147</v>
      </c>
      <c r="C510" s="8" t="s">
        <v>111</v>
      </c>
      <c r="D510" s="9">
        <v>38969</v>
      </c>
      <c r="E510" s="95">
        <f t="shared" ca="1" si="7"/>
        <v>16</v>
      </c>
      <c r="F510" s="111">
        <v>63850</v>
      </c>
      <c r="G510" s="112">
        <v>2</v>
      </c>
    </row>
    <row r="511" spans="1:7">
      <c r="A511" s="8" t="s">
        <v>483</v>
      </c>
      <c r="B511" s="8" t="s">
        <v>113</v>
      </c>
      <c r="C511" s="8" t="s">
        <v>111</v>
      </c>
      <c r="D511" s="9">
        <v>39274</v>
      </c>
      <c r="E511" s="95">
        <f t="shared" ca="1" si="7"/>
        <v>15</v>
      </c>
      <c r="F511" s="111">
        <v>64090</v>
      </c>
      <c r="G511" s="112">
        <v>2</v>
      </c>
    </row>
    <row r="512" spans="1:7">
      <c r="A512" s="8" t="s">
        <v>830</v>
      </c>
      <c r="B512" s="8" t="s">
        <v>140</v>
      </c>
      <c r="C512" s="8" t="s">
        <v>108</v>
      </c>
      <c r="D512" s="9">
        <v>37436</v>
      </c>
      <c r="E512" s="95">
        <f t="shared" ca="1" si="7"/>
        <v>20</v>
      </c>
      <c r="F512" s="111">
        <v>64130</v>
      </c>
      <c r="G512" s="112">
        <v>1</v>
      </c>
    </row>
    <row r="513" spans="1:7">
      <c r="A513" s="8" t="s">
        <v>851</v>
      </c>
      <c r="B513" s="8" t="s">
        <v>140</v>
      </c>
      <c r="C513" s="8" t="s">
        <v>111</v>
      </c>
      <c r="D513" s="9">
        <v>37899</v>
      </c>
      <c r="E513" s="95">
        <f t="shared" ca="1" si="7"/>
        <v>19</v>
      </c>
      <c r="F513" s="111">
        <v>64220</v>
      </c>
      <c r="G513" s="112">
        <v>5</v>
      </c>
    </row>
    <row r="514" spans="1:7">
      <c r="A514" s="8" t="s">
        <v>531</v>
      </c>
      <c r="B514" s="8" t="s">
        <v>107</v>
      </c>
      <c r="C514" s="8" t="s">
        <v>111</v>
      </c>
      <c r="D514" s="9">
        <v>39106</v>
      </c>
      <c r="E514" s="95">
        <f t="shared" ref="E514:E577" ca="1" si="8">DATEDIF(D514,TODAY(),"Y")</f>
        <v>16</v>
      </c>
      <c r="F514" s="111">
        <v>64263</v>
      </c>
      <c r="G514" s="112">
        <v>3</v>
      </c>
    </row>
    <row r="515" spans="1:7">
      <c r="A515" s="8" t="s">
        <v>369</v>
      </c>
      <c r="B515" s="8" t="s">
        <v>110</v>
      </c>
      <c r="C515" s="8" t="s">
        <v>108</v>
      </c>
      <c r="D515" s="9">
        <v>39864</v>
      </c>
      <c r="E515" s="95">
        <f t="shared" ca="1" si="8"/>
        <v>14</v>
      </c>
      <c r="F515" s="111">
        <v>64320</v>
      </c>
      <c r="G515" s="112">
        <v>5</v>
      </c>
    </row>
    <row r="516" spans="1:7">
      <c r="A516" s="8" t="s">
        <v>344</v>
      </c>
      <c r="B516" s="8" t="s">
        <v>123</v>
      </c>
      <c r="C516" s="8" t="s">
        <v>111</v>
      </c>
      <c r="D516" s="9">
        <v>40233</v>
      </c>
      <c r="E516" s="95">
        <f t="shared" ca="1" si="8"/>
        <v>13</v>
      </c>
      <c r="F516" s="111">
        <v>64390</v>
      </c>
      <c r="G516" s="112">
        <v>2</v>
      </c>
    </row>
    <row r="517" spans="1:7">
      <c r="A517" s="8" t="s">
        <v>517</v>
      </c>
      <c r="B517" s="8" t="s">
        <v>140</v>
      </c>
      <c r="C517" s="8" t="s">
        <v>111</v>
      </c>
      <c r="D517" s="9">
        <v>39144</v>
      </c>
      <c r="E517" s="95">
        <f t="shared" ca="1" si="8"/>
        <v>16</v>
      </c>
      <c r="F517" s="111">
        <v>64430</v>
      </c>
      <c r="G517" s="112">
        <v>4</v>
      </c>
    </row>
    <row r="518" spans="1:7">
      <c r="A518" s="8" t="s">
        <v>161</v>
      </c>
      <c r="B518" s="8" t="s">
        <v>123</v>
      </c>
      <c r="C518" s="8" t="s">
        <v>111</v>
      </c>
      <c r="D518" s="9">
        <v>40983</v>
      </c>
      <c r="E518" s="95">
        <f t="shared" ca="1" si="8"/>
        <v>11</v>
      </c>
      <c r="F518" s="111">
        <v>64460</v>
      </c>
      <c r="G518" s="112">
        <v>1</v>
      </c>
    </row>
    <row r="519" spans="1:7">
      <c r="A519" s="8" t="s">
        <v>967</v>
      </c>
      <c r="B519" s="8" t="s">
        <v>107</v>
      </c>
      <c r="C519" s="8" t="s">
        <v>108</v>
      </c>
      <c r="D519" s="9">
        <v>36025</v>
      </c>
      <c r="E519" s="95">
        <f t="shared" ca="1" si="8"/>
        <v>24</v>
      </c>
      <c r="F519" s="111">
        <v>64470</v>
      </c>
      <c r="G519" s="112">
        <v>5</v>
      </c>
    </row>
    <row r="520" spans="1:7">
      <c r="A520" s="8" t="s">
        <v>780</v>
      </c>
      <c r="B520" s="8" t="s">
        <v>137</v>
      </c>
      <c r="C520" s="8" t="s">
        <v>111</v>
      </c>
      <c r="D520" s="9">
        <v>35959</v>
      </c>
      <c r="E520" s="95">
        <f t="shared" ca="1" si="8"/>
        <v>24</v>
      </c>
      <c r="F520" s="111">
        <v>64470</v>
      </c>
      <c r="G520" s="112">
        <v>3</v>
      </c>
    </row>
    <row r="521" spans="1:7">
      <c r="A521" s="8" t="s">
        <v>128</v>
      </c>
      <c r="B521" s="8" t="s">
        <v>113</v>
      </c>
      <c r="C521" s="8" t="s">
        <v>108</v>
      </c>
      <c r="D521" s="9">
        <v>41177</v>
      </c>
      <c r="E521" s="95">
        <f t="shared" ca="1" si="8"/>
        <v>10</v>
      </c>
      <c r="F521" s="111">
        <v>64510</v>
      </c>
      <c r="G521" s="112">
        <v>3</v>
      </c>
    </row>
    <row r="522" spans="1:7">
      <c r="A522" s="8" t="s">
        <v>929</v>
      </c>
      <c r="B522" s="8" t="s">
        <v>119</v>
      </c>
      <c r="C522" s="8" t="s">
        <v>111</v>
      </c>
      <c r="D522" s="9">
        <v>38027</v>
      </c>
      <c r="E522" s="95">
        <f t="shared" ca="1" si="8"/>
        <v>19</v>
      </c>
      <c r="F522" s="111">
        <v>64590</v>
      </c>
      <c r="G522" s="112">
        <v>1</v>
      </c>
    </row>
    <row r="523" spans="1:7">
      <c r="A523" s="8" t="s">
        <v>419</v>
      </c>
      <c r="B523" s="8" t="s">
        <v>250</v>
      </c>
      <c r="C523" s="8" t="s">
        <v>111</v>
      </c>
      <c r="D523" s="9">
        <v>39639</v>
      </c>
      <c r="E523" s="95">
        <f t="shared" ca="1" si="8"/>
        <v>14</v>
      </c>
      <c r="F523" s="111">
        <v>64720</v>
      </c>
      <c r="G523" s="112">
        <v>5</v>
      </c>
    </row>
    <row r="524" spans="1:7">
      <c r="A524" s="8" t="s">
        <v>449</v>
      </c>
      <c r="B524" s="8" t="s">
        <v>107</v>
      </c>
      <c r="C524" s="8" t="s">
        <v>108</v>
      </c>
      <c r="D524" s="9">
        <v>39435</v>
      </c>
      <c r="E524" s="95">
        <f t="shared" ca="1" si="8"/>
        <v>15</v>
      </c>
      <c r="F524" s="111">
        <v>64780</v>
      </c>
      <c r="G524" s="112">
        <v>5</v>
      </c>
    </row>
    <row r="525" spans="1:7">
      <c r="A525" s="8" t="s">
        <v>475</v>
      </c>
      <c r="B525" s="8" t="s">
        <v>147</v>
      </c>
      <c r="C525" s="8" t="s">
        <v>108</v>
      </c>
      <c r="D525" s="9">
        <v>39290</v>
      </c>
      <c r="E525" s="95">
        <f t="shared" ca="1" si="8"/>
        <v>15</v>
      </c>
      <c r="F525" s="111">
        <v>65250</v>
      </c>
      <c r="G525" s="112">
        <v>2</v>
      </c>
    </row>
    <row r="526" spans="1:7">
      <c r="A526" s="8" t="s">
        <v>960</v>
      </c>
      <c r="B526" s="8" t="s">
        <v>107</v>
      </c>
      <c r="C526" s="8" t="s">
        <v>108</v>
      </c>
      <c r="D526" s="9">
        <v>36672</v>
      </c>
      <c r="E526" s="95">
        <f t="shared" ca="1" si="8"/>
        <v>22</v>
      </c>
      <c r="F526" s="111">
        <v>65320</v>
      </c>
      <c r="G526" s="112">
        <v>5</v>
      </c>
    </row>
    <row r="527" spans="1:7">
      <c r="A527" s="8" t="s">
        <v>619</v>
      </c>
      <c r="B527" s="8" t="s">
        <v>113</v>
      </c>
      <c r="C527" s="8" t="s">
        <v>108</v>
      </c>
      <c r="D527" s="9">
        <v>38135</v>
      </c>
      <c r="E527" s="95">
        <f t="shared" ca="1" si="8"/>
        <v>18</v>
      </c>
      <c r="F527" s="111">
        <v>65560</v>
      </c>
      <c r="G527" s="112">
        <v>1</v>
      </c>
    </row>
    <row r="528" spans="1:7">
      <c r="A528" s="8" t="s">
        <v>159</v>
      </c>
      <c r="B528" s="8" t="s">
        <v>119</v>
      </c>
      <c r="C528" s="8" t="s">
        <v>108</v>
      </c>
      <c r="D528" s="9">
        <v>40990</v>
      </c>
      <c r="E528" s="95">
        <f t="shared" ca="1" si="8"/>
        <v>11</v>
      </c>
      <c r="F528" s="111">
        <v>65571</v>
      </c>
      <c r="G528" s="112">
        <v>3</v>
      </c>
    </row>
    <row r="529" spans="1:7">
      <c r="A529" s="8" t="s">
        <v>578</v>
      </c>
      <c r="B529" s="8" t="s">
        <v>140</v>
      </c>
      <c r="C529" s="8" t="s">
        <v>108</v>
      </c>
      <c r="D529" s="9">
        <v>38821</v>
      </c>
      <c r="E529" s="95">
        <f t="shared" ca="1" si="8"/>
        <v>17</v>
      </c>
      <c r="F529" s="111">
        <v>65720</v>
      </c>
      <c r="G529" s="112">
        <v>1</v>
      </c>
    </row>
    <row r="530" spans="1:7">
      <c r="A530" s="8" t="s">
        <v>543</v>
      </c>
      <c r="B530" s="8" t="s">
        <v>110</v>
      </c>
      <c r="C530" s="8" t="s">
        <v>108</v>
      </c>
      <c r="D530" s="9">
        <v>39047</v>
      </c>
      <c r="E530" s="95">
        <f t="shared" ca="1" si="8"/>
        <v>16</v>
      </c>
      <c r="F530" s="111">
        <v>65880</v>
      </c>
      <c r="G530" s="112">
        <v>5</v>
      </c>
    </row>
    <row r="531" spans="1:7">
      <c r="A531" s="8" t="s">
        <v>910</v>
      </c>
      <c r="B531" s="8" t="s">
        <v>110</v>
      </c>
      <c r="C531" s="8" t="s">
        <v>108</v>
      </c>
      <c r="D531" s="9">
        <v>36393</v>
      </c>
      <c r="E531" s="95">
        <f t="shared" ca="1" si="8"/>
        <v>23</v>
      </c>
      <c r="F531" s="111">
        <v>65910</v>
      </c>
      <c r="G531" s="112">
        <v>5</v>
      </c>
    </row>
    <row r="532" spans="1:7">
      <c r="A532" s="8" t="s">
        <v>829</v>
      </c>
      <c r="B532" s="8" t="s">
        <v>140</v>
      </c>
      <c r="C532" s="8" t="s">
        <v>108</v>
      </c>
      <c r="D532" s="9">
        <v>37068</v>
      </c>
      <c r="E532" s="95">
        <f t="shared" ca="1" si="8"/>
        <v>21</v>
      </c>
      <c r="F532" s="111">
        <v>66010</v>
      </c>
      <c r="G532" s="112">
        <v>5</v>
      </c>
    </row>
    <row r="533" spans="1:7">
      <c r="A533" s="8" t="s">
        <v>264</v>
      </c>
      <c r="B533" s="8" t="s">
        <v>140</v>
      </c>
      <c r="C533" s="8" t="s">
        <v>111</v>
      </c>
      <c r="D533" s="9">
        <v>40492</v>
      </c>
      <c r="E533" s="95">
        <f t="shared" ca="1" si="8"/>
        <v>12</v>
      </c>
      <c r="F533" s="111">
        <v>66010</v>
      </c>
      <c r="G533" s="112">
        <v>2</v>
      </c>
    </row>
    <row r="534" spans="1:7">
      <c r="A534" s="8" t="s">
        <v>205</v>
      </c>
      <c r="B534" s="8" t="s">
        <v>206</v>
      </c>
      <c r="C534" s="8" t="s">
        <v>111</v>
      </c>
      <c r="D534" s="9">
        <v>40719</v>
      </c>
      <c r="E534" s="95">
        <f t="shared" ca="1" si="8"/>
        <v>11</v>
      </c>
      <c r="F534" s="111">
        <v>66132</v>
      </c>
      <c r="G534" s="112">
        <v>4</v>
      </c>
    </row>
    <row r="535" spans="1:7">
      <c r="A535" s="8" t="s">
        <v>551</v>
      </c>
      <c r="B535" s="8" t="s">
        <v>140</v>
      </c>
      <c r="C535" s="8" t="s">
        <v>108</v>
      </c>
      <c r="D535" s="9">
        <v>38990</v>
      </c>
      <c r="E535" s="95">
        <f t="shared" ca="1" si="8"/>
        <v>16</v>
      </c>
      <c r="F535" s="111">
        <v>66430</v>
      </c>
      <c r="G535" s="112">
        <v>2</v>
      </c>
    </row>
    <row r="536" spans="1:7">
      <c r="A536" s="8" t="s">
        <v>265</v>
      </c>
      <c r="B536" s="8" t="s">
        <v>119</v>
      </c>
      <c r="C536" s="8" t="s">
        <v>108</v>
      </c>
      <c r="D536" s="9">
        <v>40486</v>
      </c>
      <c r="E536" s="95">
        <f t="shared" ca="1" si="8"/>
        <v>12</v>
      </c>
      <c r="F536" s="111">
        <v>66440</v>
      </c>
      <c r="G536" s="112">
        <v>3</v>
      </c>
    </row>
    <row r="537" spans="1:7">
      <c r="A537" s="8" t="s">
        <v>11</v>
      </c>
      <c r="B537" s="8" t="s">
        <v>135</v>
      </c>
      <c r="C537" s="8" t="s">
        <v>111</v>
      </c>
      <c r="D537" s="9">
        <v>39189</v>
      </c>
      <c r="E537" s="95">
        <f t="shared" ca="1" si="8"/>
        <v>15</v>
      </c>
      <c r="F537" s="111">
        <v>66580</v>
      </c>
      <c r="G537" s="112">
        <v>5</v>
      </c>
    </row>
    <row r="538" spans="1:7">
      <c r="A538" s="8" t="s">
        <v>422</v>
      </c>
      <c r="B538" s="8" t="s">
        <v>115</v>
      </c>
      <c r="C538" s="8" t="s">
        <v>111</v>
      </c>
      <c r="D538" s="9">
        <v>39616</v>
      </c>
      <c r="E538" s="95">
        <f t="shared" ca="1" si="8"/>
        <v>14</v>
      </c>
      <c r="F538" s="111">
        <v>66710</v>
      </c>
      <c r="G538" s="112">
        <v>2</v>
      </c>
    </row>
    <row r="539" spans="1:7">
      <c r="A539" s="8" t="s">
        <v>282</v>
      </c>
      <c r="B539" s="8" t="s">
        <v>283</v>
      </c>
      <c r="C539" s="8" t="s">
        <v>108</v>
      </c>
      <c r="D539" s="9">
        <v>40442</v>
      </c>
      <c r="E539" s="95">
        <f t="shared" ca="1" si="8"/>
        <v>12</v>
      </c>
      <c r="F539" s="111">
        <v>66740</v>
      </c>
      <c r="G539" s="112">
        <v>2</v>
      </c>
    </row>
    <row r="540" spans="1:7">
      <c r="A540" s="8" t="s">
        <v>519</v>
      </c>
      <c r="B540" s="8" t="s">
        <v>119</v>
      </c>
      <c r="C540" s="8" t="s">
        <v>108</v>
      </c>
      <c r="D540" s="9">
        <v>39141</v>
      </c>
      <c r="E540" s="95">
        <f t="shared" ca="1" si="8"/>
        <v>16</v>
      </c>
      <c r="F540" s="111">
        <v>66824</v>
      </c>
      <c r="G540" s="112">
        <v>2</v>
      </c>
    </row>
    <row r="541" spans="1:7">
      <c r="A541" s="8" t="s">
        <v>302</v>
      </c>
      <c r="B541" s="8" t="s">
        <v>115</v>
      </c>
      <c r="C541" s="8" t="s">
        <v>108</v>
      </c>
      <c r="D541" s="9">
        <v>40370</v>
      </c>
      <c r="E541" s="95">
        <f t="shared" ca="1" si="8"/>
        <v>12</v>
      </c>
      <c r="F541" s="111">
        <v>66840</v>
      </c>
      <c r="G541" s="112">
        <v>4</v>
      </c>
    </row>
    <row r="542" spans="1:7">
      <c r="A542" s="8" t="s">
        <v>773</v>
      </c>
      <c r="B542" s="8" t="s">
        <v>123</v>
      </c>
      <c r="C542" s="8" t="s">
        <v>108</v>
      </c>
      <c r="D542" s="9">
        <v>37960</v>
      </c>
      <c r="E542" s="95">
        <f t="shared" ca="1" si="8"/>
        <v>19</v>
      </c>
      <c r="F542" s="111">
        <v>66890</v>
      </c>
      <c r="G542" s="112">
        <v>5</v>
      </c>
    </row>
    <row r="543" spans="1:7">
      <c r="A543" s="8" t="s">
        <v>491</v>
      </c>
      <c r="B543" s="8" t="s">
        <v>147</v>
      </c>
      <c r="C543" s="8" t="s">
        <v>108</v>
      </c>
      <c r="D543" s="9">
        <v>39258</v>
      </c>
      <c r="E543" s="95">
        <f t="shared" ca="1" si="8"/>
        <v>15</v>
      </c>
      <c r="F543" s="111">
        <v>66920</v>
      </c>
      <c r="G543" s="112">
        <v>2</v>
      </c>
    </row>
    <row r="544" spans="1:7">
      <c r="A544" s="8" t="s">
        <v>939</v>
      </c>
      <c r="B544" s="8" t="s">
        <v>119</v>
      </c>
      <c r="C544" s="8" t="s">
        <v>108</v>
      </c>
      <c r="D544" s="9">
        <v>36360</v>
      </c>
      <c r="E544" s="95">
        <f t="shared" ca="1" si="8"/>
        <v>23</v>
      </c>
      <c r="F544" s="111">
        <v>67020</v>
      </c>
      <c r="G544" s="112">
        <v>1</v>
      </c>
    </row>
    <row r="545" spans="1:7">
      <c r="A545" s="8" t="s">
        <v>464</v>
      </c>
      <c r="B545" s="8" t="s">
        <v>140</v>
      </c>
      <c r="C545" s="8" t="s">
        <v>108</v>
      </c>
      <c r="D545" s="9">
        <v>39354</v>
      </c>
      <c r="E545" s="95">
        <f t="shared" ca="1" si="8"/>
        <v>15</v>
      </c>
      <c r="F545" s="111">
        <v>67050</v>
      </c>
      <c r="G545" s="112">
        <v>4</v>
      </c>
    </row>
    <row r="546" spans="1:7">
      <c r="A546" s="8" t="s">
        <v>263</v>
      </c>
      <c r="B546" s="8" t="s">
        <v>115</v>
      </c>
      <c r="C546" s="8" t="s">
        <v>108</v>
      </c>
      <c r="D546" s="9">
        <v>40492</v>
      </c>
      <c r="E546" s="95">
        <f t="shared" ca="1" si="8"/>
        <v>12</v>
      </c>
      <c r="F546" s="111">
        <v>67230</v>
      </c>
      <c r="G546" s="112">
        <v>4</v>
      </c>
    </row>
    <row r="547" spans="1:7">
      <c r="A547" s="8" t="s">
        <v>849</v>
      </c>
      <c r="B547" s="8" t="s">
        <v>140</v>
      </c>
      <c r="C547" s="8" t="s">
        <v>108</v>
      </c>
      <c r="D547" s="9">
        <v>36444</v>
      </c>
      <c r="E547" s="95">
        <f t="shared" ca="1" si="8"/>
        <v>23</v>
      </c>
      <c r="F547" s="111">
        <v>67280</v>
      </c>
      <c r="G547" s="112">
        <v>3</v>
      </c>
    </row>
    <row r="548" spans="1:7">
      <c r="A548" s="8" t="s">
        <v>948</v>
      </c>
      <c r="B548" s="8" t="s">
        <v>119</v>
      </c>
      <c r="C548" s="8" t="s">
        <v>108</v>
      </c>
      <c r="D548" s="9">
        <v>36081</v>
      </c>
      <c r="E548" s="95">
        <f t="shared" ca="1" si="8"/>
        <v>24</v>
      </c>
      <c r="F548" s="111">
        <v>67407</v>
      </c>
      <c r="G548" s="112">
        <v>5</v>
      </c>
    </row>
    <row r="549" spans="1:7">
      <c r="A549" s="8" t="s">
        <v>460</v>
      </c>
      <c r="B549" s="8" t="s">
        <v>123</v>
      </c>
      <c r="C549" s="8" t="s">
        <v>108</v>
      </c>
      <c r="D549" s="9">
        <v>39379</v>
      </c>
      <c r="E549" s="95">
        <f t="shared" ca="1" si="8"/>
        <v>15</v>
      </c>
      <c r="F549" s="111">
        <v>67890</v>
      </c>
      <c r="G549" s="112">
        <v>5</v>
      </c>
    </row>
    <row r="550" spans="1:7">
      <c r="A550" s="8" t="s">
        <v>200</v>
      </c>
      <c r="B550" s="8" t="s">
        <v>119</v>
      </c>
      <c r="C550" s="8" t="s">
        <v>108</v>
      </c>
      <c r="D550" s="9">
        <v>40759</v>
      </c>
      <c r="E550" s="95">
        <f t="shared" ca="1" si="8"/>
        <v>11</v>
      </c>
      <c r="F550" s="111">
        <v>67920</v>
      </c>
      <c r="G550" s="112">
        <v>4</v>
      </c>
    </row>
    <row r="551" spans="1:7">
      <c r="A551" s="8" t="s">
        <v>114</v>
      </c>
      <c r="B551" s="8" t="s">
        <v>115</v>
      </c>
      <c r="C551" s="8" t="s">
        <v>108</v>
      </c>
      <c r="D551" s="9">
        <v>41233</v>
      </c>
      <c r="E551" s="95">
        <f t="shared" ca="1" si="8"/>
        <v>10</v>
      </c>
      <c r="F551" s="111">
        <v>68010</v>
      </c>
      <c r="G551" s="112">
        <v>1</v>
      </c>
    </row>
    <row r="552" spans="1:7">
      <c r="A552" s="8" t="s">
        <v>832</v>
      </c>
      <c r="B552" s="8" t="s">
        <v>140</v>
      </c>
      <c r="C552" s="8" t="s">
        <v>111</v>
      </c>
      <c r="D552" s="9">
        <v>35992</v>
      </c>
      <c r="E552" s="95">
        <f t="shared" ca="1" si="8"/>
        <v>24</v>
      </c>
      <c r="F552" s="111">
        <v>68260</v>
      </c>
      <c r="G552" s="112">
        <v>5</v>
      </c>
    </row>
    <row r="553" spans="1:7">
      <c r="A553" s="8" t="s">
        <v>775</v>
      </c>
      <c r="B553" s="8" t="s">
        <v>242</v>
      </c>
      <c r="C553" s="8" t="s">
        <v>108</v>
      </c>
      <c r="D553" s="9">
        <v>36182</v>
      </c>
      <c r="E553" s="95">
        <f t="shared" ca="1" si="8"/>
        <v>24</v>
      </c>
      <c r="F553" s="111">
        <v>68300</v>
      </c>
      <c r="G553" s="112">
        <v>5</v>
      </c>
    </row>
    <row r="554" spans="1:7">
      <c r="A554" s="8" t="s">
        <v>883</v>
      </c>
      <c r="B554" s="8" t="s">
        <v>121</v>
      </c>
      <c r="C554" s="8" t="s">
        <v>108</v>
      </c>
      <c r="D554" s="9">
        <v>36466</v>
      </c>
      <c r="E554" s="95">
        <f t="shared" ca="1" si="8"/>
        <v>23</v>
      </c>
      <c r="F554" s="111">
        <v>68410</v>
      </c>
      <c r="G554" s="112">
        <v>5</v>
      </c>
    </row>
    <row r="555" spans="1:7">
      <c r="A555" s="8" t="s">
        <v>155</v>
      </c>
      <c r="B555" s="8" t="s">
        <v>119</v>
      </c>
      <c r="C555" s="8" t="s">
        <v>108</v>
      </c>
      <c r="D555" s="9">
        <v>41016</v>
      </c>
      <c r="E555" s="95">
        <f t="shared" ca="1" si="8"/>
        <v>10</v>
      </c>
      <c r="F555" s="111">
        <v>68470</v>
      </c>
      <c r="G555" s="112">
        <v>4</v>
      </c>
    </row>
    <row r="556" spans="1:7">
      <c r="A556" s="8" t="s">
        <v>810</v>
      </c>
      <c r="B556" s="8" t="s">
        <v>140</v>
      </c>
      <c r="C556" s="8" t="s">
        <v>111</v>
      </c>
      <c r="D556" s="9">
        <v>36977</v>
      </c>
      <c r="E556" s="95">
        <f t="shared" ca="1" si="8"/>
        <v>22</v>
      </c>
      <c r="F556" s="111">
        <v>68510</v>
      </c>
      <c r="G556" s="112">
        <v>5</v>
      </c>
    </row>
    <row r="557" spans="1:7">
      <c r="A557" s="8" t="s">
        <v>886</v>
      </c>
      <c r="B557" s="8" t="s">
        <v>115</v>
      </c>
      <c r="C557" s="8" t="s">
        <v>108</v>
      </c>
      <c r="D557" s="9">
        <v>35903</v>
      </c>
      <c r="E557" s="95">
        <f t="shared" ca="1" si="8"/>
        <v>24</v>
      </c>
      <c r="F557" s="111">
        <v>68520</v>
      </c>
      <c r="G557" s="112">
        <v>5</v>
      </c>
    </row>
    <row r="558" spans="1:7">
      <c r="A558" s="8" t="s">
        <v>606</v>
      </c>
      <c r="B558" s="8" t="s">
        <v>140</v>
      </c>
      <c r="C558" s="8" t="s">
        <v>108</v>
      </c>
      <c r="D558" s="9">
        <v>38733</v>
      </c>
      <c r="E558" s="95">
        <f t="shared" ca="1" si="8"/>
        <v>17</v>
      </c>
      <c r="F558" s="111">
        <v>68710</v>
      </c>
      <c r="G558" s="112">
        <v>4</v>
      </c>
    </row>
    <row r="559" spans="1:7">
      <c r="A559" s="8" t="s">
        <v>824</v>
      </c>
      <c r="B559" s="8" t="s">
        <v>140</v>
      </c>
      <c r="C559" s="8" t="s">
        <v>108</v>
      </c>
      <c r="D559" s="9">
        <v>36318</v>
      </c>
      <c r="E559" s="95">
        <f t="shared" ca="1" si="8"/>
        <v>23</v>
      </c>
      <c r="F559" s="111">
        <v>68750</v>
      </c>
      <c r="G559" s="112">
        <v>1</v>
      </c>
    </row>
    <row r="560" spans="1:7">
      <c r="A560" s="8" t="s">
        <v>448</v>
      </c>
      <c r="B560" s="8" t="s">
        <v>107</v>
      </c>
      <c r="C560" s="8" t="s">
        <v>108</v>
      </c>
      <c r="D560" s="9">
        <v>39441</v>
      </c>
      <c r="E560" s="95">
        <f t="shared" ca="1" si="8"/>
        <v>15</v>
      </c>
      <c r="F560" s="111">
        <v>68860</v>
      </c>
      <c r="G560" s="112">
        <v>2</v>
      </c>
    </row>
    <row r="561" spans="1:7">
      <c r="A561" s="8" t="s">
        <v>231</v>
      </c>
      <c r="B561" s="8" t="s">
        <v>123</v>
      </c>
      <c r="C561" s="8" t="s">
        <v>108</v>
      </c>
      <c r="D561" s="9">
        <v>40596</v>
      </c>
      <c r="E561" s="95">
        <f t="shared" ca="1" si="8"/>
        <v>12</v>
      </c>
      <c r="F561" s="111">
        <v>68910</v>
      </c>
      <c r="G561" s="112">
        <v>5</v>
      </c>
    </row>
    <row r="562" spans="1:7">
      <c r="A562" s="8" t="s">
        <v>418</v>
      </c>
      <c r="B562" s="8" t="s">
        <v>242</v>
      </c>
      <c r="C562" s="8" t="s">
        <v>108</v>
      </c>
      <c r="D562" s="9">
        <v>39646</v>
      </c>
      <c r="E562" s="95">
        <f t="shared" ca="1" si="8"/>
        <v>14</v>
      </c>
      <c r="F562" s="111">
        <v>69060</v>
      </c>
      <c r="G562" s="112">
        <v>1</v>
      </c>
    </row>
    <row r="563" spans="1:7">
      <c r="A563" s="8" t="s">
        <v>846</v>
      </c>
      <c r="B563" s="8" t="s">
        <v>140</v>
      </c>
      <c r="C563" s="8" t="s">
        <v>108</v>
      </c>
      <c r="D563" s="9">
        <v>37509</v>
      </c>
      <c r="E563" s="95">
        <f t="shared" ca="1" si="8"/>
        <v>20</v>
      </c>
      <c r="F563" s="111">
        <v>69080</v>
      </c>
      <c r="G563" s="112">
        <v>3</v>
      </c>
    </row>
    <row r="564" spans="1:7">
      <c r="A564" s="8" t="s">
        <v>936</v>
      </c>
      <c r="B564" s="8" t="s">
        <v>119</v>
      </c>
      <c r="C564" s="8" t="s">
        <v>108</v>
      </c>
      <c r="D564" s="9">
        <v>36312</v>
      </c>
      <c r="E564" s="95">
        <f t="shared" ca="1" si="8"/>
        <v>23</v>
      </c>
      <c r="F564" s="111">
        <v>69200</v>
      </c>
      <c r="G564" s="112">
        <v>4</v>
      </c>
    </row>
    <row r="565" spans="1:7">
      <c r="A565" s="8" t="s">
        <v>405</v>
      </c>
      <c r="B565" s="8" t="s">
        <v>140</v>
      </c>
      <c r="C565" s="8" t="s">
        <v>108</v>
      </c>
      <c r="D565" s="9">
        <v>39696</v>
      </c>
      <c r="E565" s="95">
        <f t="shared" ca="1" si="8"/>
        <v>14</v>
      </c>
      <c r="F565" s="111">
        <v>69320</v>
      </c>
      <c r="G565" s="112">
        <v>3</v>
      </c>
    </row>
    <row r="566" spans="1:7">
      <c r="A566" s="8" t="s">
        <v>202</v>
      </c>
      <c r="B566" s="8" t="s">
        <v>177</v>
      </c>
      <c r="C566" s="8" t="s">
        <v>108</v>
      </c>
      <c r="D566" s="9">
        <v>40745</v>
      </c>
      <c r="E566" s="95">
        <f t="shared" ca="1" si="8"/>
        <v>11</v>
      </c>
      <c r="F566" s="111">
        <v>69400</v>
      </c>
      <c r="G566" s="112">
        <v>5</v>
      </c>
    </row>
    <row r="567" spans="1:7">
      <c r="A567" s="8" t="s">
        <v>795</v>
      </c>
      <c r="B567" s="8" t="s">
        <v>215</v>
      </c>
      <c r="C567" s="8" t="s">
        <v>111</v>
      </c>
      <c r="D567" s="9">
        <v>36673</v>
      </c>
      <c r="E567" s="95">
        <f t="shared" ca="1" si="8"/>
        <v>22</v>
      </c>
      <c r="F567" s="111">
        <v>69410</v>
      </c>
      <c r="G567" s="112">
        <v>4</v>
      </c>
    </row>
    <row r="568" spans="1:7">
      <c r="A568" s="8" t="s">
        <v>479</v>
      </c>
      <c r="B568" s="8" t="s">
        <v>110</v>
      </c>
      <c r="C568" s="8" t="s">
        <v>108</v>
      </c>
      <c r="D568" s="9">
        <v>39282</v>
      </c>
      <c r="E568" s="95">
        <f t="shared" ca="1" si="8"/>
        <v>15</v>
      </c>
      <c r="F568" s="111">
        <v>69420</v>
      </c>
      <c r="G568" s="112">
        <v>2</v>
      </c>
    </row>
    <row r="569" spans="1:7">
      <c r="A569" s="8" t="s">
        <v>379</v>
      </c>
      <c r="B569" s="8" t="s">
        <v>107</v>
      </c>
      <c r="C569" s="8" t="s">
        <v>108</v>
      </c>
      <c r="D569" s="9">
        <v>39784</v>
      </c>
      <c r="E569" s="95">
        <f t="shared" ca="1" si="8"/>
        <v>14</v>
      </c>
      <c r="F569" s="111">
        <v>69510</v>
      </c>
      <c r="G569" s="112">
        <v>5</v>
      </c>
    </row>
    <row r="570" spans="1:7">
      <c r="A570" s="8" t="s">
        <v>550</v>
      </c>
      <c r="B570" s="8" t="s">
        <v>140</v>
      </c>
      <c r="C570" s="8" t="s">
        <v>108</v>
      </c>
      <c r="D570" s="9">
        <v>39001</v>
      </c>
      <c r="E570" s="95">
        <f t="shared" ca="1" si="8"/>
        <v>16</v>
      </c>
      <c r="F570" s="111">
        <v>70020</v>
      </c>
      <c r="G570" s="112">
        <v>3</v>
      </c>
    </row>
    <row r="571" spans="1:7">
      <c r="A571" s="8" t="s">
        <v>538</v>
      </c>
      <c r="B571" s="8" t="s">
        <v>107</v>
      </c>
      <c r="C571" s="8" t="s">
        <v>111</v>
      </c>
      <c r="D571" s="9">
        <v>39087</v>
      </c>
      <c r="E571" s="95">
        <f t="shared" ca="1" si="8"/>
        <v>16</v>
      </c>
      <c r="F571" s="111">
        <v>70150</v>
      </c>
      <c r="G571" s="112">
        <v>2</v>
      </c>
    </row>
    <row r="572" spans="1:7">
      <c r="A572" s="8" t="s">
        <v>933</v>
      </c>
      <c r="B572" s="8" t="s">
        <v>119</v>
      </c>
      <c r="C572" s="8" t="s">
        <v>108</v>
      </c>
      <c r="D572" s="9">
        <v>35896</v>
      </c>
      <c r="E572" s="95">
        <f t="shared" ca="1" si="8"/>
        <v>25</v>
      </c>
      <c r="F572" s="111">
        <v>70280</v>
      </c>
      <c r="G572" s="112">
        <v>3</v>
      </c>
    </row>
    <row r="573" spans="1:7">
      <c r="A573" s="8" t="s">
        <v>138</v>
      </c>
      <c r="B573" s="8" t="s">
        <v>107</v>
      </c>
      <c r="C573" s="8" t="s">
        <v>111</v>
      </c>
      <c r="D573" s="9">
        <v>41125</v>
      </c>
      <c r="E573" s="95">
        <f t="shared" ca="1" si="8"/>
        <v>10</v>
      </c>
      <c r="F573" s="111">
        <v>70300</v>
      </c>
      <c r="G573" s="112">
        <v>3</v>
      </c>
    </row>
    <row r="574" spans="1:7">
      <c r="A574" s="8" t="s">
        <v>311</v>
      </c>
      <c r="B574" s="8" t="s">
        <v>147</v>
      </c>
      <c r="C574" s="8" t="s">
        <v>108</v>
      </c>
      <c r="D574" s="9">
        <v>40333</v>
      </c>
      <c r="E574" s="95">
        <f t="shared" ca="1" si="8"/>
        <v>12</v>
      </c>
      <c r="F574" s="111">
        <v>70480</v>
      </c>
      <c r="G574" s="112">
        <v>4</v>
      </c>
    </row>
    <row r="575" spans="1:7">
      <c r="A575" s="8" t="s">
        <v>251</v>
      </c>
      <c r="B575" s="8" t="s">
        <v>107</v>
      </c>
      <c r="C575" s="8" t="s">
        <v>108</v>
      </c>
      <c r="D575" s="12">
        <v>40536</v>
      </c>
      <c r="E575" s="95">
        <f t="shared" ca="1" si="8"/>
        <v>12</v>
      </c>
      <c r="F575" s="111">
        <v>70730</v>
      </c>
      <c r="G575" s="112">
        <v>1</v>
      </c>
    </row>
    <row r="576" spans="1:7">
      <c r="A576" s="8" t="s">
        <v>611</v>
      </c>
      <c r="B576" s="8" t="s">
        <v>140</v>
      </c>
      <c r="C576" s="8" t="s">
        <v>108</v>
      </c>
      <c r="D576" s="9">
        <v>38321</v>
      </c>
      <c r="E576" s="95">
        <f t="shared" ca="1" si="8"/>
        <v>18</v>
      </c>
      <c r="F576" s="111">
        <v>70760</v>
      </c>
      <c r="G576" s="112">
        <v>1</v>
      </c>
    </row>
    <row r="577" spans="1:7">
      <c r="A577" s="8" t="s">
        <v>792</v>
      </c>
      <c r="B577" s="8" t="s">
        <v>113</v>
      </c>
      <c r="C577" s="8" t="s">
        <v>108</v>
      </c>
      <c r="D577" s="9">
        <v>35989</v>
      </c>
      <c r="E577" s="95">
        <f t="shared" ca="1" si="8"/>
        <v>24</v>
      </c>
      <c r="F577" s="111">
        <v>71010</v>
      </c>
      <c r="G577" s="112">
        <v>5</v>
      </c>
    </row>
    <row r="578" spans="1:7">
      <c r="A578" s="8" t="s">
        <v>470</v>
      </c>
      <c r="B578" s="8" t="s">
        <v>140</v>
      </c>
      <c r="C578" s="8" t="s">
        <v>108</v>
      </c>
      <c r="D578" s="9">
        <v>39312</v>
      </c>
      <c r="E578" s="95">
        <f t="shared" ref="E578:E641" ca="1" si="9">DATEDIF(D578,TODAY(),"Y")</f>
        <v>15</v>
      </c>
      <c r="F578" s="111">
        <v>71030</v>
      </c>
      <c r="G578" s="112">
        <v>3</v>
      </c>
    </row>
    <row r="579" spans="1:7">
      <c r="A579" s="8" t="s">
        <v>459</v>
      </c>
      <c r="B579" s="8" t="s">
        <v>260</v>
      </c>
      <c r="C579" s="8" t="s">
        <v>108</v>
      </c>
      <c r="D579" s="9">
        <v>39388</v>
      </c>
      <c r="E579" s="95">
        <f t="shared" ca="1" si="9"/>
        <v>15</v>
      </c>
      <c r="F579" s="111">
        <v>71120</v>
      </c>
      <c r="G579" s="112">
        <v>4</v>
      </c>
    </row>
    <row r="580" spans="1:7">
      <c r="A580" s="8" t="s">
        <v>144</v>
      </c>
      <c r="B580" s="8" t="s">
        <v>123</v>
      </c>
      <c r="C580" s="8" t="s">
        <v>108</v>
      </c>
      <c r="D580" s="9">
        <v>41091</v>
      </c>
      <c r="E580" s="95">
        <f t="shared" ca="1" si="9"/>
        <v>10</v>
      </c>
      <c r="F580" s="111">
        <v>71150</v>
      </c>
      <c r="G580" s="112">
        <v>2</v>
      </c>
    </row>
    <row r="581" spans="1:7">
      <c r="A581" s="8" t="s">
        <v>333</v>
      </c>
      <c r="B581" s="8" t="s">
        <v>215</v>
      </c>
      <c r="C581" s="8" t="s">
        <v>111</v>
      </c>
      <c r="D581" s="9">
        <v>40263</v>
      </c>
      <c r="E581" s="95">
        <f t="shared" ca="1" si="9"/>
        <v>13</v>
      </c>
      <c r="F581" s="111">
        <v>71190</v>
      </c>
      <c r="G581" s="112">
        <v>4</v>
      </c>
    </row>
    <row r="582" spans="1:7">
      <c r="A582" s="8" t="s">
        <v>908</v>
      </c>
      <c r="B582" s="8" t="s">
        <v>110</v>
      </c>
      <c r="C582" s="8" t="s">
        <v>111</v>
      </c>
      <c r="D582" s="9">
        <v>36375</v>
      </c>
      <c r="E582" s="95">
        <f t="shared" ca="1" si="9"/>
        <v>23</v>
      </c>
      <c r="F582" s="111">
        <v>71300</v>
      </c>
      <c r="G582" s="112">
        <v>5</v>
      </c>
    </row>
    <row r="583" spans="1:7">
      <c r="A583" s="8" t="s">
        <v>790</v>
      </c>
      <c r="B583" s="8" t="s">
        <v>113</v>
      </c>
      <c r="C583" s="8" t="s">
        <v>108</v>
      </c>
      <c r="D583" s="9">
        <v>36643</v>
      </c>
      <c r="E583" s="95">
        <f t="shared" ca="1" si="9"/>
        <v>22</v>
      </c>
      <c r="F583" s="111">
        <v>71380</v>
      </c>
      <c r="G583" s="112">
        <v>2</v>
      </c>
    </row>
    <row r="584" spans="1:7">
      <c r="A584" s="8" t="s">
        <v>545</v>
      </c>
      <c r="B584" s="8" t="s">
        <v>709</v>
      </c>
      <c r="C584" s="8" t="s">
        <v>108</v>
      </c>
      <c r="D584" s="9">
        <v>39038</v>
      </c>
      <c r="E584" s="95">
        <f t="shared" ca="1" si="9"/>
        <v>16</v>
      </c>
      <c r="F584" s="111">
        <v>71400</v>
      </c>
      <c r="G584" s="112">
        <v>4</v>
      </c>
    </row>
    <row r="585" spans="1:7">
      <c r="A585" s="8" t="s">
        <v>458</v>
      </c>
      <c r="B585" s="8" t="s">
        <v>140</v>
      </c>
      <c r="C585" s="8" t="s">
        <v>108</v>
      </c>
      <c r="D585" s="9">
        <v>39390</v>
      </c>
      <c r="E585" s="95">
        <f t="shared" ca="1" si="9"/>
        <v>15</v>
      </c>
      <c r="F585" s="111">
        <v>71490</v>
      </c>
      <c r="G585" s="112">
        <v>5</v>
      </c>
    </row>
    <row r="586" spans="1:7">
      <c r="A586" s="8" t="s">
        <v>122</v>
      </c>
      <c r="B586" s="8" t="s">
        <v>123</v>
      </c>
      <c r="C586" s="8" t="s">
        <v>108</v>
      </c>
      <c r="D586" s="9">
        <v>41200</v>
      </c>
      <c r="E586" s="95">
        <f t="shared" ca="1" si="9"/>
        <v>10</v>
      </c>
      <c r="F586" s="111">
        <v>71670</v>
      </c>
      <c r="G586" s="112">
        <v>4</v>
      </c>
    </row>
    <row r="587" spans="1:7">
      <c r="A587" s="8" t="s">
        <v>181</v>
      </c>
      <c r="B587" s="8" t="s">
        <v>110</v>
      </c>
      <c r="C587" s="8" t="s">
        <v>108</v>
      </c>
      <c r="D587" s="9">
        <v>40878</v>
      </c>
      <c r="E587" s="95">
        <f t="shared" ca="1" si="9"/>
        <v>11</v>
      </c>
      <c r="F587" s="111">
        <v>71680</v>
      </c>
      <c r="G587" s="112">
        <v>4</v>
      </c>
    </row>
    <row r="588" spans="1:7">
      <c r="A588" s="8" t="s">
        <v>436</v>
      </c>
      <c r="B588" s="8" t="s">
        <v>283</v>
      </c>
      <c r="C588" s="8" t="s">
        <v>111</v>
      </c>
      <c r="D588" s="9">
        <v>39522</v>
      </c>
      <c r="E588" s="95">
        <f t="shared" ca="1" si="9"/>
        <v>15</v>
      </c>
      <c r="F588" s="111">
        <v>71700</v>
      </c>
      <c r="G588" s="112">
        <v>2</v>
      </c>
    </row>
    <row r="589" spans="1:7">
      <c r="A589" s="8" t="s">
        <v>823</v>
      </c>
      <c r="B589" s="8" t="s">
        <v>140</v>
      </c>
      <c r="C589" s="8" t="s">
        <v>111</v>
      </c>
      <c r="D589" s="9">
        <v>35972</v>
      </c>
      <c r="E589" s="95">
        <f t="shared" ca="1" si="9"/>
        <v>24</v>
      </c>
      <c r="F589" s="111">
        <v>71710</v>
      </c>
      <c r="G589" s="112">
        <v>5</v>
      </c>
    </row>
    <row r="590" spans="1:7">
      <c r="A590" s="8" t="s">
        <v>247</v>
      </c>
      <c r="B590" s="8" t="s">
        <v>177</v>
      </c>
      <c r="C590" s="8" t="s">
        <v>108</v>
      </c>
      <c r="D590" s="9">
        <v>40551</v>
      </c>
      <c r="E590" s="95">
        <f t="shared" ca="1" si="9"/>
        <v>12</v>
      </c>
      <c r="F590" s="111">
        <v>71730</v>
      </c>
      <c r="G590" s="112">
        <v>1</v>
      </c>
    </row>
    <row r="591" spans="1:7">
      <c r="A591" s="8" t="s">
        <v>673</v>
      </c>
      <c r="B591" s="8" t="s">
        <v>121</v>
      </c>
      <c r="C591" s="8" t="s">
        <v>108</v>
      </c>
      <c r="D591" s="9">
        <v>36898</v>
      </c>
      <c r="E591" s="95">
        <f t="shared" ca="1" si="9"/>
        <v>22</v>
      </c>
      <c r="F591" s="111">
        <v>71820</v>
      </c>
      <c r="G591" s="112">
        <v>2</v>
      </c>
    </row>
    <row r="592" spans="1:7">
      <c r="A592" s="8" t="s">
        <v>612</v>
      </c>
      <c r="B592" s="8" t="s">
        <v>140</v>
      </c>
      <c r="C592" s="8" t="s">
        <v>111</v>
      </c>
      <c r="D592" s="9">
        <v>38289</v>
      </c>
      <c r="E592" s="95">
        <f t="shared" ca="1" si="9"/>
        <v>18</v>
      </c>
      <c r="F592" s="111">
        <v>71830</v>
      </c>
      <c r="G592" s="112">
        <v>3</v>
      </c>
    </row>
    <row r="593" spans="1:7">
      <c r="A593" s="8" t="s">
        <v>772</v>
      </c>
      <c r="B593" s="8" t="s">
        <v>123</v>
      </c>
      <c r="C593" s="8" t="s">
        <v>108</v>
      </c>
      <c r="D593" s="9">
        <v>37241</v>
      </c>
      <c r="E593" s="95">
        <f t="shared" ca="1" si="9"/>
        <v>21</v>
      </c>
      <c r="F593" s="111">
        <v>71950</v>
      </c>
      <c r="G593" s="112">
        <v>5</v>
      </c>
    </row>
    <row r="594" spans="1:7">
      <c r="A594" s="8" t="s">
        <v>958</v>
      </c>
      <c r="B594" s="8" t="s">
        <v>107</v>
      </c>
      <c r="C594" s="8" t="s">
        <v>108</v>
      </c>
      <c r="D594" s="9">
        <v>36619</v>
      </c>
      <c r="E594" s="95">
        <f t="shared" ca="1" si="9"/>
        <v>23</v>
      </c>
      <c r="F594" s="111">
        <v>71970</v>
      </c>
      <c r="G594" s="112">
        <v>4</v>
      </c>
    </row>
    <row r="595" spans="1:7">
      <c r="A595" s="8" t="s">
        <v>372</v>
      </c>
      <c r="B595" s="8" t="s">
        <v>119</v>
      </c>
      <c r="C595" s="8" t="s">
        <v>108</v>
      </c>
      <c r="D595" s="9">
        <v>39815</v>
      </c>
      <c r="E595" s="95">
        <f t="shared" ca="1" si="9"/>
        <v>14</v>
      </c>
      <c r="F595" s="111">
        <v>72060</v>
      </c>
      <c r="G595" s="112">
        <v>2</v>
      </c>
    </row>
    <row r="596" spans="1:7">
      <c r="A596" s="8" t="s">
        <v>651</v>
      </c>
      <c r="B596" s="8" t="s">
        <v>135</v>
      </c>
      <c r="C596" s="8" t="s">
        <v>108</v>
      </c>
      <c r="D596" s="9">
        <v>36143</v>
      </c>
      <c r="E596" s="95">
        <f t="shared" ca="1" si="9"/>
        <v>24</v>
      </c>
      <c r="F596" s="111">
        <v>72090</v>
      </c>
      <c r="G596" s="112">
        <v>5</v>
      </c>
    </row>
    <row r="597" spans="1:7">
      <c r="A597" s="8" t="s">
        <v>881</v>
      </c>
      <c r="B597" s="8" t="s">
        <v>121</v>
      </c>
      <c r="C597" s="8" t="s">
        <v>111</v>
      </c>
      <c r="D597" s="9">
        <v>36047</v>
      </c>
      <c r="E597" s="95">
        <f t="shared" ca="1" si="9"/>
        <v>24</v>
      </c>
      <c r="F597" s="111">
        <v>72480</v>
      </c>
      <c r="G597" s="112">
        <v>2</v>
      </c>
    </row>
    <row r="598" spans="1:7">
      <c r="A598" s="8" t="s">
        <v>834</v>
      </c>
      <c r="B598" s="8" t="s">
        <v>140</v>
      </c>
      <c r="C598" s="8" t="s">
        <v>111</v>
      </c>
      <c r="D598" s="9">
        <v>35997</v>
      </c>
      <c r="E598" s="95">
        <f t="shared" ca="1" si="9"/>
        <v>24</v>
      </c>
      <c r="F598" s="111">
        <v>72520</v>
      </c>
      <c r="G598" s="112">
        <v>3</v>
      </c>
    </row>
    <row r="599" spans="1:7">
      <c r="A599" s="8" t="s">
        <v>326</v>
      </c>
      <c r="B599" s="8" t="s">
        <v>110</v>
      </c>
      <c r="C599" s="8" t="s">
        <v>108</v>
      </c>
      <c r="D599" s="9">
        <v>40282</v>
      </c>
      <c r="E599" s="95">
        <f t="shared" ca="1" si="9"/>
        <v>13</v>
      </c>
      <c r="F599" s="111">
        <v>72640</v>
      </c>
      <c r="G599" s="112">
        <v>3</v>
      </c>
    </row>
    <row r="600" spans="1:7">
      <c r="A600" s="8" t="s">
        <v>294</v>
      </c>
      <c r="B600" s="8" t="s">
        <v>110</v>
      </c>
      <c r="C600" s="8" t="s">
        <v>108</v>
      </c>
      <c r="D600" s="9">
        <v>40399</v>
      </c>
      <c r="E600" s="95">
        <f t="shared" ca="1" si="9"/>
        <v>12</v>
      </c>
      <c r="F600" s="111">
        <v>72700</v>
      </c>
      <c r="G600" s="112">
        <v>5</v>
      </c>
    </row>
    <row r="601" spans="1:7">
      <c r="A601" s="10" t="s">
        <v>8</v>
      </c>
      <c r="B601" s="10" t="s">
        <v>130</v>
      </c>
      <c r="C601" s="10" t="s">
        <v>108</v>
      </c>
      <c r="D601" s="11">
        <v>39447</v>
      </c>
      <c r="E601" s="95">
        <f t="shared" ca="1" si="9"/>
        <v>15</v>
      </c>
      <c r="F601" s="111">
        <v>72830</v>
      </c>
      <c r="G601" s="112">
        <v>2</v>
      </c>
    </row>
    <row r="602" spans="1:7">
      <c r="A602" s="8" t="s">
        <v>469</v>
      </c>
      <c r="B602" s="8" t="s">
        <v>113</v>
      </c>
      <c r="C602" s="8" t="s">
        <v>108</v>
      </c>
      <c r="D602" s="9">
        <v>39326</v>
      </c>
      <c r="E602" s="95">
        <f t="shared" ca="1" si="9"/>
        <v>15</v>
      </c>
      <c r="F602" s="111">
        <v>72900</v>
      </c>
      <c r="G602" s="112">
        <v>3</v>
      </c>
    </row>
    <row r="603" spans="1:7">
      <c r="A603" s="8" t="s">
        <v>495</v>
      </c>
      <c r="B603" s="8" t="s">
        <v>115</v>
      </c>
      <c r="C603" s="8" t="s">
        <v>108</v>
      </c>
      <c r="D603" s="9">
        <v>39224</v>
      </c>
      <c r="E603" s="95">
        <f t="shared" ca="1" si="9"/>
        <v>15</v>
      </c>
      <c r="F603" s="111">
        <v>73030</v>
      </c>
      <c r="G603" s="112">
        <v>5</v>
      </c>
    </row>
    <row r="604" spans="1:7">
      <c r="A604" s="8" t="s">
        <v>453</v>
      </c>
      <c r="B604" s="8" t="s">
        <v>140</v>
      </c>
      <c r="C604" s="8" t="s">
        <v>108</v>
      </c>
      <c r="D604" s="9">
        <v>39407</v>
      </c>
      <c r="E604" s="95">
        <f t="shared" ca="1" si="9"/>
        <v>15</v>
      </c>
      <c r="F604" s="111">
        <v>73072</v>
      </c>
      <c r="G604" s="112">
        <v>5</v>
      </c>
    </row>
    <row r="605" spans="1:7">
      <c r="A605" s="8" t="s">
        <v>589</v>
      </c>
      <c r="B605" s="8" t="s">
        <v>140</v>
      </c>
      <c r="C605" s="8" t="s">
        <v>108</v>
      </c>
      <c r="D605" s="9">
        <v>38798</v>
      </c>
      <c r="E605" s="95">
        <f t="shared" ca="1" si="9"/>
        <v>17</v>
      </c>
      <c r="F605" s="111">
        <v>73144</v>
      </c>
      <c r="G605" s="112">
        <v>5</v>
      </c>
    </row>
    <row r="606" spans="1:7">
      <c r="A606" s="8" t="s">
        <v>335</v>
      </c>
      <c r="B606" s="8" t="s">
        <v>110</v>
      </c>
      <c r="C606" s="8" t="s">
        <v>111</v>
      </c>
      <c r="D606" s="9">
        <v>40259</v>
      </c>
      <c r="E606" s="95">
        <f t="shared" ca="1" si="9"/>
        <v>13</v>
      </c>
      <c r="F606" s="111">
        <v>73190</v>
      </c>
      <c r="G606" s="112">
        <v>1</v>
      </c>
    </row>
    <row r="607" spans="1:7">
      <c r="A607" s="8" t="s">
        <v>778</v>
      </c>
      <c r="B607" s="8" t="s">
        <v>137</v>
      </c>
      <c r="C607" s="8" t="s">
        <v>111</v>
      </c>
      <c r="D607" s="9">
        <v>37667</v>
      </c>
      <c r="E607" s="95">
        <f t="shared" ca="1" si="9"/>
        <v>20</v>
      </c>
      <c r="F607" s="111">
        <v>73390</v>
      </c>
      <c r="G607" s="112">
        <v>2</v>
      </c>
    </row>
    <row r="608" spans="1:7">
      <c r="A608" s="8" t="s">
        <v>452</v>
      </c>
      <c r="B608" s="8" t="s">
        <v>154</v>
      </c>
      <c r="C608" s="8" t="s">
        <v>108</v>
      </c>
      <c r="D608" s="9">
        <v>39414</v>
      </c>
      <c r="E608" s="95">
        <f t="shared" ca="1" si="9"/>
        <v>15</v>
      </c>
      <c r="F608" s="111">
        <v>73440</v>
      </c>
      <c r="G608" s="112">
        <v>1</v>
      </c>
    </row>
    <row r="609" spans="1:7">
      <c r="A609" s="8" t="s">
        <v>317</v>
      </c>
      <c r="B609" s="8" t="s">
        <v>140</v>
      </c>
      <c r="C609" s="8" t="s">
        <v>108</v>
      </c>
      <c r="D609" s="9">
        <v>40312</v>
      </c>
      <c r="E609" s="95">
        <f t="shared" ca="1" si="9"/>
        <v>12</v>
      </c>
      <c r="F609" s="111">
        <v>73450</v>
      </c>
      <c r="G609" s="112">
        <v>3</v>
      </c>
    </row>
    <row r="610" spans="1:7">
      <c r="A610" s="8" t="s">
        <v>565</v>
      </c>
      <c r="B610" s="8" t="s">
        <v>119</v>
      </c>
      <c r="C610" s="8" t="s">
        <v>108</v>
      </c>
      <c r="D610" s="9">
        <v>38902</v>
      </c>
      <c r="E610" s="95">
        <f t="shared" ca="1" si="9"/>
        <v>16</v>
      </c>
      <c r="F610" s="111">
        <v>73560</v>
      </c>
      <c r="G610" s="112">
        <v>3</v>
      </c>
    </row>
    <row r="611" spans="1:7">
      <c r="A611" s="8" t="s">
        <v>899</v>
      </c>
      <c r="B611" s="8" t="s">
        <v>110</v>
      </c>
      <c r="C611" s="8" t="s">
        <v>108</v>
      </c>
      <c r="D611" s="9">
        <v>35918</v>
      </c>
      <c r="E611" s="95">
        <f t="shared" ca="1" si="9"/>
        <v>24</v>
      </c>
      <c r="F611" s="111">
        <v>73740</v>
      </c>
      <c r="G611" s="112">
        <v>4</v>
      </c>
    </row>
    <row r="612" spans="1:7">
      <c r="A612" s="8" t="s">
        <v>496</v>
      </c>
      <c r="B612" s="8" t="s">
        <v>110</v>
      </c>
      <c r="C612" s="8" t="s">
        <v>108</v>
      </c>
      <c r="D612" s="9">
        <v>39217</v>
      </c>
      <c r="E612" s="95">
        <f t="shared" ca="1" si="9"/>
        <v>15</v>
      </c>
      <c r="F612" s="111">
        <v>73830</v>
      </c>
      <c r="G612" s="112">
        <v>2</v>
      </c>
    </row>
    <row r="613" spans="1:7">
      <c r="A613" s="8" t="s">
        <v>431</v>
      </c>
      <c r="B613" s="8" t="s">
        <v>107</v>
      </c>
      <c r="C613" s="8" t="s">
        <v>108</v>
      </c>
      <c r="D613" s="9">
        <v>39539</v>
      </c>
      <c r="E613" s="95">
        <f t="shared" ca="1" si="9"/>
        <v>15</v>
      </c>
      <c r="F613" s="111">
        <v>73850</v>
      </c>
      <c r="G613" s="112">
        <v>2</v>
      </c>
    </row>
    <row r="614" spans="1:7">
      <c r="A614" s="8" t="s">
        <v>146</v>
      </c>
      <c r="B614" s="8" t="s">
        <v>147</v>
      </c>
      <c r="C614" s="8" t="s">
        <v>108</v>
      </c>
      <c r="D614" s="9">
        <v>41070</v>
      </c>
      <c r="E614" s="95">
        <f t="shared" ca="1" si="9"/>
        <v>10</v>
      </c>
      <c r="F614" s="111">
        <v>73930</v>
      </c>
      <c r="G614" s="112">
        <v>1</v>
      </c>
    </row>
    <row r="615" spans="1:7">
      <c r="A615" s="8" t="s">
        <v>534</v>
      </c>
      <c r="B615" s="8" t="s">
        <v>140</v>
      </c>
      <c r="C615" s="8" t="s">
        <v>111</v>
      </c>
      <c r="D615" s="9">
        <v>39092</v>
      </c>
      <c r="E615" s="95">
        <f t="shared" ca="1" si="9"/>
        <v>16</v>
      </c>
      <c r="F615" s="111">
        <v>73990</v>
      </c>
      <c r="G615" s="112">
        <v>3</v>
      </c>
    </row>
    <row r="616" spans="1:7">
      <c r="A616" s="8" t="s">
        <v>312</v>
      </c>
      <c r="B616" s="8" t="s">
        <v>121</v>
      </c>
      <c r="C616" s="8" t="s">
        <v>111</v>
      </c>
      <c r="D616" s="9">
        <v>40333</v>
      </c>
      <c r="E616" s="95">
        <f t="shared" ca="1" si="9"/>
        <v>12</v>
      </c>
      <c r="F616" s="111">
        <v>74020</v>
      </c>
      <c r="G616" s="112">
        <v>2</v>
      </c>
    </row>
    <row r="617" spans="1:7">
      <c r="A617" s="8" t="s">
        <v>477</v>
      </c>
      <c r="B617" s="8" t="s">
        <v>147</v>
      </c>
      <c r="C617" s="8" t="s">
        <v>111</v>
      </c>
      <c r="D617" s="9">
        <v>39283</v>
      </c>
      <c r="E617" s="95">
        <f t="shared" ca="1" si="9"/>
        <v>15</v>
      </c>
      <c r="F617" s="111">
        <v>74470</v>
      </c>
      <c r="G617" s="112">
        <v>3</v>
      </c>
    </row>
    <row r="618" spans="1:7">
      <c r="A618" s="8" t="s">
        <v>860</v>
      </c>
      <c r="B618" s="8" t="s">
        <v>709</v>
      </c>
      <c r="C618" s="8" t="s">
        <v>111</v>
      </c>
      <c r="D618" s="9">
        <v>36765</v>
      </c>
      <c r="E618" s="95">
        <f t="shared" ca="1" si="9"/>
        <v>22</v>
      </c>
      <c r="F618" s="111">
        <v>74500</v>
      </c>
      <c r="G618" s="112">
        <v>4</v>
      </c>
    </row>
    <row r="619" spans="1:7">
      <c r="A619" s="8" t="s">
        <v>889</v>
      </c>
      <c r="B619" s="8" t="s">
        <v>115</v>
      </c>
      <c r="C619" s="8" t="s">
        <v>108</v>
      </c>
      <c r="D619" s="9">
        <v>35969</v>
      </c>
      <c r="E619" s="95">
        <f t="shared" ca="1" si="9"/>
        <v>24</v>
      </c>
      <c r="F619" s="111">
        <v>74530</v>
      </c>
      <c r="G619" s="112">
        <v>5</v>
      </c>
    </row>
    <row r="620" spans="1:7">
      <c r="A620" s="8" t="s">
        <v>428</v>
      </c>
      <c r="B620" s="8" t="s">
        <v>123</v>
      </c>
      <c r="C620" s="8" t="s">
        <v>108</v>
      </c>
      <c r="D620" s="9">
        <v>39588</v>
      </c>
      <c r="E620" s="95">
        <f t="shared" ca="1" si="9"/>
        <v>14</v>
      </c>
      <c r="F620" s="111">
        <v>74670</v>
      </c>
      <c r="G620" s="112">
        <v>5</v>
      </c>
    </row>
    <row r="621" spans="1:7">
      <c r="A621" s="8" t="s">
        <v>238</v>
      </c>
      <c r="B621" s="8" t="s">
        <v>123</v>
      </c>
      <c r="C621" s="8" t="s">
        <v>108</v>
      </c>
      <c r="D621" s="9">
        <v>40575</v>
      </c>
      <c r="E621" s="95">
        <f t="shared" ca="1" si="9"/>
        <v>12</v>
      </c>
      <c r="F621" s="111">
        <v>74710</v>
      </c>
      <c r="G621" s="112">
        <v>2</v>
      </c>
    </row>
    <row r="622" spans="1:7">
      <c r="A622" s="8" t="s">
        <v>591</v>
      </c>
      <c r="B622" s="8" t="s">
        <v>123</v>
      </c>
      <c r="C622" s="8" t="s">
        <v>111</v>
      </c>
      <c r="D622" s="9">
        <v>38792</v>
      </c>
      <c r="E622" s="95">
        <f t="shared" ca="1" si="9"/>
        <v>17</v>
      </c>
      <c r="F622" s="111">
        <v>74740</v>
      </c>
      <c r="G622" s="112">
        <v>5</v>
      </c>
    </row>
    <row r="623" spans="1:7">
      <c r="A623" s="8" t="s">
        <v>641</v>
      </c>
      <c r="B623" s="8" t="s">
        <v>135</v>
      </c>
      <c r="C623" s="8" t="s">
        <v>108</v>
      </c>
      <c r="D623" s="9">
        <v>36764</v>
      </c>
      <c r="E623" s="95">
        <f t="shared" ca="1" si="9"/>
        <v>22</v>
      </c>
      <c r="F623" s="111">
        <v>74840</v>
      </c>
      <c r="G623" s="112">
        <v>4</v>
      </c>
    </row>
    <row r="624" spans="1:7">
      <c r="A624" s="8" t="s">
        <v>786</v>
      </c>
      <c r="B624" s="8" t="s">
        <v>283</v>
      </c>
      <c r="C624" s="8" t="s">
        <v>108</v>
      </c>
      <c r="D624" s="9">
        <v>36569</v>
      </c>
      <c r="E624" s="95">
        <f t="shared" ca="1" si="9"/>
        <v>23</v>
      </c>
      <c r="F624" s="111">
        <v>75060</v>
      </c>
      <c r="G624" s="112">
        <v>5</v>
      </c>
    </row>
    <row r="625" spans="1:7">
      <c r="A625" s="8" t="s">
        <v>301</v>
      </c>
      <c r="B625" s="8" t="s">
        <v>121</v>
      </c>
      <c r="C625" s="8" t="s">
        <v>111</v>
      </c>
      <c r="D625" s="9">
        <v>40372</v>
      </c>
      <c r="E625" s="95">
        <f t="shared" ca="1" si="9"/>
        <v>12</v>
      </c>
      <c r="F625" s="111">
        <v>75100</v>
      </c>
      <c r="G625" s="112">
        <v>4</v>
      </c>
    </row>
    <row r="626" spans="1:7">
      <c r="A626" s="8" t="s">
        <v>840</v>
      </c>
      <c r="B626" s="8" t="s">
        <v>140</v>
      </c>
      <c r="C626" s="8" t="s">
        <v>108</v>
      </c>
      <c r="D626" s="9">
        <v>36009</v>
      </c>
      <c r="E626" s="95">
        <f t="shared" ca="1" si="9"/>
        <v>24</v>
      </c>
      <c r="F626" s="111">
        <v>75120</v>
      </c>
      <c r="G626" s="112">
        <v>5</v>
      </c>
    </row>
    <row r="627" spans="1:7">
      <c r="A627" s="8" t="s">
        <v>12</v>
      </c>
      <c r="B627" s="8" t="s">
        <v>135</v>
      </c>
      <c r="C627" s="8" t="s">
        <v>108</v>
      </c>
      <c r="D627" s="9">
        <v>36260</v>
      </c>
      <c r="E627" s="95">
        <f t="shared" ca="1" si="9"/>
        <v>24</v>
      </c>
      <c r="F627" s="111">
        <v>75150</v>
      </c>
      <c r="G627" s="112">
        <v>1</v>
      </c>
    </row>
    <row r="628" spans="1:7">
      <c r="A628" s="8" t="s">
        <v>855</v>
      </c>
      <c r="B628" s="8" t="s">
        <v>140</v>
      </c>
      <c r="C628" s="8" t="s">
        <v>108</v>
      </c>
      <c r="D628" s="9">
        <v>37943</v>
      </c>
      <c r="E628" s="95">
        <f t="shared" ca="1" si="9"/>
        <v>19</v>
      </c>
      <c r="F628" s="111">
        <v>75176</v>
      </c>
      <c r="G628" s="112">
        <v>3</v>
      </c>
    </row>
    <row r="629" spans="1:7">
      <c r="A629" s="8" t="s">
        <v>127</v>
      </c>
      <c r="B629" s="8" t="s">
        <v>115</v>
      </c>
      <c r="C629" s="8" t="s">
        <v>108</v>
      </c>
      <c r="D629" s="9">
        <v>41183</v>
      </c>
      <c r="E629" s="95">
        <f t="shared" ca="1" si="9"/>
        <v>10</v>
      </c>
      <c r="F629" s="111">
        <v>75370</v>
      </c>
      <c r="G629" s="112">
        <v>2</v>
      </c>
    </row>
    <row r="630" spans="1:7">
      <c r="A630" s="8" t="s">
        <v>839</v>
      </c>
      <c r="B630" s="8" t="s">
        <v>140</v>
      </c>
      <c r="C630" s="8" t="s">
        <v>111</v>
      </c>
      <c r="D630" s="9">
        <v>37820</v>
      </c>
      <c r="E630" s="95">
        <f t="shared" ca="1" si="9"/>
        <v>19</v>
      </c>
      <c r="F630" s="111">
        <v>75420</v>
      </c>
      <c r="G630" s="112">
        <v>1</v>
      </c>
    </row>
    <row r="631" spans="1:7">
      <c r="A631" s="8" t="s">
        <v>494</v>
      </c>
      <c r="B631" s="8" t="s">
        <v>107</v>
      </c>
      <c r="C631" s="8" t="s">
        <v>111</v>
      </c>
      <c r="D631" s="9">
        <v>39239</v>
      </c>
      <c r="E631" s="95">
        <f t="shared" ca="1" si="9"/>
        <v>15</v>
      </c>
      <c r="F631" s="111">
        <v>75550</v>
      </c>
      <c r="G631" s="112">
        <v>3</v>
      </c>
    </row>
    <row r="632" spans="1:7">
      <c r="A632" s="8" t="s">
        <v>306</v>
      </c>
      <c r="B632" s="8" t="s">
        <v>147</v>
      </c>
      <c r="C632" s="8" t="s">
        <v>108</v>
      </c>
      <c r="D632" s="9">
        <v>40361</v>
      </c>
      <c r="E632" s="95">
        <f t="shared" ca="1" si="9"/>
        <v>12</v>
      </c>
      <c r="F632" s="111">
        <v>75780</v>
      </c>
      <c r="G632" s="112">
        <v>2</v>
      </c>
    </row>
    <row r="633" spans="1:7">
      <c r="A633" s="8" t="s">
        <v>547</v>
      </c>
      <c r="B633" s="8" t="s">
        <v>137</v>
      </c>
      <c r="C633" s="8" t="s">
        <v>111</v>
      </c>
      <c r="D633" s="9">
        <v>39024</v>
      </c>
      <c r="E633" s="95">
        <f t="shared" ca="1" si="9"/>
        <v>16</v>
      </c>
      <c r="F633" s="111">
        <v>76020</v>
      </c>
      <c r="G633" s="112">
        <v>1</v>
      </c>
    </row>
    <row r="634" spans="1:7">
      <c r="A634" s="8" t="s">
        <v>803</v>
      </c>
      <c r="B634" s="8" t="s">
        <v>140</v>
      </c>
      <c r="C634" s="8" t="s">
        <v>108</v>
      </c>
      <c r="D634" s="9">
        <v>36535</v>
      </c>
      <c r="E634" s="95">
        <f t="shared" ca="1" si="9"/>
        <v>23</v>
      </c>
      <c r="F634" s="111">
        <v>76192</v>
      </c>
      <c r="G634" s="112">
        <v>4</v>
      </c>
    </row>
    <row r="635" spans="1:7">
      <c r="A635" s="8" t="s">
        <v>364</v>
      </c>
      <c r="B635" s="8" t="s">
        <v>260</v>
      </c>
      <c r="C635" s="8" t="s">
        <v>108</v>
      </c>
      <c r="D635" s="9">
        <v>39923</v>
      </c>
      <c r="E635" s="95">
        <f t="shared" ca="1" si="9"/>
        <v>13</v>
      </c>
      <c r="F635" s="111">
        <v>76440</v>
      </c>
      <c r="G635" s="112">
        <v>3</v>
      </c>
    </row>
    <row r="636" spans="1:7">
      <c r="A636" s="8" t="s">
        <v>582</v>
      </c>
      <c r="B636" s="8" t="s">
        <v>140</v>
      </c>
      <c r="C636" s="8" t="s">
        <v>108</v>
      </c>
      <c r="D636" s="9">
        <v>38809</v>
      </c>
      <c r="E636" s="95">
        <f t="shared" ca="1" si="9"/>
        <v>17</v>
      </c>
      <c r="F636" s="111">
        <v>76584</v>
      </c>
      <c r="G636" s="112">
        <v>1</v>
      </c>
    </row>
    <row r="637" spans="1:7">
      <c r="A637" s="8" t="s">
        <v>646</v>
      </c>
      <c r="B637" s="8" t="s">
        <v>135</v>
      </c>
      <c r="C637" s="8" t="s">
        <v>111</v>
      </c>
      <c r="D637" s="9">
        <v>36777</v>
      </c>
      <c r="E637" s="95">
        <f t="shared" ca="1" si="9"/>
        <v>22</v>
      </c>
      <c r="F637" s="111">
        <v>76690</v>
      </c>
      <c r="G637" s="112">
        <v>3</v>
      </c>
    </row>
    <row r="638" spans="1:7">
      <c r="A638" s="8" t="s">
        <v>472</v>
      </c>
      <c r="B638" s="8" t="s">
        <v>110</v>
      </c>
      <c r="C638" s="8" t="s">
        <v>111</v>
      </c>
      <c r="D638" s="9">
        <v>39298</v>
      </c>
      <c r="E638" s="95">
        <f t="shared" ca="1" si="9"/>
        <v>15</v>
      </c>
      <c r="F638" s="111">
        <v>76870</v>
      </c>
      <c r="G638" s="112">
        <v>5</v>
      </c>
    </row>
    <row r="639" spans="1:7">
      <c r="A639" s="8" t="s">
        <v>817</v>
      </c>
      <c r="B639" s="8" t="s">
        <v>140</v>
      </c>
      <c r="C639" s="8" t="s">
        <v>111</v>
      </c>
      <c r="D639" s="9">
        <v>35927</v>
      </c>
      <c r="E639" s="95">
        <f t="shared" ca="1" si="9"/>
        <v>24</v>
      </c>
      <c r="F639" s="111">
        <v>76910</v>
      </c>
      <c r="G639" s="112">
        <v>1</v>
      </c>
    </row>
    <row r="640" spans="1:7">
      <c r="A640" s="8" t="s">
        <v>911</v>
      </c>
      <c r="B640" s="8" t="s">
        <v>110</v>
      </c>
      <c r="C640" s="8" t="s">
        <v>108</v>
      </c>
      <c r="D640" s="9">
        <v>37848</v>
      </c>
      <c r="E640" s="95">
        <f t="shared" ca="1" si="9"/>
        <v>19</v>
      </c>
      <c r="F640" s="111">
        <v>76910</v>
      </c>
      <c r="G640" s="112">
        <v>2</v>
      </c>
    </row>
    <row r="641" spans="1:7">
      <c r="A641" s="8" t="s">
        <v>767</v>
      </c>
      <c r="B641" s="8" t="s">
        <v>123</v>
      </c>
      <c r="C641" s="8" t="s">
        <v>111</v>
      </c>
      <c r="D641" s="9">
        <v>36087</v>
      </c>
      <c r="E641" s="95">
        <f t="shared" ca="1" si="9"/>
        <v>24</v>
      </c>
      <c r="F641" s="111">
        <v>76930</v>
      </c>
      <c r="G641" s="112">
        <v>1</v>
      </c>
    </row>
    <row r="642" spans="1:7">
      <c r="A642" s="8" t="s">
        <v>962</v>
      </c>
      <c r="B642" s="8" t="s">
        <v>107</v>
      </c>
      <c r="C642" s="8" t="s">
        <v>111</v>
      </c>
      <c r="D642" s="9">
        <v>37065</v>
      </c>
      <c r="E642" s="95">
        <f t="shared" ref="E642:E705" ca="1" si="10">DATEDIF(D642,TODAY(),"Y")</f>
        <v>21</v>
      </c>
      <c r="F642" s="111">
        <v>77136</v>
      </c>
      <c r="G642" s="112">
        <v>5</v>
      </c>
    </row>
    <row r="643" spans="1:7">
      <c r="A643" s="8" t="s">
        <v>348</v>
      </c>
      <c r="B643" s="8" t="s">
        <v>123</v>
      </c>
      <c r="C643" s="8" t="s">
        <v>108</v>
      </c>
      <c r="D643" s="9">
        <v>40200</v>
      </c>
      <c r="E643" s="95">
        <f t="shared" ca="1" si="10"/>
        <v>13</v>
      </c>
      <c r="F643" s="111">
        <v>77350</v>
      </c>
      <c r="G643" s="112">
        <v>5</v>
      </c>
    </row>
    <row r="644" spans="1:7">
      <c r="A644" s="8" t="s">
        <v>314</v>
      </c>
      <c r="B644" s="8" t="s">
        <v>123</v>
      </c>
      <c r="C644" s="8" t="s">
        <v>108</v>
      </c>
      <c r="D644" s="9">
        <v>40320</v>
      </c>
      <c r="E644" s="95">
        <f t="shared" ca="1" si="10"/>
        <v>12</v>
      </c>
      <c r="F644" s="111">
        <v>77580</v>
      </c>
      <c r="G644" s="112">
        <v>3</v>
      </c>
    </row>
    <row r="645" spans="1:7">
      <c r="A645" s="8" t="s">
        <v>955</v>
      </c>
      <c r="B645" s="8" t="s">
        <v>107</v>
      </c>
      <c r="C645" s="8" t="s">
        <v>108</v>
      </c>
      <c r="D645" s="9">
        <v>36243</v>
      </c>
      <c r="E645" s="95">
        <f t="shared" ca="1" si="10"/>
        <v>24</v>
      </c>
      <c r="F645" s="111">
        <v>77680</v>
      </c>
      <c r="G645" s="112">
        <v>3</v>
      </c>
    </row>
    <row r="646" spans="1:7">
      <c r="A646" s="8" t="s">
        <v>198</v>
      </c>
      <c r="B646" s="8" t="s">
        <v>177</v>
      </c>
      <c r="C646" s="8" t="s">
        <v>108</v>
      </c>
      <c r="D646" s="9">
        <v>40765</v>
      </c>
      <c r="E646" s="95">
        <f t="shared" ca="1" si="10"/>
        <v>11</v>
      </c>
      <c r="F646" s="111">
        <v>77720</v>
      </c>
      <c r="G646" s="112">
        <v>3</v>
      </c>
    </row>
    <row r="647" spans="1:7">
      <c r="A647" s="8" t="s">
        <v>197</v>
      </c>
      <c r="B647" s="8" t="s">
        <v>110</v>
      </c>
      <c r="C647" s="8" t="s">
        <v>108</v>
      </c>
      <c r="D647" s="9">
        <v>40765</v>
      </c>
      <c r="E647" s="95">
        <f t="shared" ca="1" si="10"/>
        <v>11</v>
      </c>
      <c r="F647" s="111">
        <v>77740</v>
      </c>
      <c r="G647" s="112">
        <v>1</v>
      </c>
    </row>
    <row r="648" spans="1:7">
      <c r="A648" s="8" t="s">
        <v>934</v>
      </c>
      <c r="B648" s="8" t="s">
        <v>119</v>
      </c>
      <c r="C648" s="8" t="s">
        <v>111</v>
      </c>
      <c r="D648" s="9">
        <v>36642</v>
      </c>
      <c r="E648" s="95">
        <f t="shared" ca="1" si="10"/>
        <v>22</v>
      </c>
      <c r="F648" s="111">
        <v>77760</v>
      </c>
      <c r="G648" s="112">
        <v>3</v>
      </c>
    </row>
    <row r="649" spans="1:7">
      <c r="A649" s="8" t="s">
        <v>261</v>
      </c>
      <c r="B649" s="8" t="s">
        <v>123</v>
      </c>
      <c r="C649" s="8" t="s">
        <v>108</v>
      </c>
      <c r="D649" s="9">
        <v>40501</v>
      </c>
      <c r="E649" s="95">
        <f t="shared" ca="1" si="10"/>
        <v>12</v>
      </c>
      <c r="F649" s="111">
        <v>77820</v>
      </c>
      <c r="G649" s="112">
        <v>3</v>
      </c>
    </row>
    <row r="650" spans="1:7">
      <c r="A650" s="8" t="s">
        <v>523</v>
      </c>
      <c r="B650" s="8" t="s">
        <v>115</v>
      </c>
      <c r="C650" s="8" t="s">
        <v>108</v>
      </c>
      <c r="D650" s="9">
        <v>39123</v>
      </c>
      <c r="E650" s="95">
        <f t="shared" ca="1" si="10"/>
        <v>16</v>
      </c>
      <c r="F650" s="111">
        <v>77840</v>
      </c>
      <c r="G650" s="112">
        <v>2</v>
      </c>
    </row>
    <row r="651" spans="1:7">
      <c r="A651" s="8" t="s">
        <v>541</v>
      </c>
      <c r="B651" s="8" t="s">
        <v>147</v>
      </c>
      <c r="C651" s="8" t="s">
        <v>111</v>
      </c>
      <c r="D651" s="9">
        <v>39063</v>
      </c>
      <c r="E651" s="95">
        <f t="shared" ca="1" si="10"/>
        <v>16</v>
      </c>
      <c r="F651" s="111">
        <v>77930</v>
      </c>
      <c r="G651" s="112">
        <v>5</v>
      </c>
    </row>
    <row r="652" spans="1:7">
      <c r="A652" s="8" t="s">
        <v>253</v>
      </c>
      <c r="B652" s="8" t="s">
        <v>115</v>
      </c>
      <c r="C652" s="8" t="s">
        <v>108</v>
      </c>
      <c r="D652" s="9">
        <v>40525</v>
      </c>
      <c r="E652" s="95">
        <f t="shared" ca="1" si="10"/>
        <v>12</v>
      </c>
      <c r="F652" s="111">
        <v>77950</v>
      </c>
      <c r="G652" s="112">
        <v>4</v>
      </c>
    </row>
    <row r="653" spans="1:7">
      <c r="A653" s="8" t="s">
        <v>680</v>
      </c>
      <c r="B653" s="8" t="s">
        <v>121</v>
      </c>
      <c r="C653" s="8" t="s">
        <v>111</v>
      </c>
      <c r="D653" s="9">
        <v>37803</v>
      </c>
      <c r="E653" s="95">
        <f t="shared" ca="1" si="10"/>
        <v>19</v>
      </c>
      <c r="F653" s="111">
        <v>78100</v>
      </c>
      <c r="G653" s="112">
        <v>3</v>
      </c>
    </row>
    <row r="654" spans="1:7">
      <c r="A654" s="8" t="s">
        <v>362</v>
      </c>
      <c r="B654" s="8" t="s">
        <v>140</v>
      </c>
      <c r="C654" s="8" t="s">
        <v>108</v>
      </c>
      <c r="D654" s="9">
        <v>39972</v>
      </c>
      <c r="E654" s="95">
        <f t="shared" ca="1" si="10"/>
        <v>13</v>
      </c>
      <c r="F654" s="111">
        <v>78170</v>
      </c>
      <c r="G654" s="112">
        <v>5</v>
      </c>
    </row>
    <row r="655" spans="1:7">
      <c r="A655" s="8" t="s">
        <v>370</v>
      </c>
      <c r="B655" s="8" t="s">
        <v>140</v>
      </c>
      <c r="C655" s="8" t="s">
        <v>111</v>
      </c>
      <c r="D655" s="9">
        <v>39830</v>
      </c>
      <c r="E655" s="95">
        <f t="shared" ca="1" si="10"/>
        <v>14</v>
      </c>
      <c r="F655" s="111">
        <v>78520</v>
      </c>
      <c r="G655" s="112">
        <v>4</v>
      </c>
    </row>
    <row r="656" spans="1:7">
      <c r="A656" s="8" t="s">
        <v>800</v>
      </c>
      <c r="B656" s="8" t="s">
        <v>140</v>
      </c>
      <c r="C656" s="8" t="s">
        <v>108</v>
      </c>
      <c r="D656" s="9">
        <v>35801</v>
      </c>
      <c r="E656" s="95">
        <f t="shared" ca="1" si="10"/>
        <v>25</v>
      </c>
      <c r="F656" s="111">
        <v>78570</v>
      </c>
      <c r="G656" s="112">
        <v>1</v>
      </c>
    </row>
    <row r="657" spans="1:7">
      <c r="A657" s="8" t="s">
        <v>493</v>
      </c>
      <c r="B657" s="8" t="s">
        <v>107</v>
      </c>
      <c r="C657" s="8" t="s">
        <v>111</v>
      </c>
      <c r="D657" s="9">
        <v>39248</v>
      </c>
      <c r="E657" s="95">
        <f t="shared" ca="1" si="10"/>
        <v>15</v>
      </c>
      <c r="F657" s="111">
        <v>78590</v>
      </c>
      <c r="G657" s="112">
        <v>1</v>
      </c>
    </row>
    <row r="658" spans="1:7">
      <c r="A658" s="8" t="s">
        <v>594</v>
      </c>
      <c r="B658" s="8" t="s">
        <v>119</v>
      </c>
      <c r="C658" s="8" t="s">
        <v>108</v>
      </c>
      <c r="D658" s="9">
        <v>38784</v>
      </c>
      <c r="E658" s="95">
        <f t="shared" ca="1" si="10"/>
        <v>17</v>
      </c>
      <c r="F658" s="111">
        <v>78710</v>
      </c>
      <c r="G658" s="112">
        <v>4</v>
      </c>
    </row>
    <row r="659" spans="1:7">
      <c r="A659" s="8" t="s">
        <v>959</v>
      </c>
      <c r="B659" s="8" t="s">
        <v>107</v>
      </c>
      <c r="C659" s="8" t="s">
        <v>108</v>
      </c>
      <c r="D659" s="9">
        <v>37009</v>
      </c>
      <c r="E659" s="95">
        <f t="shared" ca="1" si="10"/>
        <v>21</v>
      </c>
      <c r="F659" s="111">
        <v>78710</v>
      </c>
      <c r="G659" s="112">
        <v>2</v>
      </c>
    </row>
    <row r="660" spans="1:7">
      <c r="A660" s="8" t="s">
        <v>597</v>
      </c>
      <c r="B660" s="8" t="s">
        <v>260</v>
      </c>
      <c r="C660" s="8" t="s">
        <v>111</v>
      </c>
      <c r="D660" s="9">
        <v>38755</v>
      </c>
      <c r="E660" s="95">
        <f t="shared" ca="1" si="10"/>
        <v>17</v>
      </c>
      <c r="F660" s="111">
        <v>78860</v>
      </c>
      <c r="G660" s="112">
        <v>2</v>
      </c>
    </row>
    <row r="661" spans="1:7">
      <c r="A661" s="8" t="s">
        <v>942</v>
      </c>
      <c r="B661" s="8" t="s">
        <v>119</v>
      </c>
      <c r="C661" s="8" t="s">
        <v>108</v>
      </c>
      <c r="D661" s="9">
        <v>36012</v>
      </c>
      <c r="E661" s="95">
        <f t="shared" ca="1" si="10"/>
        <v>24</v>
      </c>
      <c r="F661" s="111">
        <v>78950</v>
      </c>
      <c r="G661" s="112">
        <v>1</v>
      </c>
    </row>
    <row r="662" spans="1:7">
      <c r="A662" s="8" t="s">
        <v>293</v>
      </c>
      <c r="B662" s="8" t="s">
        <v>283</v>
      </c>
      <c r="C662" s="8" t="s">
        <v>108</v>
      </c>
      <c r="D662" s="12">
        <v>40400</v>
      </c>
      <c r="E662" s="95">
        <f t="shared" ca="1" si="10"/>
        <v>12</v>
      </c>
      <c r="F662" s="111">
        <v>79150</v>
      </c>
      <c r="G662" s="112">
        <v>2</v>
      </c>
    </row>
    <row r="663" spans="1:7">
      <c r="A663" s="8" t="s">
        <v>510</v>
      </c>
      <c r="B663" s="8" t="s">
        <v>140</v>
      </c>
      <c r="C663" s="8" t="s">
        <v>111</v>
      </c>
      <c r="D663" s="9">
        <v>39166</v>
      </c>
      <c r="E663" s="95">
        <f t="shared" ca="1" si="10"/>
        <v>16</v>
      </c>
      <c r="F663" s="111">
        <v>79220</v>
      </c>
      <c r="G663" s="112">
        <v>4</v>
      </c>
    </row>
    <row r="664" spans="1:7">
      <c r="A664" s="8" t="s">
        <v>424</v>
      </c>
      <c r="B664" s="8" t="s">
        <v>107</v>
      </c>
      <c r="C664" s="8" t="s">
        <v>108</v>
      </c>
      <c r="D664" s="9">
        <v>39602</v>
      </c>
      <c r="E664" s="95">
        <f t="shared" ca="1" si="10"/>
        <v>14</v>
      </c>
      <c r="F664" s="111">
        <v>79380</v>
      </c>
      <c r="G664" s="112">
        <v>5</v>
      </c>
    </row>
    <row r="665" spans="1:7">
      <c r="A665" s="8" t="s">
        <v>210</v>
      </c>
      <c r="B665" s="8" t="s">
        <v>110</v>
      </c>
      <c r="C665" s="8" t="s">
        <v>111</v>
      </c>
      <c r="D665" s="9">
        <v>40707</v>
      </c>
      <c r="E665" s="95">
        <f t="shared" ca="1" si="10"/>
        <v>11</v>
      </c>
      <c r="F665" s="111">
        <v>79380</v>
      </c>
      <c r="G665" s="112">
        <v>1</v>
      </c>
    </row>
    <row r="666" spans="1:7">
      <c r="A666" s="8" t="s">
        <v>187</v>
      </c>
      <c r="B666" s="8" t="s">
        <v>110</v>
      </c>
      <c r="C666" s="8" t="s">
        <v>108</v>
      </c>
      <c r="D666" s="9">
        <v>40831</v>
      </c>
      <c r="E666" s="95">
        <f t="shared" ca="1" si="10"/>
        <v>11</v>
      </c>
      <c r="F666" s="111">
        <v>79400</v>
      </c>
      <c r="G666" s="112">
        <v>4</v>
      </c>
    </row>
    <row r="667" spans="1:7">
      <c r="A667" s="8" t="s">
        <v>363</v>
      </c>
      <c r="B667" s="8" t="s">
        <v>123</v>
      </c>
      <c r="C667" s="8" t="s">
        <v>111</v>
      </c>
      <c r="D667" s="9">
        <v>39959</v>
      </c>
      <c r="E667" s="95">
        <f t="shared" ca="1" si="10"/>
        <v>13</v>
      </c>
      <c r="F667" s="111">
        <v>79460</v>
      </c>
      <c r="G667" s="112">
        <v>5</v>
      </c>
    </row>
    <row r="668" spans="1:7">
      <c r="A668" s="8" t="s">
        <v>947</v>
      </c>
      <c r="B668" s="8" t="s">
        <v>119</v>
      </c>
      <c r="C668" s="8" t="s">
        <v>108</v>
      </c>
      <c r="D668" s="9">
        <v>36078</v>
      </c>
      <c r="E668" s="95">
        <f t="shared" ca="1" si="10"/>
        <v>24</v>
      </c>
      <c r="F668" s="111">
        <v>79610</v>
      </c>
      <c r="G668" s="112">
        <v>2</v>
      </c>
    </row>
    <row r="669" spans="1:7">
      <c r="A669" s="8" t="s">
        <v>584</v>
      </c>
      <c r="B669" s="8" t="s">
        <v>140</v>
      </c>
      <c r="C669" s="8" t="s">
        <v>108</v>
      </c>
      <c r="D669" s="9">
        <v>38807</v>
      </c>
      <c r="E669" s="95">
        <f t="shared" ca="1" si="10"/>
        <v>17</v>
      </c>
      <c r="F669" s="111">
        <v>79730</v>
      </c>
      <c r="G669" s="112">
        <v>2</v>
      </c>
    </row>
    <row r="670" spans="1:7">
      <c r="A670" s="8" t="s">
        <v>134</v>
      </c>
      <c r="B670" s="8" t="s">
        <v>135</v>
      </c>
      <c r="C670" s="8" t="s">
        <v>108</v>
      </c>
      <c r="D670" s="9">
        <v>41136</v>
      </c>
      <c r="E670" s="95">
        <f t="shared" ca="1" si="10"/>
        <v>10</v>
      </c>
      <c r="F670" s="111">
        <v>79760</v>
      </c>
      <c r="G670" s="112">
        <v>5</v>
      </c>
    </row>
    <row r="671" spans="1:7">
      <c r="A671" s="8" t="s">
        <v>165</v>
      </c>
      <c r="B671" s="8" t="s">
        <v>115</v>
      </c>
      <c r="C671" s="8" t="s">
        <v>108</v>
      </c>
      <c r="D671" s="9">
        <v>40947</v>
      </c>
      <c r="E671" s="95">
        <f t="shared" ca="1" si="10"/>
        <v>11</v>
      </c>
      <c r="F671" s="111">
        <v>79770</v>
      </c>
      <c r="G671" s="112">
        <v>4</v>
      </c>
    </row>
    <row r="672" spans="1:7">
      <c r="A672" s="8" t="s">
        <v>248</v>
      </c>
      <c r="B672" s="8" t="s">
        <v>137</v>
      </c>
      <c r="C672" s="8" t="s">
        <v>111</v>
      </c>
      <c r="D672" s="9">
        <v>40550</v>
      </c>
      <c r="E672" s="95">
        <f t="shared" ca="1" si="10"/>
        <v>12</v>
      </c>
      <c r="F672" s="111">
        <v>80050</v>
      </c>
      <c r="G672" s="112">
        <v>2</v>
      </c>
    </row>
    <row r="673" spans="1:7">
      <c r="A673" s="8" t="s">
        <v>411</v>
      </c>
      <c r="B673" s="8" t="s">
        <v>115</v>
      </c>
      <c r="C673" s="8" t="s">
        <v>108</v>
      </c>
      <c r="D673" s="9">
        <v>39678</v>
      </c>
      <c r="E673" s="95">
        <f t="shared" ca="1" si="10"/>
        <v>14</v>
      </c>
      <c r="F673" s="111">
        <v>80090</v>
      </c>
      <c r="G673" s="112">
        <v>2</v>
      </c>
    </row>
    <row r="674" spans="1:7">
      <c r="A674" s="8" t="s">
        <v>596</v>
      </c>
      <c r="B674" s="8" t="s">
        <v>137</v>
      </c>
      <c r="C674" s="8" t="s">
        <v>108</v>
      </c>
      <c r="D674" s="9">
        <v>38774</v>
      </c>
      <c r="E674" s="95">
        <f t="shared" ca="1" si="10"/>
        <v>17</v>
      </c>
      <c r="F674" s="111">
        <v>80120</v>
      </c>
      <c r="G674" s="112">
        <v>4</v>
      </c>
    </row>
    <row r="675" spans="1:7">
      <c r="A675" s="8" t="s">
        <v>236</v>
      </c>
      <c r="B675" s="8" t="s">
        <v>119</v>
      </c>
      <c r="C675" s="8" t="s">
        <v>108</v>
      </c>
      <c r="D675" s="9">
        <v>40581</v>
      </c>
      <c r="E675" s="95">
        <f t="shared" ca="1" si="10"/>
        <v>12</v>
      </c>
      <c r="F675" s="111">
        <v>80260</v>
      </c>
      <c r="G675" s="112">
        <v>3</v>
      </c>
    </row>
    <row r="676" spans="1:7">
      <c r="A676" s="8" t="s">
        <v>563</v>
      </c>
      <c r="B676" s="8" t="s">
        <v>140</v>
      </c>
      <c r="C676" s="8" t="s">
        <v>111</v>
      </c>
      <c r="D676" s="9">
        <v>38912</v>
      </c>
      <c r="E676" s="95">
        <f t="shared" ca="1" si="10"/>
        <v>16</v>
      </c>
      <c r="F676" s="111">
        <v>80330</v>
      </c>
      <c r="G676" s="112">
        <v>4</v>
      </c>
    </row>
    <row r="677" spans="1:7">
      <c r="A677" s="8" t="s">
        <v>378</v>
      </c>
      <c r="B677" s="8" t="s">
        <v>140</v>
      </c>
      <c r="C677" s="8" t="s">
        <v>111</v>
      </c>
      <c r="D677" s="9">
        <v>39785</v>
      </c>
      <c r="E677" s="95">
        <f t="shared" ca="1" si="10"/>
        <v>14</v>
      </c>
      <c r="F677" s="111">
        <v>80690</v>
      </c>
      <c r="G677" s="112">
        <v>3</v>
      </c>
    </row>
    <row r="678" spans="1:7">
      <c r="A678" s="8" t="s">
        <v>342</v>
      </c>
      <c r="B678" s="8" t="s">
        <v>107</v>
      </c>
      <c r="C678" s="8" t="s">
        <v>111</v>
      </c>
      <c r="D678" s="9">
        <v>40235</v>
      </c>
      <c r="E678" s="95">
        <f t="shared" ca="1" si="10"/>
        <v>13</v>
      </c>
      <c r="F678" s="111">
        <v>80729</v>
      </c>
      <c r="G678" s="112">
        <v>3</v>
      </c>
    </row>
    <row r="679" spans="1:7">
      <c r="A679" s="8" t="s">
        <v>414</v>
      </c>
      <c r="B679" s="8" t="s">
        <v>115</v>
      </c>
      <c r="C679" s="8" t="s">
        <v>108</v>
      </c>
      <c r="D679" s="9">
        <v>39657</v>
      </c>
      <c r="E679" s="95">
        <f t="shared" ca="1" si="10"/>
        <v>14</v>
      </c>
      <c r="F679" s="111">
        <v>80880</v>
      </c>
      <c r="G679" s="112">
        <v>1</v>
      </c>
    </row>
    <row r="680" spans="1:7">
      <c r="A680" s="8" t="s">
        <v>425</v>
      </c>
      <c r="B680" s="8" t="s">
        <v>140</v>
      </c>
      <c r="C680" s="8" t="s">
        <v>108</v>
      </c>
      <c r="D680" s="9">
        <v>39597</v>
      </c>
      <c r="E680" s="95">
        <f t="shared" ca="1" si="10"/>
        <v>14</v>
      </c>
      <c r="F680" s="111">
        <v>81010</v>
      </c>
      <c r="G680" s="112">
        <v>4</v>
      </c>
    </row>
    <row r="681" spans="1:7">
      <c r="A681" s="8" t="s">
        <v>112</v>
      </c>
      <c r="B681" s="8" t="s">
        <v>113</v>
      </c>
      <c r="C681" s="8" t="s">
        <v>111</v>
      </c>
      <c r="D681" s="9">
        <v>41254</v>
      </c>
      <c r="E681" s="95">
        <f t="shared" ca="1" si="10"/>
        <v>10</v>
      </c>
      <c r="F681" s="111">
        <v>81070</v>
      </c>
      <c r="G681" s="112">
        <v>5</v>
      </c>
    </row>
    <row r="682" spans="1:7">
      <c r="A682" s="8" t="s">
        <v>608</v>
      </c>
      <c r="B682" s="8" t="s">
        <v>107</v>
      </c>
      <c r="C682" s="8" t="s">
        <v>108</v>
      </c>
      <c r="D682" s="9">
        <v>38347</v>
      </c>
      <c r="E682" s="95">
        <f t="shared" ca="1" si="10"/>
        <v>18</v>
      </c>
      <c r="F682" s="111">
        <v>81340</v>
      </c>
      <c r="G682" s="112">
        <v>2</v>
      </c>
    </row>
    <row r="683" spans="1:7">
      <c r="A683" s="8" t="s">
        <v>807</v>
      </c>
      <c r="B683" s="8" t="s">
        <v>140</v>
      </c>
      <c r="C683" s="8" t="s">
        <v>108</v>
      </c>
      <c r="D683" s="9">
        <v>36198</v>
      </c>
      <c r="E683" s="95">
        <f t="shared" ca="1" si="10"/>
        <v>24</v>
      </c>
      <c r="F683" s="111">
        <v>81400</v>
      </c>
      <c r="G683" s="112">
        <v>2</v>
      </c>
    </row>
    <row r="684" spans="1:7">
      <c r="A684" s="8" t="s">
        <v>185</v>
      </c>
      <c r="B684" s="8" t="s">
        <v>177</v>
      </c>
      <c r="C684" s="8" t="s">
        <v>108</v>
      </c>
      <c r="D684" s="9">
        <v>40841</v>
      </c>
      <c r="E684" s="95">
        <f t="shared" ca="1" si="10"/>
        <v>11</v>
      </c>
      <c r="F684" s="111">
        <v>81530</v>
      </c>
      <c r="G684" s="112">
        <v>5</v>
      </c>
    </row>
    <row r="685" spans="1:7">
      <c r="A685" s="8" t="s">
        <v>575</v>
      </c>
      <c r="B685" s="8" t="s">
        <v>147</v>
      </c>
      <c r="C685" s="8" t="s">
        <v>108</v>
      </c>
      <c r="D685" s="9">
        <v>38834</v>
      </c>
      <c r="E685" s="95">
        <f t="shared" ca="1" si="10"/>
        <v>16</v>
      </c>
      <c r="F685" s="111">
        <v>81640</v>
      </c>
      <c r="G685" s="112">
        <v>4</v>
      </c>
    </row>
    <row r="686" spans="1:7">
      <c r="A686" s="8" t="s">
        <v>468</v>
      </c>
      <c r="B686" s="8" t="s">
        <v>147</v>
      </c>
      <c r="C686" s="8" t="s">
        <v>111</v>
      </c>
      <c r="D686" s="9">
        <v>39330</v>
      </c>
      <c r="E686" s="95">
        <f t="shared" ca="1" si="10"/>
        <v>15</v>
      </c>
      <c r="F686" s="111">
        <v>81930</v>
      </c>
      <c r="G686" s="112">
        <v>5</v>
      </c>
    </row>
    <row r="687" spans="1:7">
      <c r="A687" s="8" t="s">
        <v>487</v>
      </c>
      <c r="B687" s="8" t="s">
        <v>140</v>
      </c>
      <c r="C687" s="8" t="s">
        <v>108</v>
      </c>
      <c r="D687" s="9">
        <v>39264</v>
      </c>
      <c r="E687" s="95">
        <f t="shared" ca="1" si="10"/>
        <v>15</v>
      </c>
      <c r="F687" s="111">
        <v>81980</v>
      </c>
      <c r="G687" s="112">
        <v>2</v>
      </c>
    </row>
    <row r="688" spans="1:7">
      <c r="A688" s="8" t="s">
        <v>866</v>
      </c>
      <c r="B688" s="8" t="s">
        <v>147</v>
      </c>
      <c r="C688" s="8" t="s">
        <v>108</v>
      </c>
      <c r="D688" s="9">
        <v>35857</v>
      </c>
      <c r="E688" s="95">
        <f t="shared" ca="1" si="10"/>
        <v>25</v>
      </c>
      <c r="F688" s="111">
        <v>82110</v>
      </c>
      <c r="G688" s="112">
        <v>3</v>
      </c>
    </row>
    <row r="689" spans="1:7">
      <c r="A689" s="8" t="s">
        <v>318</v>
      </c>
      <c r="B689" s="8" t="s">
        <v>123</v>
      </c>
      <c r="C689" s="8" t="s">
        <v>108</v>
      </c>
      <c r="D689" s="9">
        <v>40310</v>
      </c>
      <c r="E689" s="95">
        <f t="shared" ca="1" si="10"/>
        <v>12</v>
      </c>
      <c r="F689" s="111">
        <v>82120</v>
      </c>
      <c r="G689" s="112">
        <v>5</v>
      </c>
    </row>
    <row r="690" spans="1:7">
      <c r="A690" s="8" t="s">
        <v>397</v>
      </c>
      <c r="B690" s="8" t="s">
        <v>107</v>
      </c>
      <c r="C690" s="8" t="s">
        <v>108</v>
      </c>
      <c r="D690" s="9">
        <v>39728</v>
      </c>
      <c r="E690" s="95">
        <f t="shared" ca="1" si="10"/>
        <v>14</v>
      </c>
      <c r="F690" s="111">
        <v>82370</v>
      </c>
      <c r="G690" s="112">
        <v>5</v>
      </c>
    </row>
    <row r="691" spans="1:7">
      <c r="A691" s="8" t="s">
        <v>794</v>
      </c>
      <c r="B691" s="8" t="s">
        <v>113</v>
      </c>
      <c r="C691" s="8" t="s">
        <v>108</v>
      </c>
      <c r="D691" s="9">
        <v>36082</v>
      </c>
      <c r="E691" s="95">
        <f t="shared" ca="1" si="10"/>
        <v>24</v>
      </c>
      <c r="F691" s="111">
        <v>82400</v>
      </c>
      <c r="G691" s="112">
        <v>2</v>
      </c>
    </row>
    <row r="692" spans="1:7">
      <c r="A692" s="8" t="s">
        <v>924</v>
      </c>
      <c r="B692" s="8" t="s">
        <v>119</v>
      </c>
      <c r="C692" s="8" t="s">
        <v>108</v>
      </c>
      <c r="D692" s="9">
        <v>37625</v>
      </c>
      <c r="E692" s="95">
        <f t="shared" ca="1" si="10"/>
        <v>20</v>
      </c>
      <c r="F692" s="111">
        <v>82490</v>
      </c>
      <c r="G692" s="112">
        <v>5</v>
      </c>
    </row>
    <row r="693" spans="1:7">
      <c r="A693" s="8" t="s">
        <v>172</v>
      </c>
      <c r="B693" s="8" t="s">
        <v>137</v>
      </c>
      <c r="C693" s="8" t="s">
        <v>108</v>
      </c>
      <c r="D693" s="9">
        <v>40918</v>
      </c>
      <c r="E693" s="95">
        <f t="shared" ca="1" si="10"/>
        <v>11</v>
      </c>
      <c r="F693" s="111">
        <v>82500</v>
      </c>
      <c r="G693" s="112">
        <v>5</v>
      </c>
    </row>
    <row r="694" spans="1:7">
      <c r="A694" s="8" t="s">
        <v>502</v>
      </c>
      <c r="B694" s="8" t="s">
        <v>119</v>
      </c>
      <c r="C694" s="8" t="s">
        <v>108</v>
      </c>
      <c r="D694" s="9">
        <v>39183</v>
      </c>
      <c r="E694" s="95">
        <f t="shared" ca="1" si="10"/>
        <v>16</v>
      </c>
      <c r="F694" s="111">
        <v>82700</v>
      </c>
      <c r="G694" s="112">
        <v>3</v>
      </c>
    </row>
    <row r="695" spans="1:7">
      <c r="A695" s="8" t="s">
        <v>136</v>
      </c>
      <c r="B695" s="8" t="s">
        <v>137</v>
      </c>
      <c r="C695" s="8" t="s">
        <v>108</v>
      </c>
      <c r="D695" s="9">
        <v>41128</v>
      </c>
      <c r="E695" s="95">
        <f t="shared" ca="1" si="10"/>
        <v>10</v>
      </c>
      <c r="F695" s="111">
        <v>82760</v>
      </c>
      <c r="G695" s="112">
        <v>4</v>
      </c>
    </row>
    <row r="696" spans="1:7">
      <c r="A696" s="8" t="s">
        <v>533</v>
      </c>
      <c r="B696" s="8" t="s">
        <v>123</v>
      </c>
      <c r="C696" s="8" t="s">
        <v>111</v>
      </c>
      <c r="D696" s="9">
        <v>39094</v>
      </c>
      <c r="E696" s="95">
        <f t="shared" ca="1" si="10"/>
        <v>16</v>
      </c>
      <c r="F696" s="111">
        <v>83020</v>
      </c>
      <c r="G696" s="112">
        <v>4</v>
      </c>
    </row>
    <row r="697" spans="1:7">
      <c r="A697" s="8" t="s">
        <v>556</v>
      </c>
      <c r="B697" s="8" t="s">
        <v>123</v>
      </c>
      <c r="C697" s="8" t="s">
        <v>111</v>
      </c>
      <c r="D697" s="9">
        <v>38970</v>
      </c>
      <c r="E697" s="95">
        <f t="shared" ca="1" si="10"/>
        <v>16</v>
      </c>
      <c r="F697" s="111">
        <v>83070</v>
      </c>
      <c r="G697" s="112">
        <v>3</v>
      </c>
    </row>
    <row r="698" spans="1:7">
      <c r="A698" s="8" t="s">
        <v>446</v>
      </c>
      <c r="B698" s="8" t="s">
        <v>119</v>
      </c>
      <c r="C698" s="8" t="s">
        <v>108</v>
      </c>
      <c r="D698" s="9">
        <v>39448</v>
      </c>
      <c r="E698" s="95">
        <f t="shared" ca="1" si="10"/>
        <v>15</v>
      </c>
      <c r="F698" s="111">
        <v>83710</v>
      </c>
      <c r="G698" s="112">
        <v>3</v>
      </c>
    </row>
    <row r="699" spans="1:7">
      <c r="A699" s="8" t="s">
        <v>429</v>
      </c>
      <c r="B699" s="8" t="s">
        <v>140</v>
      </c>
      <c r="C699" s="8" t="s">
        <v>111</v>
      </c>
      <c r="D699" s="9">
        <v>39545</v>
      </c>
      <c r="E699" s="95">
        <f t="shared" ca="1" si="10"/>
        <v>15</v>
      </c>
      <c r="F699" s="111">
        <v>84170</v>
      </c>
      <c r="G699" s="112">
        <v>2</v>
      </c>
    </row>
    <row r="700" spans="1:7">
      <c r="A700" s="8" t="s">
        <v>571</v>
      </c>
      <c r="B700" s="8" t="s">
        <v>123</v>
      </c>
      <c r="C700" s="8" t="s">
        <v>111</v>
      </c>
      <c r="D700" s="9">
        <v>38856</v>
      </c>
      <c r="E700" s="95">
        <f t="shared" ca="1" si="10"/>
        <v>16</v>
      </c>
      <c r="F700" s="111">
        <v>84200</v>
      </c>
      <c r="G700" s="112">
        <v>2</v>
      </c>
    </row>
    <row r="701" spans="1:7">
      <c r="A701" s="8" t="s">
        <v>228</v>
      </c>
      <c r="B701" s="8" t="s">
        <v>115</v>
      </c>
      <c r="C701" s="8" t="s">
        <v>111</v>
      </c>
      <c r="D701" s="13">
        <v>40620</v>
      </c>
      <c r="E701" s="95">
        <f t="shared" ca="1" si="10"/>
        <v>12</v>
      </c>
      <c r="F701" s="111">
        <v>84300</v>
      </c>
      <c r="G701" s="112">
        <v>1</v>
      </c>
    </row>
    <row r="702" spans="1:7">
      <c r="A702" s="8" t="s">
        <v>798</v>
      </c>
      <c r="B702" s="8" t="s">
        <v>215</v>
      </c>
      <c r="C702" s="8" t="s">
        <v>131</v>
      </c>
      <c r="D702" s="9">
        <v>37946</v>
      </c>
      <c r="E702" s="95">
        <f t="shared" ca="1" si="10"/>
        <v>19</v>
      </c>
      <c r="F702" s="111">
        <v>85130</v>
      </c>
      <c r="G702" s="112">
        <v>5</v>
      </c>
    </row>
    <row r="703" spans="1:7">
      <c r="A703" s="10" t="s">
        <v>546</v>
      </c>
      <c r="B703" s="10" t="s">
        <v>135</v>
      </c>
      <c r="C703" s="10" t="s">
        <v>108</v>
      </c>
      <c r="D703" s="11">
        <v>39029</v>
      </c>
      <c r="E703" s="95">
        <f t="shared" ca="1" si="10"/>
        <v>16</v>
      </c>
      <c r="F703" s="111">
        <v>85300</v>
      </c>
      <c r="G703" s="112">
        <v>2</v>
      </c>
    </row>
    <row r="704" spans="1:7">
      <c r="A704" s="8" t="s">
        <v>666</v>
      </c>
      <c r="B704" s="8" t="s">
        <v>123</v>
      </c>
      <c r="C704" s="8" t="s">
        <v>111</v>
      </c>
      <c r="D704" s="9">
        <v>35848</v>
      </c>
      <c r="E704" s="95">
        <f t="shared" ca="1" si="10"/>
        <v>25</v>
      </c>
      <c r="F704" s="111">
        <v>85480</v>
      </c>
      <c r="G704" s="112">
        <v>5</v>
      </c>
    </row>
    <row r="705" spans="1:7">
      <c r="A705" s="8" t="s">
        <v>213</v>
      </c>
      <c r="B705" s="8" t="s">
        <v>206</v>
      </c>
      <c r="C705" s="8" t="s">
        <v>111</v>
      </c>
      <c r="D705" s="9">
        <v>40692</v>
      </c>
      <c r="E705" s="95">
        <f t="shared" ca="1" si="10"/>
        <v>11</v>
      </c>
      <c r="F705" s="111">
        <v>85510</v>
      </c>
      <c r="G705" s="112">
        <v>4</v>
      </c>
    </row>
    <row r="706" spans="1:7">
      <c r="A706" s="8" t="s">
        <v>760</v>
      </c>
      <c r="B706" s="8" t="s">
        <v>123</v>
      </c>
      <c r="C706" s="8" t="s">
        <v>108</v>
      </c>
      <c r="D706" s="9">
        <v>37348</v>
      </c>
      <c r="E706" s="95">
        <f t="shared" ref="E706:E742" ca="1" si="11">DATEDIF(D706,TODAY(),"Y")</f>
        <v>21</v>
      </c>
      <c r="F706" s="111">
        <v>85880</v>
      </c>
      <c r="G706" s="112">
        <v>3</v>
      </c>
    </row>
    <row r="707" spans="1:7">
      <c r="A707" s="8" t="s">
        <v>186</v>
      </c>
      <c r="B707" s="8" t="s">
        <v>123</v>
      </c>
      <c r="C707" s="8" t="s">
        <v>108</v>
      </c>
      <c r="D707" s="9">
        <v>40832</v>
      </c>
      <c r="E707" s="95">
        <f t="shared" ca="1" si="11"/>
        <v>11</v>
      </c>
      <c r="F707" s="111">
        <v>85920</v>
      </c>
      <c r="G707" s="112">
        <v>4</v>
      </c>
    </row>
    <row r="708" spans="1:7">
      <c r="A708" s="8" t="s">
        <v>590</v>
      </c>
      <c r="B708" s="8" t="s">
        <v>119</v>
      </c>
      <c r="C708" s="8" t="s">
        <v>111</v>
      </c>
      <c r="D708" s="9">
        <v>38793</v>
      </c>
      <c r="E708" s="95">
        <f t="shared" ca="1" si="11"/>
        <v>17</v>
      </c>
      <c r="F708" s="111">
        <v>85930</v>
      </c>
      <c r="G708" s="112">
        <v>2</v>
      </c>
    </row>
    <row r="709" spans="1:7">
      <c r="A709" s="8" t="s">
        <v>381</v>
      </c>
      <c r="B709" s="8" t="s">
        <v>110</v>
      </c>
      <c r="C709" s="8" t="s">
        <v>111</v>
      </c>
      <c r="D709" s="9">
        <v>39772</v>
      </c>
      <c r="E709" s="95">
        <f t="shared" ca="1" si="11"/>
        <v>14</v>
      </c>
      <c r="F709" s="111">
        <v>85980</v>
      </c>
      <c r="G709" s="112">
        <v>2</v>
      </c>
    </row>
    <row r="710" spans="1:7">
      <c r="A710" s="8" t="s">
        <v>398</v>
      </c>
      <c r="B710" s="8" t="s">
        <v>107</v>
      </c>
      <c r="C710" s="8" t="s">
        <v>111</v>
      </c>
      <c r="D710" s="9">
        <v>39728</v>
      </c>
      <c r="E710" s="95">
        <f t="shared" ca="1" si="11"/>
        <v>14</v>
      </c>
      <c r="F710" s="111">
        <v>86040</v>
      </c>
      <c r="G710" s="112">
        <v>5</v>
      </c>
    </row>
    <row r="711" spans="1:7">
      <c r="A711" s="8" t="s">
        <v>921</v>
      </c>
      <c r="B711" s="8" t="s">
        <v>119</v>
      </c>
      <c r="C711" s="8" t="s">
        <v>111</v>
      </c>
      <c r="D711" s="9">
        <v>35806</v>
      </c>
      <c r="E711" s="95">
        <f t="shared" ca="1" si="11"/>
        <v>25</v>
      </c>
      <c r="F711" s="111">
        <v>86100</v>
      </c>
      <c r="G711" s="112">
        <v>4</v>
      </c>
    </row>
    <row r="712" spans="1:7">
      <c r="A712" s="8" t="s">
        <v>614</v>
      </c>
      <c r="B712" s="8" t="s">
        <v>115</v>
      </c>
      <c r="C712" s="8" t="s">
        <v>108</v>
      </c>
      <c r="D712" s="9">
        <v>38227</v>
      </c>
      <c r="E712" s="95">
        <f t="shared" ca="1" si="11"/>
        <v>18</v>
      </c>
      <c r="F712" s="111">
        <v>86200</v>
      </c>
      <c r="G712" s="112">
        <v>3</v>
      </c>
    </row>
    <row r="713" spans="1:7">
      <c r="A713" s="8" t="s">
        <v>129</v>
      </c>
      <c r="B713" s="8" t="s">
        <v>119</v>
      </c>
      <c r="C713" s="8" t="s">
        <v>108</v>
      </c>
      <c r="D713" s="9">
        <v>41157</v>
      </c>
      <c r="E713" s="95">
        <f t="shared" ca="1" si="11"/>
        <v>10</v>
      </c>
      <c r="F713" s="111">
        <v>86240</v>
      </c>
      <c r="G713" s="112">
        <v>1</v>
      </c>
    </row>
    <row r="714" spans="1:7">
      <c r="A714" s="8" t="s">
        <v>330</v>
      </c>
      <c r="B714" s="8" t="s">
        <v>140</v>
      </c>
      <c r="C714" s="8" t="s">
        <v>108</v>
      </c>
      <c r="D714" s="9">
        <v>40269</v>
      </c>
      <c r="E714" s="95">
        <f t="shared" ca="1" si="11"/>
        <v>13</v>
      </c>
      <c r="F714" s="111">
        <v>86260</v>
      </c>
      <c r="G714" s="112">
        <v>3</v>
      </c>
    </row>
    <row r="715" spans="1:7">
      <c r="A715" s="8" t="s">
        <v>542</v>
      </c>
      <c r="B715" s="8" t="s">
        <v>107</v>
      </c>
      <c r="C715" s="8" t="s">
        <v>108</v>
      </c>
      <c r="D715" s="9">
        <v>39063</v>
      </c>
      <c r="E715" s="95">
        <f t="shared" ca="1" si="11"/>
        <v>16</v>
      </c>
      <c r="F715" s="111">
        <v>86320</v>
      </c>
      <c r="G715" s="112">
        <v>4</v>
      </c>
    </row>
    <row r="716" spans="1:7">
      <c r="A716" s="8" t="s">
        <v>548</v>
      </c>
      <c r="B716" s="8" t="s">
        <v>121</v>
      </c>
      <c r="C716" s="8" t="s">
        <v>111</v>
      </c>
      <c r="D716" s="9">
        <v>39011</v>
      </c>
      <c r="E716" s="95">
        <f t="shared" ca="1" si="11"/>
        <v>16</v>
      </c>
      <c r="F716" s="111">
        <v>86470</v>
      </c>
      <c r="G716" s="112">
        <v>4</v>
      </c>
    </row>
    <row r="717" spans="1:7">
      <c r="A717" s="8" t="s">
        <v>226</v>
      </c>
      <c r="B717" s="8" t="s">
        <v>110</v>
      </c>
      <c r="C717" s="8" t="s">
        <v>108</v>
      </c>
      <c r="D717" s="9">
        <v>40624</v>
      </c>
      <c r="E717" s="95">
        <f t="shared" ca="1" si="11"/>
        <v>12</v>
      </c>
      <c r="F717" s="111">
        <v>86500</v>
      </c>
      <c r="G717" s="112">
        <v>1</v>
      </c>
    </row>
    <row r="718" spans="1:7">
      <c r="A718" s="8" t="s">
        <v>774</v>
      </c>
      <c r="B718" s="8" t="s">
        <v>260</v>
      </c>
      <c r="C718" s="8" t="s">
        <v>108</v>
      </c>
      <c r="D718" s="9">
        <v>37883</v>
      </c>
      <c r="E718" s="95">
        <f t="shared" ca="1" si="11"/>
        <v>19</v>
      </c>
      <c r="F718" s="111">
        <v>86530</v>
      </c>
      <c r="G718" s="112">
        <v>1</v>
      </c>
    </row>
    <row r="719" spans="1:7">
      <c r="A719" s="8" t="s">
        <v>504</v>
      </c>
      <c r="B719" s="8" t="s">
        <v>147</v>
      </c>
      <c r="C719" s="8" t="s">
        <v>108</v>
      </c>
      <c r="D719" s="9">
        <v>39180</v>
      </c>
      <c r="E719" s="95">
        <f t="shared" ca="1" si="11"/>
        <v>16</v>
      </c>
      <c r="F719" s="111">
        <v>86540</v>
      </c>
      <c r="G719" s="112">
        <v>4</v>
      </c>
    </row>
    <row r="720" spans="1:7">
      <c r="A720" s="8" t="s">
        <v>223</v>
      </c>
      <c r="B720" s="8" t="s">
        <v>107</v>
      </c>
      <c r="C720" s="8" t="s">
        <v>108</v>
      </c>
      <c r="D720" s="9">
        <v>40637</v>
      </c>
      <c r="E720" s="95">
        <f t="shared" ca="1" si="11"/>
        <v>12</v>
      </c>
      <c r="F720" s="111">
        <v>86640</v>
      </c>
      <c r="G720" s="112">
        <v>3</v>
      </c>
    </row>
    <row r="721" spans="1:7">
      <c r="A721" s="8" t="s">
        <v>865</v>
      </c>
      <c r="B721" s="8" t="s">
        <v>147</v>
      </c>
      <c r="C721" s="8" t="s">
        <v>108</v>
      </c>
      <c r="D721" s="9">
        <v>35856</v>
      </c>
      <c r="E721" s="95">
        <f t="shared" ca="1" si="11"/>
        <v>25</v>
      </c>
      <c r="F721" s="111">
        <v>86830</v>
      </c>
      <c r="G721" s="112">
        <v>3</v>
      </c>
    </row>
    <row r="722" spans="1:7">
      <c r="A722" s="8" t="s">
        <v>781</v>
      </c>
      <c r="B722" s="8" t="s">
        <v>137</v>
      </c>
      <c r="C722" s="8" t="s">
        <v>111</v>
      </c>
      <c r="D722" s="9">
        <v>36342</v>
      </c>
      <c r="E722" s="95">
        <f t="shared" ca="1" si="11"/>
        <v>23</v>
      </c>
      <c r="F722" s="111">
        <v>86970</v>
      </c>
      <c r="G722" s="112">
        <v>4</v>
      </c>
    </row>
    <row r="723" spans="1:7">
      <c r="A723" s="8" t="s">
        <v>539</v>
      </c>
      <c r="B723" s="8" t="s">
        <v>115</v>
      </c>
      <c r="C723" s="8" t="s">
        <v>108</v>
      </c>
      <c r="D723" s="9">
        <v>39085</v>
      </c>
      <c r="E723" s="95">
        <f t="shared" ca="1" si="11"/>
        <v>16</v>
      </c>
      <c r="F723" s="111">
        <v>87030</v>
      </c>
      <c r="G723" s="112">
        <v>3</v>
      </c>
    </row>
    <row r="724" spans="1:7">
      <c r="A724" s="8" t="s">
        <v>174</v>
      </c>
      <c r="B724" s="8" t="s">
        <v>147</v>
      </c>
      <c r="C724" s="8" t="s">
        <v>108</v>
      </c>
      <c r="D724" s="9">
        <v>40911</v>
      </c>
      <c r="E724" s="95">
        <f t="shared" ca="1" si="11"/>
        <v>11</v>
      </c>
      <c r="F724" s="111">
        <v>87120</v>
      </c>
      <c r="G724" s="112">
        <v>3</v>
      </c>
    </row>
    <row r="725" spans="1:7">
      <c r="A725" s="8" t="s">
        <v>456</v>
      </c>
      <c r="B725" s="8" t="s">
        <v>107</v>
      </c>
      <c r="C725" s="8" t="s">
        <v>108</v>
      </c>
      <c r="D725" s="9">
        <v>39399</v>
      </c>
      <c r="E725" s="95">
        <f t="shared" ca="1" si="11"/>
        <v>15</v>
      </c>
      <c r="F725" s="111">
        <v>87220</v>
      </c>
      <c r="G725" s="112">
        <v>1</v>
      </c>
    </row>
    <row r="726" spans="1:7">
      <c r="A726" s="8" t="s">
        <v>764</v>
      </c>
      <c r="B726" s="8" t="s">
        <v>123</v>
      </c>
      <c r="C726" s="8" t="s">
        <v>108</v>
      </c>
      <c r="D726" s="9">
        <v>37785</v>
      </c>
      <c r="E726" s="95">
        <f t="shared" ca="1" si="11"/>
        <v>19</v>
      </c>
      <c r="F726" s="111">
        <v>87280</v>
      </c>
      <c r="G726" s="112">
        <v>4</v>
      </c>
    </row>
    <row r="727" spans="1:7">
      <c r="A727" s="8" t="s">
        <v>442</v>
      </c>
      <c r="B727" s="8" t="s">
        <v>140</v>
      </c>
      <c r="C727" s="8" t="s">
        <v>108</v>
      </c>
      <c r="D727" s="9">
        <v>39472</v>
      </c>
      <c r="E727" s="95">
        <f t="shared" ca="1" si="11"/>
        <v>15</v>
      </c>
      <c r="F727" s="111">
        <v>87760</v>
      </c>
      <c r="G727" s="112">
        <v>1</v>
      </c>
    </row>
    <row r="728" spans="1:7">
      <c r="A728" s="8" t="s">
        <v>279</v>
      </c>
      <c r="B728" s="8" t="s">
        <v>107</v>
      </c>
      <c r="C728" s="8" t="s">
        <v>111</v>
      </c>
      <c r="D728" s="9">
        <v>40451</v>
      </c>
      <c r="E728" s="95">
        <f t="shared" ca="1" si="11"/>
        <v>12</v>
      </c>
      <c r="F728" s="111">
        <v>87830</v>
      </c>
      <c r="G728" s="112">
        <v>2</v>
      </c>
    </row>
    <row r="729" spans="1:7">
      <c r="A729" s="8" t="s">
        <v>234</v>
      </c>
      <c r="B729" s="8" t="s">
        <v>177</v>
      </c>
      <c r="C729" s="8" t="s">
        <v>108</v>
      </c>
      <c r="D729" s="9">
        <v>40585</v>
      </c>
      <c r="E729" s="95">
        <f t="shared" ca="1" si="11"/>
        <v>12</v>
      </c>
      <c r="F729" s="111">
        <v>87950</v>
      </c>
      <c r="G729" s="112">
        <v>4</v>
      </c>
    </row>
    <row r="730" spans="1:7">
      <c r="A730" s="8" t="s">
        <v>120</v>
      </c>
      <c r="B730" s="8" t="s">
        <v>121</v>
      </c>
      <c r="C730" s="8" t="s">
        <v>108</v>
      </c>
      <c r="D730" s="9">
        <v>41209</v>
      </c>
      <c r="E730" s="95">
        <f t="shared" ca="1" si="11"/>
        <v>10</v>
      </c>
      <c r="F730" s="111">
        <v>87980</v>
      </c>
      <c r="G730" s="112">
        <v>1</v>
      </c>
    </row>
    <row r="731" spans="1:7">
      <c r="A731" s="8" t="s">
        <v>761</v>
      </c>
      <c r="B731" s="8" t="s">
        <v>123</v>
      </c>
      <c r="C731" s="8" t="s">
        <v>111</v>
      </c>
      <c r="D731" s="9">
        <v>35940</v>
      </c>
      <c r="E731" s="95">
        <f t="shared" ca="1" si="11"/>
        <v>24</v>
      </c>
      <c r="F731" s="111">
        <v>88000</v>
      </c>
      <c r="G731" s="112">
        <v>5</v>
      </c>
    </row>
    <row r="732" spans="1:7">
      <c r="A732" s="8" t="s">
        <v>852</v>
      </c>
      <c r="B732" s="8" t="s">
        <v>140</v>
      </c>
      <c r="C732" s="8" t="s">
        <v>108</v>
      </c>
      <c r="D732" s="9">
        <v>36101</v>
      </c>
      <c r="E732" s="95">
        <f t="shared" ca="1" si="11"/>
        <v>24</v>
      </c>
      <c r="F732" s="111">
        <v>88240</v>
      </c>
      <c r="G732" s="112">
        <v>5</v>
      </c>
    </row>
    <row r="733" spans="1:7">
      <c r="A733" s="8" t="s">
        <v>374</v>
      </c>
      <c r="B733" s="8" t="s">
        <v>110</v>
      </c>
      <c r="C733" s="8" t="s">
        <v>108</v>
      </c>
      <c r="D733" s="9">
        <v>39807</v>
      </c>
      <c r="E733" s="95">
        <f t="shared" ca="1" si="11"/>
        <v>14</v>
      </c>
      <c r="F733" s="111">
        <v>88820</v>
      </c>
      <c r="G733" s="112">
        <v>2</v>
      </c>
    </row>
    <row r="734" spans="1:7">
      <c r="A734" s="8" t="s">
        <v>280</v>
      </c>
      <c r="B734" s="8" t="s">
        <v>140</v>
      </c>
      <c r="C734" s="8" t="s">
        <v>111</v>
      </c>
      <c r="D734" s="12">
        <v>40449</v>
      </c>
      <c r="E734" s="95">
        <f t="shared" ca="1" si="11"/>
        <v>12</v>
      </c>
      <c r="F734" s="111">
        <v>88840</v>
      </c>
      <c r="G734" s="112">
        <v>5</v>
      </c>
    </row>
    <row r="735" spans="1:7">
      <c r="A735" s="8" t="s">
        <v>525</v>
      </c>
      <c r="B735" s="8" t="s">
        <v>115</v>
      </c>
      <c r="C735" s="8" t="s">
        <v>108</v>
      </c>
      <c r="D735" s="9">
        <v>39120</v>
      </c>
      <c r="E735" s="95">
        <f t="shared" ca="1" si="11"/>
        <v>16</v>
      </c>
      <c r="F735" s="111">
        <v>88850</v>
      </c>
      <c r="G735" s="112">
        <v>3</v>
      </c>
    </row>
    <row r="736" spans="1:7">
      <c r="A736" s="8" t="s">
        <v>214</v>
      </c>
      <c r="B736" s="8" t="s">
        <v>215</v>
      </c>
      <c r="C736" s="8" t="s">
        <v>108</v>
      </c>
      <c r="D736" s="9">
        <v>40690</v>
      </c>
      <c r="E736" s="95">
        <f t="shared" ca="1" si="11"/>
        <v>11</v>
      </c>
      <c r="F736" s="111">
        <v>89140</v>
      </c>
      <c r="G736" s="112">
        <v>1</v>
      </c>
    </row>
    <row r="737" spans="1:7">
      <c r="A737" s="8" t="s">
        <v>303</v>
      </c>
      <c r="B737" s="8" t="s">
        <v>123</v>
      </c>
      <c r="C737" s="8" t="s">
        <v>111</v>
      </c>
      <c r="D737" s="9">
        <v>40368</v>
      </c>
      <c r="E737" s="95">
        <f t="shared" ca="1" si="11"/>
        <v>12</v>
      </c>
      <c r="F737" s="111">
        <v>89310</v>
      </c>
      <c r="G737" s="112">
        <v>5</v>
      </c>
    </row>
    <row r="738" spans="1:7">
      <c r="A738" s="8" t="s">
        <v>233</v>
      </c>
      <c r="B738" s="8" t="s">
        <v>119</v>
      </c>
      <c r="C738" s="8" t="s">
        <v>111</v>
      </c>
      <c r="D738" s="9">
        <v>40587</v>
      </c>
      <c r="E738" s="95">
        <f t="shared" ca="1" si="11"/>
        <v>12</v>
      </c>
      <c r="F738" s="111">
        <v>89450</v>
      </c>
      <c r="G738" s="112">
        <v>2</v>
      </c>
    </row>
    <row r="739" spans="1:7">
      <c r="A739" s="8" t="s">
        <v>837</v>
      </c>
      <c r="B739" s="8" t="s">
        <v>140</v>
      </c>
      <c r="C739" s="8" t="s">
        <v>111</v>
      </c>
      <c r="D739" s="9">
        <v>36718</v>
      </c>
      <c r="E739" s="95">
        <f t="shared" ca="1" si="11"/>
        <v>22</v>
      </c>
      <c r="F739" s="111">
        <v>89520</v>
      </c>
      <c r="G739" s="112">
        <v>5</v>
      </c>
    </row>
    <row r="740" spans="1:7">
      <c r="A740" s="8" t="s">
        <v>912</v>
      </c>
      <c r="B740" s="8" t="s">
        <v>110</v>
      </c>
      <c r="C740" s="8" t="s">
        <v>111</v>
      </c>
      <c r="D740" s="9">
        <v>36787</v>
      </c>
      <c r="E740" s="95">
        <f t="shared" ca="1" si="11"/>
        <v>22</v>
      </c>
      <c r="F740" s="111">
        <v>89640</v>
      </c>
      <c r="G740" s="112">
        <v>4</v>
      </c>
    </row>
    <row r="741" spans="1:7">
      <c r="A741" s="8" t="s">
        <v>818</v>
      </c>
      <c r="B741" s="8" t="s">
        <v>140</v>
      </c>
      <c r="C741" s="8" t="s">
        <v>108</v>
      </c>
      <c r="D741" s="9">
        <v>35932</v>
      </c>
      <c r="E741" s="95">
        <f t="shared" ca="1" si="11"/>
        <v>24</v>
      </c>
      <c r="F741" s="111">
        <v>89740</v>
      </c>
      <c r="G741" s="112">
        <v>5</v>
      </c>
    </row>
    <row r="742" spans="1:7">
      <c r="A742" s="8" t="s">
        <v>439</v>
      </c>
      <c r="B742" s="8" t="s">
        <v>215</v>
      </c>
      <c r="C742" s="8" t="s">
        <v>125</v>
      </c>
      <c r="D742" s="9">
        <v>39515</v>
      </c>
      <c r="E742" s="95">
        <f t="shared" ca="1" si="11"/>
        <v>15</v>
      </c>
      <c r="F742" s="111">
        <v>89780</v>
      </c>
      <c r="G742" s="112">
        <v>4</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I319"/>
  <sheetViews>
    <sheetView workbookViewId="0">
      <selection activeCell="J10" sqref="J10"/>
    </sheetView>
  </sheetViews>
  <sheetFormatPr defaultColWidth="17.28515625" defaultRowHeight="15" customHeight="1"/>
  <cols>
    <col min="1" max="1" width="16.42578125" style="245" customWidth="1"/>
    <col min="2" max="6" width="9.140625" style="245" customWidth="1"/>
    <col min="7" max="16384" width="17.28515625" style="245"/>
  </cols>
  <sheetData>
    <row r="1" spans="1:9" ht="30">
      <c r="A1" s="258" t="s">
        <v>1533</v>
      </c>
      <c r="B1" s="257" t="s">
        <v>1174</v>
      </c>
      <c r="C1" s="256" t="s">
        <v>1173</v>
      </c>
      <c r="D1" s="255" t="s">
        <v>1172</v>
      </c>
      <c r="E1"/>
      <c r="F1" s="258" t="s">
        <v>1533</v>
      </c>
      <c r="G1" s="254" t="s">
        <v>1174</v>
      </c>
      <c r="H1" s="254" t="s">
        <v>1173</v>
      </c>
      <c r="I1" s="254" t="s">
        <v>1172</v>
      </c>
    </row>
    <row r="2" spans="1:9">
      <c r="A2" s="253" t="s">
        <v>1523</v>
      </c>
      <c r="B2" s="252">
        <v>69281.5</v>
      </c>
      <c r="C2" s="252">
        <v>18801.3</v>
      </c>
      <c r="D2" s="252">
        <v>55724.1</v>
      </c>
      <c r="E2"/>
      <c r="F2" s="253" t="s">
        <v>1523</v>
      </c>
    </row>
    <row r="3" spans="1:9">
      <c r="A3" s="253" t="s">
        <v>1516</v>
      </c>
      <c r="B3" s="252">
        <v>3177.8</v>
      </c>
      <c r="C3" s="252">
        <v>15990.6</v>
      </c>
      <c r="D3" s="252">
        <v>50178.7</v>
      </c>
      <c r="E3"/>
      <c r="F3" s="253" t="s">
        <v>1516</v>
      </c>
    </row>
    <row r="4" spans="1:9">
      <c r="A4" s="253" t="s">
        <v>1487</v>
      </c>
      <c r="B4" s="252">
        <v>38242.300000000003</v>
      </c>
      <c r="C4" s="252">
        <v>82187.199999999997</v>
      </c>
      <c r="D4" s="252">
        <v>6479.8</v>
      </c>
      <c r="E4"/>
      <c r="F4" s="253" t="s">
        <v>1487</v>
      </c>
    </row>
    <row r="5" spans="1:9">
      <c r="A5" s="251"/>
      <c r="B5" s="250"/>
      <c r="C5" s="250"/>
      <c r="D5" s="250"/>
      <c r="E5"/>
      <c r="F5" s="250"/>
    </row>
    <row r="6" spans="1:9">
      <c r="A6" s="249" t="s">
        <v>1533</v>
      </c>
      <c r="B6" s="248" t="s">
        <v>1174</v>
      </c>
      <c r="C6" s="248" t="s">
        <v>1173</v>
      </c>
      <c r="D6" s="248" t="s">
        <v>1172</v>
      </c>
      <c r="E6"/>
      <c r="F6"/>
    </row>
    <row r="7" spans="1:9">
      <c r="A7" s="247" t="s">
        <v>1532</v>
      </c>
      <c r="B7" s="246">
        <v>73908.5</v>
      </c>
      <c r="C7" s="246">
        <v>44399.5</v>
      </c>
      <c r="D7" s="246">
        <v>64777.7</v>
      </c>
      <c r="E7" s="259"/>
      <c r="F7" s="259"/>
    </row>
    <row r="8" spans="1:9">
      <c r="A8" s="247" t="s">
        <v>1531</v>
      </c>
      <c r="B8" s="246">
        <v>49813.7</v>
      </c>
      <c r="C8" s="246">
        <v>80695.3</v>
      </c>
      <c r="D8" s="246">
        <v>77620.399999999994</v>
      </c>
      <c r="E8" s="259"/>
      <c r="F8" s="259"/>
    </row>
    <row r="9" spans="1:9">
      <c r="A9" s="247" t="s">
        <v>1530</v>
      </c>
      <c r="B9" s="246">
        <v>67106.2</v>
      </c>
      <c r="C9" s="246">
        <v>79314.3</v>
      </c>
      <c r="D9" s="246">
        <v>85391.1</v>
      </c>
      <c r="E9" s="259"/>
      <c r="F9" s="259"/>
    </row>
    <row r="10" spans="1:9">
      <c r="A10" s="247" t="s">
        <v>1529</v>
      </c>
      <c r="B10" s="246">
        <v>11815.5</v>
      </c>
      <c r="C10" s="246">
        <v>29719.9</v>
      </c>
      <c r="D10" s="246">
        <v>21848</v>
      </c>
      <c r="E10" s="259"/>
      <c r="F10" s="259"/>
    </row>
    <row r="11" spans="1:9">
      <c r="A11" s="247" t="s">
        <v>1528</v>
      </c>
      <c r="B11" s="246">
        <v>70958.899999999994</v>
      </c>
      <c r="C11" s="246">
        <v>42109.9</v>
      </c>
      <c r="D11" s="246">
        <v>6466.8</v>
      </c>
      <c r="E11" s="259"/>
      <c r="F11" s="259"/>
    </row>
    <row r="12" spans="1:9">
      <c r="A12" s="247" t="s">
        <v>1527</v>
      </c>
      <c r="B12" s="246">
        <v>83549.2</v>
      </c>
      <c r="C12" s="246">
        <v>5246.2</v>
      </c>
      <c r="D12" s="246">
        <v>79295.899999999994</v>
      </c>
      <c r="E12" s="259"/>
      <c r="F12" s="259"/>
    </row>
    <row r="13" spans="1:9">
      <c r="A13" s="247" t="s">
        <v>1526</v>
      </c>
      <c r="B13" s="246">
        <v>54712.6</v>
      </c>
      <c r="C13" s="246">
        <v>62997.3</v>
      </c>
      <c r="D13" s="246">
        <v>76433.2</v>
      </c>
      <c r="E13" s="259"/>
      <c r="F13" s="259"/>
    </row>
    <row r="14" spans="1:9">
      <c r="A14" s="247" t="s">
        <v>1525</v>
      </c>
      <c r="B14" s="246">
        <v>16121.4</v>
      </c>
      <c r="C14" s="246">
        <v>57975.199999999997</v>
      </c>
      <c r="D14" s="246">
        <v>22788.3</v>
      </c>
      <c r="E14" s="259"/>
      <c r="F14" s="259"/>
    </row>
    <row r="15" spans="1:9">
      <c r="A15" s="247" t="s">
        <v>1524</v>
      </c>
      <c r="B15" s="246">
        <v>7818.3</v>
      </c>
      <c r="C15" s="246">
        <v>36676.5</v>
      </c>
      <c r="D15" s="246">
        <v>8858.6</v>
      </c>
      <c r="E15" s="259"/>
      <c r="F15" s="259"/>
    </row>
    <row r="16" spans="1:9">
      <c r="A16" s="247" t="s">
        <v>1523</v>
      </c>
      <c r="B16" s="246">
        <v>69281.5</v>
      </c>
      <c r="C16" s="246">
        <v>18801.3</v>
      </c>
      <c r="D16" s="246">
        <v>55724.1</v>
      </c>
      <c r="E16" s="259"/>
      <c r="F16" s="259"/>
    </row>
    <row r="17" spans="1:6">
      <c r="A17" s="247" t="s">
        <v>1522</v>
      </c>
      <c r="B17" s="246">
        <v>98810.5</v>
      </c>
      <c r="C17" s="246">
        <v>49542.8</v>
      </c>
      <c r="D17" s="246">
        <v>35472.699999999997</v>
      </c>
      <c r="E17" s="259"/>
      <c r="F17" s="259"/>
    </row>
    <row r="18" spans="1:6">
      <c r="A18" s="247" t="s">
        <v>1521</v>
      </c>
      <c r="B18" s="246">
        <v>53362.9</v>
      </c>
      <c r="C18" s="246">
        <v>16346.3</v>
      </c>
      <c r="D18" s="246">
        <v>6851</v>
      </c>
      <c r="E18" s="259"/>
      <c r="F18" s="259"/>
    </row>
    <row r="19" spans="1:6">
      <c r="A19" s="247" t="s">
        <v>1520</v>
      </c>
      <c r="B19" s="246">
        <v>43827.5</v>
      </c>
      <c r="C19" s="246">
        <v>30695.599999999999</v>
      </c>
      <c r="D19" s="246">
        <v>63442.6</v>
      </c>
      <c r="E19" s="259"/>
      <c r="F19" s="259"/>
    </row>
    <row r="20" spans="1:6">
      <c r="A20" s="247" t="s">
        <v>1519</v>
      </c>
      <c r="B20" s="246">
        <v>37657.1</v>
      </c>
      <c r="C20" s="246">
        <v>48207.5</v>
      </c>
      <c r="D20" s="246">
        <v>88886.399999999994</v>
      </c>
      <c r="E20" s="259"/>
      <c r="F20" s="259"/>
    </row>
    <row r="21" spans="1:6">
      <c r="A21" s="247" t="s">
        <v>1518</v>
      </c>
      <c r="B21" s="246">
        <v>98443.9</v>
      </c>
      <c r="C21" s="246">
        <v>97503.3</v>
      </c>
      <c r="D21" s="246">
        <v>20830.900000000001</v>
      </c>
      <c r="E21" s="259"/>
      <c r="F21" s="259"/>
    </row>
    <row r="22" spans="1:6">
      <c r="A22" s="247" t="s">
        <v>1517</v>
      </c>
      <c r="B22" s="246">
        <v>16572.8</v>
      </c>
      <c r="C22" s="246">
        <v>28893.1</v>
      </c>
      <c r="D22" s="246">
        <v>87671.5</v>
      </c>
      <c r="E22" s="259"/>
      <c r="F22" s="259"/>
    </row>
    <row r="23" spans="1:6">
      <c r="A23" s="247" t="s">
        <v>1516</v>
      </c>
      <c r="B23" s="246">
        <v>3177.8</v>
      </c>
      <c r="C23" s="246">
        <v>15990.6</v>
      </c>
      <c r="D23" s="246">
        <v>50178.7</v>
      </c>
      <c r="E23" s="259"/>
      <c r="F23" s="259"/>
    </row>
    <row r="24" spans="1:6">
      <c r="A24" s="247" t="s">
        <v>1515</v>
      </c>
      <c r="B24" s="246">
        <v>99639.6</v>
      </c>
      <c r="C24" s="246">
        <v>46152.2</v>
      </c>
      <c r="D24" s="246">
        <v>62295.4</v>
      </c>
      <c r="E24" s="259"/>
      <c r="F24" s="259"/>
    </row>
    <row r="25" spans="1:6">
      <c r="A25" s="247" t="s">
        <v>1514</v>
      </c>
      <c r="B25" s="246">
        <v>4482.3999999999996</v>
      </c>
      <c r="C25" s="246">
        <v>42247.199999999997</v>
      </c>
      <c r="D25" s="246">
        <v>47368.1</v>
      </c>
      <c r="E25" s="259"/>
      <c r="F25" s="259"/>
    </row>
    <row r="26" spans="1:6">
      <c r="A26" s="247" t="s">
        <v>1513</v>
      </c>
      <c r="B26" s="246">
        <v>35834.1</v>
      </c>
      <c r="C26" s="246">
        <v>4501.5</v>
      </c>
      <c r="D26" s="246">
        <v>72486.5</v>
      </c>
      <c r="E26" s="259"/>
      <c r="F26" s="259"/>
    </row>
    <row r="27" spans="1:6">
      <c r="A27" s="247" t="s">
        <v>1512</v>
      </c>
      <c r="B27" s="246">
        <v>14962.1</v>
      </c>
      <c r="C27" s="246">
        <v>41624.1</v>
      </c>
      <c r="D27" s="246">
        <v>18471.599999999999</v>
      </c>
      <c r="E27" s="259"/>
      <c r="F27" s="259"/>
    </row>
    <row r="28" spans="1:6">
      <c r="A28" s="247" t="s">
        <v>1511</v>
      </c>
      <c r="B28" s="246">
        <v>65093</v>
      </c>
      <c r="C28" s="246">
        <v>81427.100000000006</v>
      </c>
      <c r="D28" s="246">
        <v>9188.1</v>
      </c>
      <c r="E28" s="259"/>
      <c r="F28" s="259"/>
    </row>
    <row r="29" spans="1:6">
      <c r="A29" s="247" t="s">
        <v>1510</v>
      </c>
      <c r="B29" s="246">
        <v>57093.599999999999</v>
      </c>
      <c r="C29" s="246">
        <v>69426.7</v>
      </c>
      <c r="D29" s="246">
        <v>15786.4</v>
      </c>
      <c r="E29" s="259"/>
      <c r="F29" s="259"/>
    </row>
    <row r="30" spans="1:6">
      <c r="A30" s="247" t="s">
        <v>1509</v>
      </c>
      <c r="B30" s="246">
        <v>36054.199999999997</v>
      </c>
      <c r="C30" s="246">
        <v>49745</v>
      </c>
      <c r="D30" s="246">
        <v>14924.5</v>
      </c>
      <c r="E30" s="259"/>
      <c r="F30" s="259"/>
    </row>
    <row r="31" spans="1:6">
      <c r="A31" s="247" t="s">
        <v>1508</v>
      </c>
      <c r="B31" s="246">
        <v>9555.5</v>
      </c>
      <c r="C31" s="246">
        <v>52825.1</v>
      </c>
      <c r="D31" s="246">
        <v>78888.5</v>
      </c>
      <c r="E31" s="259"/>
      <c r="F31" s="259"/>
    </row>
    <row r="32" spans="1:6">
      <c r="A32" s="247" t="s">
        <v>1507</v>
      </c>
      <c r="B32" s="246">
        <v>97630.2</v>
      </c>
      <c r="C32" s="246">
        <v>7431.2</v>
      </c>
      <c r="D32" s="246">
        <v>19872.900000000001</v>
      </c>
      <c r="E32" s="259"/>
      <c r="F32" s="259"/>
    </row>
    <row r="33" spans="1:6">
      <c r="A33" s="247" t="s">
        <v>1506</v>
      </c>
      <c r="B33" s="246">
        <v>33372.5</v>
      </c>
      <c r="C33" s="246">
        <v>22099.5</v>
      </c>
      <c r="D33" s="246">
        <v>48734.7</v>
      </c>
      <c r="E33" s="259"/>
      <c r="F33" s="259"/>
    </row>
    <row r="34" spans="1:6">
      <c r="A34" s="247" t="s">
        <v>1505</v>
      </c>
      <c r="B34" s="246">
        <v>86489.4</v>
      </c>
      <c r="C34" s="246">
        <v>97431</v>
      </c>
      <c r="D34" s="246">
        <v>44584.800000000003</v>
      </c>
      <c r="E34" s="259"/>
      <c r="F34" s="259"/>
    </row>
    <row r="35" spans="1:6">
      <c r="A35" s="247" t="s">
        <v>1504</v>
      </c>
      <c r="B35" s="246">
        <v>21616.6</v>
      </c>
      <c r="C35" s="246">
        <v>48153.3</v>
      </c>
      <c r="D35" s="246">
        <v>38274.1</v>
      </c>
      <c r="E35" s="259"/>
      <c r="F35" s="259"/>
    </row>
    <row r="36" spans="1:6">
      <c r="A36" s="247" t="s">
        <v>1503</v>
      </c>
      <c r="B36" s="246">
        <v>63125.3</v>
      </c>
      <c r="C36" s="246">
        <v>25581.599999999999</v>
      </c>
      <c r="D36" s="246">
        <v>1583.7</v>
      </c>
      <c r="E36" s="259"/>
      <c r="F36" s="259"/>
    </row>
    <row r="37" spans="1:6">
      <c r="A37" s="247" t="s">
        <v>1502</v>
      </c>
      <c r="B37" s="246">
        <v>36856.400000000001</v>
      </c>
      <c r="C37" s="246">
        <v>51114.400000000001</v>
      </c>
      <c r="D37" s="246">
        <v>14671.3</v>
      </c>
      <c r="E37" s="259"/>
      <c r="F37" s="259"/>
    </row>
    <row r="38" spans="1:6" ht="14.25" customHeight="1">
      <c r="A38" s="247" t="s">
        <v>1501</v>
      </c>
      <c r="B38" s="246">
        <v>32236.3</v>
      </c>
      <c r="C38" s="246">
        <v>43865.4</v>
      </c>
      <c r="D38" s="246">
        <v>1028.5999999999999</v>
      </c>
      <c r="E38" s="259"/>
      <c r="F38" s="259"/>
    </row>
    <row r="39" spans="1:6">
      <c r="A39" s="247" t="s">
        <v>1500</v>
      </c>
      <c r="B39" s="246">
        <v>28038.9</v>
      </c>
      <c r="C39" s="246">
        <v>77149.2</v>
      </c>
      <c r="D39" s="246">
        <v>54119.8</v>
      </c>
      <c r="E39" s="259"/>
      <c r="F39" s="259"/>
    </row>
    <row r="40" spans="1:6">
      <c r="A40" s="247" t="s">
        <v>1499</v>
      </c>
      <c r="B40" s="246">
        <v>46586.8</v>
      </c>
      <c r="C40" s="246">
        <v>63790.400000000001</v>
      </c>
      <c r="D40" s="246">
        <v>97199.8</v>
      </c>
      <c r="E40" s="259"/>
      <c r="F40" s="259"/>
    </row>
    <row r="41" spans="1:6">
      <c r="A41" s="247" t="s">
        <v>1498</v>
      </c>
      <c r="B41" s="246">
        <v>61167.9</v>
      </c>
      <c r="C41" s="246">
        <v>2096.4</v>
      </c>
      <c r="D41" s="246">
        <v>65857.2</v>
      </c>
      <c r="E41" s="259"/>
      <c r="F41" s="259"/>
    </row>
    <row r="42" spans="1:6">
      <c r="A42" s="247" t="s">
        <v>1497</v>
      </c>
      <c r="B42" s="246">
        <v>51794.6</v>
      </c>
      <c r="C42" s="246">
        <v>82963.3</v>
      </c>
      <c r="D42" s="246">
        <v>16404.900000000001</v>
      </c>
      <c r="E42" s="259"/>
      <c r="F42" s="259"/>
    </row>
    <row r="43" spans="1:6">
      <c r="A43" s="247" t="s">
        <v>1496</v>
      </c>
      <c r="B43" s="246">
        <v>9531.2999999999993</v>
      </c>
      <c r="C43" s="246">
        <v>39250.1</v>
      </c>
      <c r="D43" s="246">
        <v>84600.5</v>
      </c>
      <c r="E43" s="259"/>
      <c r="F43" s="259"/>
    </row>
    <row r="44" spans="1:6">
      <c r="A44" s="247" t="s">
        <v>1495</v>
      </c>
      <c r="B44" s="246">
        <v>77509.8</v>
      </c>
      <c r="C44" s="246">
        <v>66478.5</v>
      </c>
      <c r="D44" s="246">
        <v>92742.3</v>
      </c>
      <c r="E44" s="259"/>
      <c r="F44" s="259"/>
    </row>
    <row r="45" spans="1:6">
      <c r="A45" s="247" t="s">
        <v>1494</v>
      </c>
      <c r="B45" s="246">
        <v>21633.4</v>
      </c>
      <c r="C45" s="246">
        <v>11714.5</v>
      </c>
      <c r="D45" s="246">
        <v>41761.4</v>
      </c>
      <c r="E45" s="259"/>
      <c r="F45" s="259"/>
    </row>
    <row r="46" spans="1:6">
      <c r="A46" s="247" t="s">
        <v>1493</v>
      </c>
      <c r="B46" s="246">
        <v>30843.9</v>
      </c>
      <c r="C46" s="246">
        <v>85859</v>
      </c>
      <c r="D46" s="246">
        <v>72413.3</v>
      </c>
      <c r="E46" s="259"/>
      <c r="F46" s="259"/>
    </row>
    <row r="47" spans="1:6">
      <c r="A47" s="247" t="s">
        <v>1492</v>
      </c>
      <c r="B47" s="246">
        <v>34702.699999999997</v>
      </c>
      <c r="C47" s="246">
        <v>95805.5</v>
      </c>
      <c r="D47" s="246">
        <v>22836.1</v>
      </c>
      <c r="E47" s="259"/>
      <c r="F47" s="259"/>
    </row>
    <row r="48" spans="1:6">
      <c r="A48" s="247" t="s">
        <v>1491</v>
      </c>
      <c r="B48" s="246">
        <v>75909.399999999994</v>
      </c>
      <c r="C48" s="246">
        <v>10810.4</v>
      </c>
      <c r="D48" s="246">
        <v>32858.5</v>
      </c>
      <c r="E48" s="259"/>
      <c r="F48" s="259"/>
    </row>
    <row r="49" spans="1:6">
      <c r="A49" s="247" t="s">
        <v>1490</v>
      </c>
      <c r="B49" s="246">
        <v>13304.2</v>
      </c>
      <c r="C49" s="246">
        <v>37987.199999999997</v>
      </c>
      <c r="D49" s="246">
        <v>30089.200000000001</v>
      </c>
      <c r="E49" s="259"/>
      <c r="F49" s="259"/>
    </row>
    <row r="50" spans="1:6">
      <c r="A50" s="247" t="s">
        <v>1489</v>
      </c>
      <c r="B50" s="246">
        <v>83297.600000000006</v>
      </c>
      <c r="C50" s="246">
        <v>64045.8</v>
      </c>
      <c r="D50" s="246">
        <v>18835.3</v>
      </c>
      <c r="E50" s="259"/>
      <c r="F50" s="259"/>
    </row>
    <row r="51" spans="1:6">
      <c r="A51" s="247" t="s">
        <v>1488</v>
      </c>
      <c r="B51" s="246">
        <v>62293.8</v>
      </c>
      <c r="C51" s="246">
        <v>37255.1</v>
      </c>
      <c r="D51" s="246">
        <v>5052.3999999999996</v>
      </c>
      <c r="E51" s="259"/>
      <c r="F51" s="259"/>
    </row>
    <row r="52" spans="1:6">
      <c r="A52" s="247" t="s">
        <v>1487</v>
      </c>
      <c r="B52" s="246">
        <v>38242.300000000003</v>
      </c>
      <c r="C52" s="246">
        <v>82187.199999999997</v>
      </c>
      <c r="D52" s="246">
        <v>6479.8</v>
      </c>
      <c r="E52" s="259"/>
      <c r="F52" s="259"/>
    </row>
    <row r="53" spans="1:6">
      <c r="A53" s="247" t="s">
        <v>1486</v>
      </c>
      <c r="B53" s="246">
        <v>84770</v>
      </c>
      <c r="C53" s="246">
        <v>58597</v>
      </c>
      <c r="D53" s="246">
        <v>2852.8</v>
      </c>
      <c r="E53" s="259"/>
      <c r="F53" s="259"/>
    </row>
    <row r="54" spans="1:6">
      <c r="A54" s="247" t="s">
        <v>1485</v>
      </c>
      <c r="B54" s="246">
        <v>20521.7</v>
      </c>
      <c r="C54" s="246">
        <v>40849.699999999997</v>
      </c>
      <c r="D54" s="246">
        <v>10104.4</v>
      </c>
      <c r="E54" s="259"/>
      <c r="F54" s="259"/>
    </row>
    <row r="55" spans="1:6">
      <c r="A55" s="247" t="s">
        <v>1484</v>
      </c>
      <c r="B55" s="246">
        <v>13921.9</v>
      </c>
      <c r="C55" s="246">
        <v>31541.8</v>
      </c>
      <c r="D55" s="246">
        <v>41111.800000000003</v>
      </c>
      <c r="E55" s="259"/>
      <c r="F55" s="259"/>
    </row>
    <row r="56" spans="1:6">
      <c r="A56" s="247" t="s">
        <v>1483</v>
      </c>
      <c r="B56" s="246">
        <v>34693.599999999999</v>
      </c>
      <c r="C56" s="246">
        <v>20016.7</v>
      </c>
      <c r="D56" s="246">
        <v>43823.1</v>
      </c>
      <c r="E56" s="259"/>
      <c r="F56" s="259"/>
    </row>
    <row r="57" spans="1:6">
      <c r="A57" s="247" t="s">
        <v>1482</v>
      </c>
      <c r="B57" s="246">
        <v>48108.5</v>
      </c>
      <c r="C57" s="246">
        <v>53824.1</v>
      </c>
      <c r="D57" s="246">
        <v>77605.600000000006</v>
      </c>
      <c r="E57" s="259"/>
      <c r="F57" s="259"/>
    </row>
    <row r="58" spans="1:6">
      <c r="A58" s="247" t="s">
        <v>1481</v>
      </c>
      <c r="B58" s="246">
        <v>13207.4</v>
      </c>
      <c r="C58" s="246">
        <v>95483.6</v>
      </c>
      <c r="D58" s="246">
        <v>51167.5</v>
      </c>
      <c r="E58" s="259"/>
      <c r="F58" s="259"/>
    </row>
    <row r="59" spans="1:6">
      <c r="A59" s="247" t="s">
        <v>1480</v>
      </c>
      <c r="B59" s="246">
        <v>65134.1</v>
      </c>
      <c r="C59" s="246">
        <v>94130.5</v>
      </c>
      <c r="D59" s="246">
        <v>67336.399999999994</v>
      </c>
      <c r="E59" s="259"/>
      <c r="F59" s="259"/>
    </row>
    <row r="60" spans="1:6">
      <c r="A60" s="247" t="s">
        <v>1479</v>
      </c>
      <c r="B60" s="246">
        <v>4311.1000000000004</v>
      </c>
      <c r="C60" s="246">
        <v>33554.1</v>
      </c>
      <c r="D60" s="246">
        <v>34157.699999999997</v>
      </c>
      <c r="E60" s="259"/>
      <c r="F60" s="259"/>
    </row>
    <row r="61" spans="1:6">
      <c r="A61" s="247" t="s">
        <v>1478</v>
      </c>
      <c r="B61" s="246">
        <v>49682.1</v>
      </c>
      <c r="C61" s="246">
        <v>91525.8</v>
      </c>
      <c r="D61" s="246">
        <v>54017.4</v>
      </c>
      <c r="E61" s="259"/>
      <c r="F61" s="259"/>
    </row>
    <row r="62" spans="1:6">
      <c r="A62" s="247" t="s">
        <v>1477</v>
      </c>
      <c r="B62" s="246">
        <v>22573.1</v>
      </c>
      <c r="C62" s="246">
        <v>95028</v>
      </c>
      <c r="D62" s="246">
        <v>75611</v>
      </c>
      <c r="E62" s="259"/>
      <c r="F62" s="259"/>
    </row>
    <row r="63" spans="1:6">
      <c r="A63" s="247" t="s">
        <v>1476</v>
      </c>
      <c r="B63" s="246">
        <v>39548.5</v>
      </c>
      <c r="C63" s="246">
        <v>30495.200000000001</v>
      </c>
      <c r="D63" s="246">
        <v>66865.8</v>
      </c>
      <c r="E63" s="259"/>
      <c r="F63" s="259"/>
    </row>
    <row r="64" spans="1:6">
      <c r="A64" s="247" t="s">
        <v>1475</v>
      </c>
      <c r="B64" s="246">
        <v>84096.4</v>
      </c>
      <c r="C64" s="246">
        <v>51077.1</v>
      </c>
      <c r="D64" s="246">
        <v>28556.7</v>
      </c>
      <c r="E64" s="259"/>
      <c r="F64" s="259"/>
    </row>
    <row r="65" spans="1:6">
      <c r="A65" s="247" t="s">
        <v>1474</v>
      </c>
      <c r="B65" s="246">
        <v>84936.9</v>
      </c>
      <c r="C65" s="246">
        <v>36117.599999999999</v>
      </c>
      <c r="D65" s="246">
        <v>10874.4</v>
      </c>
      <c r="E65" s="259"/>
      <c r="F65" s="259"/>
    </row>
    <row r="66" spans="1:6">
      <c r="A66" s="247" t="s">
        <v>1473</v>
      </c>
      <c r="B66" s="246">
        <v>93308.800000000003</v>
      </c>
      <c r="C66" s="246">
        <v>73846.2</v>
      </c>
      <c r="D66" s="246">
        <v>72882.5</v>
      </c>
      <c r="E66" s="259"/>
      <c r="F66" s="259"/>
    </row>
    <row r="67" spans="1:6">
      <c r="A67" s="247" t="s">
        <v>1472</v>
      </c>
      <c r="B67" s="246">
        <v>99556.9</v>
      </c>
      <c r="C67" s="246">
        <v>22754.9</v>
      </c>
      <c r="D67" s="246">
        <v>72748.399999999994</v>
      </c>
      <c r="E67" s="259"/>
      <c r="F67" s="259"/>
    </row>
    <row r="68" spans="1:6">
      <c r="A68" s="247" t="s">
        <v>1471</v>
      </c>
      <c r="B68" s="246">
        <v>30287</v>
      </c>
      <c r="C68" s="246">
        <v>29311.5</v>
      </c>
      <c r="D68" s="246">
        <v>62464.9</v>
      </c>
      <c r="E68" s="259"/>
      <c r="F68" s="259"/>
    </row>
    <row r="69" spans="1:6">
      <c r="A69" s="247" t="s">
        <v>1470</v>
      </c>
      <c r="B69" s="246">
        <v>8630.1</v>
      </c>
      <c r="C69" s="246">
        <v>37611.699999999997</v>
      </c>
      <c r="D69" s="246">
        <v>90039.3</v>
      </c>
      <c r="E69" s="259"/>
      <c r="F69" s="259"/>
    </row>
    <row r="70" spans="1:6">
      <c r="A70" s="247" t="s">
        <v>1469</v>
      </c>
      <c r="B70" s="246">
        <v>92627.5</v>
      </c>
      <c r="C70" s="246">
        <v>70466.100000000006</v>
      </c>
      <c r="D70" s="246">
        <v>75127.7</v>
      </c>
      <c r="E70" s="259"/>
      <c r="F70" s="259"/>
    </row>
    <row r="71" spans="1:6">
      <c r="A71" s="247" t="s">
        <v>1468</v>
      </c>
      <c r="B71" s="246">
        <v>70854.2</v>
      </c>
      <c r="C71" s="246">
        <v>23129.599999999999</v>
      </c>
      <c r="D71" s="246">
        <v>28112.6</v>
      </c>
      <c r="E71" s="259"/>
      <c r="F71" s="259"/>
    </row>
    <row r="72" spans="1:6">
      <c r="A72" s="247" t="s">
        <v>1467</v>
      </c>
      <c r="B72" s="246">
        <v>24498.7</v>
      </c>
      <c r="C72" s="246">
        <v>88716.4</v>
      </c>
      <c r="D72" s="246">
        <v>9778.7000000000007</v>
      </c>
      <c r="E72" s="259"/>
      <c r="F72" s="259"/>
    </row>
    <row r="73" spans="1:6">
      <c r="A73" s="247" t="s">
        <v>1466</v>
      </c>
      <c r="B73" s="246">
        <v>10645.3</v>
      </c>
      <c r="C73" s="246">
        <v>62781.3</v>
      </c>
      <c r="D73" s="246">
        <v>47650.1</v>
      </c>
      <c r="E73" s="259"/>
      <c r="F73" s="259"/>
    </row>
    <row r="74" spans="1:6">
      <c r="A74" s="247" t="s">
        <v>1465</v>
      </c>
      <c r="B74" s="246">
        <v>81963.199999999997</v>
      </c>
      <c r="C74" s="246">
        <v>64213.3</v>
      </c>
      <c r="D74" s="246">
        <v>44596.800000000003</v>
      </c>
      <c r="E74" s="259"/>
      <c r="F74" s="259"/>
    </row>
    <row r="75" spans="1:6">
      <c r="A75" s="247" t="s">
        <v>1464</v>
      </c>
      <c r="B75" s="246">
        <v>94406.6</v>
      </c>
      <c r="C75" s="246">
        <v>6011.8</v>
      </c>
      <c r="D75" s="246">
        <v>38637.1</v>
      </c>
      <c r="E75" s="259"/>
      <c r="F75" s="259"/>
    </row>
    <row r="76" spans="1:6">
      <c r="A76" s="247" t="s">
        <v>1463</v>
      </c>
      <c r="B76" s="246">
        <v>37760</v>
      </c>
      <c r="C76" s="246">
        <v>83679.899999999994</v>
      </c>
      <c r="D76" s="246">
        <v>33887.599999999999</v>
      </c>
      <c r="E76" s="259"/>
      <c r="F76" s="259"/>
    </row>
    <row r="77" spans="1:6">
      <c r="A77" s="247" t="s">
        <v>1462</v>
      </c>
      <c r="B77" s="246">
        <v>1762.5</v>
      </c>
      <c r="C77" s="246">
        <v>3957.6</v>
      </c>
      <c r="D77" s="246">
        <v>75245.899999999994</v>
      </c>
      <c r="E77" s="259"/>
      <c r="F77" s="259"/>
    </row>
    <row r="78" spans="1:6">
      <c r="A78" s="247" t="s">
        <v>1461</v>
      </c>
      <c r="B78" s="246">
        <v>26206.3</v>
      </c>
      <c r="C78" s="246">
        <v>94239.6</v>
      </c>
      <c r="D78" s="246">
        <v>12842.3</v>
      </c>
      <c r="E78" s="259"/>
      <c r="F78" s="259"/>
    </row>
    <row r="79" spans="1:6">
      <c r="A79" s="247" t="s">
        <v>1460</v>
      </c>
      <c r="B79" s="246">
        <v>91757.7</v>
      </c>
      <c r="C79" s="246">
        <v>64081.7</v>
      </c>
      <c r="D79" s="246">
        <v>89333.5</v>
      </c>
      <c r="E79" s="259"/>
      <c r="F79" s="259"/>
    </row>
    <row r="80" spans="1:6">
      <c r="A80" s="247" t="s">
        <v>1459</v>
      </c>
      <c r="B80" s="246">
        <v>14455.5</v>
      </c>
      <c r="C80" s="246">
        <v>28104.400000000001</v>
      </c>
      <c r="D80" s="246">
        <v>40667.300000000003</v>
      </c>
      <c r="E80" s="259"/>
      <c r="F80" s="259"/>
    </row>
    <row r="81" spans="1:6">
      <c r="A81" s="247" t="s">
        <v>1458</v>
      </c>
      <c r="B81" s="246">
        <v>74465.899999999994</v>
      </c>
      <c r="C81" s="246">
        <v>63270.1</v>
      </c>
      <c r="D81" s="246">
        <v>83244.399999999994</v>
      </c>
      <c r="E81" s="259"/>
      <c r="F81" s="259"/>
    </row>
    <row r="82" spans="1:6">
      <c r="A82" s="247" t="s">
        <v>1457</v>
      </c>
      <c r="B82" s="246">
        <v>69059.600000000006</v>
      </c>
      <c r="C82" s="246">
        <v>87961.2</v>
      </c>
      <c r="D82" s="246">
        <v>13057.4</v>
      </c>
      <c r="E82" s="259"/>
      <c r="F82" s="259"/>
    </row>
    <row r="83" spans="1:6">
      <c r="A83" s="247" t="s">
        <v>1456</v>
      </c>
      <c r="B83" s="246">
        <v>85452.2</v>
      </c>
      <c r="C83" s="246">
        <v>44745.2</v>
      </c>
      <c r="D83" s="246">
        <v>27049.5</v>
      </c>
      <c r="E83" s="259"/>
      <c r="F83" s="259"/>
    </row>
    <row r="84" spans="1:6">
      <c r="A84" s="247" t="s">
        <v>1455</v>
      </c>
      <c r="B84" s="246">
        <v>60811.8</v>
      </c>
      <c r="C84" s="246">
        <v>2030.5</v>
      </c>
      <c r="D84" s="246">
        <v>13372.2</v>
      </c>
      <c r="E84" s="259"/>
      <c r="F84" s="259"/>
    </row>
    <row r="85" spans="1:6">
      <c r="A85" s="247" t="s">
        <v>1454</v>
      </c>
      <c r="B85" s="246">
        <v>68249.7</v>
      </c>
      <c r="C85" s="246">
        <v>54531</v>
      </c>
      <c r="D85" s="246">
        <v>80167.8</v>
      </c>
      <c r="E85" s="259"/>
      <c r="F85" s="259"/>
    </row>
    <row r="86" spans="1:6">
      <c r="A86" s="247" t="s">
        <v>1453</v>
      </c>
      <c r="B86" s="246">
        <v>90411</v>
      </c>
      <c r="C86" s="246">
        <v>89933.2</v>
      </c>
      <c r="D86" s="246">
        <v>72632.600000000006</v>
      </c>
      <c r="E86" s="259"/>
      <c r="F86" s="259"/>
    </row>
    <row r="87" spans="1:6">
      <c r="A87" s="247" t="s">
        <v>1452</v>
      </c>
      <c r="B87" s="246">
        <v>10062</v>
      </c>
      <c r="C87" s="246">
        <v>86991.6</v>
      </c>
      <c r="D87" s="246">
        <v>97499.3</v>
      </c>
      <c r="E87" s="259"/>
      <c r="F87" s="259"/>
    </row>
    <row r="88" spans="1:6">
      <c r="A88" s="247" t="s">
        <v>1451</v>
      </c>
      <c r="B88" s="246">
        <v>5591.2</v>
      </c>
      <c r="C88" s="246">
        <v>38894.5</v>
      </c>
      <c r="D88" s="246">
        <v>53815.8</v>
      </c>
      <c r="E88" s="259"/>
      <c r="F88" s="259"/>
    </row>
    <row r="89" spans="1:6">
      <c r="A89" s="247" t="s">
        <v>1450</v>
      </c>
      <c r="B89" s="246">
        <v>59631.8</v>
      </c>
      <c r="C89" s="246">
        <v>96367.2</v>
      </c>
      <c r="D89" s="246">
        <v>78830.100000000006</v>
      </c>
      <c r="E89" s="259"/>
      <c r="F89" s="259"/>
    </row>
    <row r="90" spans="1:6">
      <c r="A90" s="247" t="s">
        <v>1449</v>
      </c>
      <c r="B90" s="246">
        <v>59466.7</v>
      </c>
      <c r="C90" s="246">
        <v>25691.4</v>
      </c>
      <c r="D90" s="246">
        <v>42100.4</v>
      </c>
      <c r="E90" s="259"/>
      <c r="F90" s="259"/>
    </row>
    <row r="91" spans="1:6">
      <c r="A91" s="247" t="s">
        <v>1448</v>
      </c>
      <c r="B91" s="246">
        <v>24897.4</v>
      </c>
      <c r="C91" s="246">
        <v>14144</v>
      </c>
      <c r="D91" s="246">
        <v>97018.7</v>
      </c>
      <c r="E91" s="259"/>
      <c r="F91" s="259"/>
    </row>
    <row r="92" spans="1:6">
      <c r="A92" s="247" t="s">
        <v>1447</v>
      </c>
      <c r="B92" s="246">
        <v>96931.5</v>
      </c>
      <c r="C92" s="246">
        <v>43921.9</v>
      </c>
      <c r="D92" s="246">
        <v>76951.7</v>
      </c>
      <c r="E92" s="259"/>
      <c r="F92" s="259"/>
    </row>
    <row r="93" spans="1:6">
      <c r="A93" s="247" t="s">
        <v>1446</v>
      </c>
      <c r="B93" s="246">
        <v>54861.4</v>
      </c>
      <c r="C93" s="246">
        <v>72257.399999999994</v>
      </c>
      <c r="D93" s="246">
        <v>68072.3</v>
      </c>
      <c r="E93" s="259"/>
      <c r="F93" s="259"/>
    </row>
    <row r="94" spans="1:6">
      <c r="A94" s="247" t="s">
        <v>1445</v>
      </c>
      <c r="B94" s="246">
        <v>9258.4</v>
      </c>
      <c r="C94" s="246">
        <v>55590.9</v>
      </c>
      <c r="D94" s="246">
        <v>75712.100000000006</v>
      </c>
      <c r="E94" s="259"/>
      <c r="F94" s="259"/>
    </row>
    <row r="95" spans="1:6">
      <c r="A95" s="247" t="s">
        <v>1444</v>
      </c>
      <c r="B95" s="246">
        <v>1641.7</v>
      </c>
      <c r="C95" s="246">
        <v>9386.9</v>
      </c>
      <c r="D95" s="246">
        <v>46118.6</v>
      </c>
      <c r="E95" s="259"/>
      <c r="F95" s="259"/>
    </row>
    <row r="96" spans="1:6">
      <c r="A96" s="247" t="s">
        <v>1443</v>
      </c>
      <c r="B96" s="246">
        <v>10484.4</v>
      </c>
      <c r="C96" s="246">
        <v>54832.2</v>
      </c>
      <c r="D96" s="246">
        <v>8290.6</v>
      </c>
      <c r="E96" s="259"/>
      <c r="F96" s="259"/>
    </row>
    <row r="97" spans="1:6">
      <c r="A97" s="247" t="s">
        <v>1442</v>
      </c>
      <c r="B97" s="246">
        <v>13491.5</v>
      </c>
      <c r="C97" s="246">
        <v>37919.800000000003</v>
      </c>
      <c r="D97" s="246">
        <v>95801.4</v>
      </c>
      <c r="E97" s="259"/>
      <c r="F97" s="259"/>
    </row>
    <row r="98" spans="1:6">
      <c r="A98" s="247" t="s">
        <v>1441</v>
      </c>
      <c r="B98" s="246">
        <v>88821.9</v>
      </c>
      <c r="C98" s="246">
        <v>35463.5</v>
      </c>
      <c r="D98" s="246">
        <v>78005.2</v>
      </c>
      <c r="E98" s="259"/>
      <c r="F98" s="259"/>
    </row>
    <row r="99" spans="1:6">
      <c r="A99" s="247" t="s">
        <v>1440</v>
      </c>
      <c r="B99" s="246">
        <v>2708.9</v>
      </c>
      <c r="C99" s="246">
        <v>10790</v>
      </c>
      <c r="D99" s="246">
        <v>71910.100000000006</v>
      </c>
      <c r="E99" s="259"/>
      <c r="F99" s="259"/>
    </row>
    <row r="100" spans="1:6">
      <c r="A100" s="247" t="s">
        <v>1439</v>
      </c>
      <c r="B100" s="246">
        <v>1260.9000000000001</v>
      </c>
      <c r="C100" s="246">
        <v>25258.400000000001</v>
      </c>
      <c r="D100" s="246">
        <v>81697</v>
      </c>
      <c r="E100" s="259"/>
      <c r="F100" s="259"/>
    </row>
    <row r="101" spans="1:6">
      <c r="A101" s="247" t="s">
        <v>1438</v>
      </c>
      <c r="B101" s="246">
        <v>8589</v>
      </c>
      <c r="C101" s="246">
        <v>74255.3</v>
      </c>
      <c r="D101" s="246">
        <v>34851.800000000003</v>
      </c>
      <c r="E101" s="259"/>
      <c r="F101" s="259"/>
    </row>
    <row r="102" spans="1:6">
      <c r="A102" s="247" t="s">
        <v>1437</v>
      </c>
      <c r="B102" s="246">
        <v>35178.300000000003</v>
      </c>
      <c r="C102" s="246">
        <v>6499.3</v>
      </c>
      <c r="D102" s="246">
        <v>23866.5</v>
      </c>
      <c r="E102" s="259"/>
      <c r="F102" s="259"/>
    </row>
    <row r="103" spans="1:6">
      <c r="A103" s="247" t="s">
        <v>1436</v>
      </c>
      <c r="B103" s="246">
        <v>1527.1</v>
      </c>
      <c r="C103" s="246">
        <v>22846.400000000001</v>
      </c>
      <c r="D103" s="246">
        <v>9278.5</v>
      </c>
      <c r="E103" s="259"/>
      <c r="F103" s="259"/>
    </row>
    <row r="104" spans="1:6">
      <c r="A104" s="247" t="s">
        <v>1435</v>
      </c>
      <c r="B104" s="246">
        <v>42996</v>
      </c>
      <c r="C104" s="246">
        <v>21681.9</v>
      </c>
      <c r="D104" s="246">
        <v>89317.2</v>
      </c>
      <c r="E104" s="259"/>
      <c r="F104" s="259"/>
    </row>
    <row r="105" spans="1:6">
      <c r="A105" s="247" t="s">
        <v>1434</v>
      </c>
      <c r="B105" s="246">
        <v>32209.9</v>
      </c>
      <c r="C105" s="246">
        <v>50446.5</v>
      </c>
      <c r="D105" s="246">
        <v>74414.5</v>
      </c>
      <c r="E105" s="259"/>
      <c r="F105" s="259"/>
    </row>
    <row r="106" spans="1:6">
      <c r="A106" s="247" t="s">
        <v>1433</v>
      </c>
      <c r="B106" s="246">
        <v>25239</v>
      </c>
      <c r="C106" s="246">
        <v>64642.7</v>
      </c>
      <c r="D106" s="246">
        <v>87065.4</v>
      </c>
      <c r="E106" s="259"/>
      <c r="F106" s="259"/>
    </row>
    <row r="107" spans="1:6">
      <c r="A107" s="247" t="s">
        <v>1432</v>
      </c>
      <c r="B107" s="246">
        <v>34384</v>
      </c>
      <c r="C107" s="246">
        <v>27928.1</v>
      </c>
      <c r="D107" s="246">
        <v>46937.4</v>
      </c>
      <c r="E107" s="259"/>
      <c r="F107" s="259"/>
    </row>
    <row r="108" spans="1:6">
      <c r="A108" s="247" t="s">
        <v>1431</v>
      </c>
      <c r="B108" s="246">
        <v>42741.8</v>
      </c>
      <c r="C108" s="246">
        <v>60524.1</v>
      </c>
      <c r="D108" s="246">
        <v>21638.9</v>
      </c>
      <c r="E108" s="259"/>
      <c r="F108" s="259"/>
    </row>
    <row r="109" spans="1:6">
      <c r="A109" s="247" t="s">
        <v>1430</v>
      </c>
      <c r="B109" s="246">
        <v>89212.800000000003</v>
      </c>
      <c r="C109" s="246">
        <v>65298.5</v>
      </c>
      <c r="D109" s="246">
        <v>77604.5</v>
      </c>
      <c r="E109" s="259"/>
      <c r="F109" s="259"/>
    </row>
    <row r="110" spans="1:6">
      <c r="A110" s="247" t="s">
        <v>1429</v>
      </c>
      <c r="B110" s="246">
        <v>10466.700000000001</v>
      </c>
      <c r="C110" s="246">
        <v>97364</v>
      </c>
      <c r="D110" s="246">
        <v>86509.5</v>
      </c>
      <c r="E110" s="259"/>
      <c r="F110" s="259"/>
    </row>
    <row r="111" spans="1:6">
      <c r="A111" s="247" t="s">
        <v>1428</v>
      </c>
      <c r="B111" s="246">
        <v>89163.199999999997</v>
      </c>
      <c r="C111" s="246">
        <v>66258.8</v>
      </c>
      <c r="D111" s="246">
        <v>29988.5</v>
      </c>
      <c r="E111" s="259"/>
      <c r="F111" s="259"/>
    </row>
    <row r="112" spans="1:6">
      <c r="A112" s="247" t="s">
        <v>1427</v>
      </c>
      <c r="B112" s="246">
        <v>84255</v>
      </c>
      <c r="C112" s="246">
        <v>65197.3</v>
      </c>
      <c r="D112" s="246">
        <v>26107.1</v>
      </c>
      <c r="E112" s="259"/>
      <c r="F112" s="259"/>
    </row>
    <row r="113" spans="1:6">
      <c r="A113" s="247" t="s">
        <v>1426</v>
      </c>
      <c r="B113" s="246">
        <v>75063.100000000006</v>
      </c>
      <c r="C113" s="246">
        <v>24365.3</v>
      </c>
      <c r="D113" s="246">
        <v>56486.6</v>
      </c>
      <c r="E113" s="259"/>
      <c r="F113" s="259"/>
    </row>
    <row r="114" spans="1:6">
      <c r="A114" s="247" t="s">
        <v>1425</v>
      </c>
      <c r="B114" s="246">
        <v>40862.199999999997</v>
      </c>
      <c r="C114" s="246">
        <v>81561.3</v>
      </c>
      <c r="D114" s="246">
        <v>45187.8</v>
      </c>
      <c r="E114" s="259"/>
      <c r="F114" s="259"/>
    </row>
    <row r="115" spans="1:6">
      <c r="A115" s="247" t="s">
        <v>1424</v>
      </c>
      <c r="B115" s="246">
        <v>9807.5</v>
      </c>
      <c r="C115" s="246">
        <v>15281.9</v>
      </c>
      <c r="D115" s="246">
        <v>20558.3</v>
      </c>
      <c r="E115" s="259"/>
      <c r="F115" s="259"/>
    </row>
    <row r="116" spans="1:6">
      <c r="A116" s="247" t="s">
        <v>1423</v>
      </c>
      <c r="B116" s="246">
        <v>6239</v>
      </c>
      <c r="C116" s="246">
        <v>69495.600000000006</v>
      </c>
      <c r="D116" s="246">
        <v>8320.7999999999993</v>
      </c>
      <c r="E116" s="259"/>
      <c r="F116" s="259"/>
    </row>
    <row r="117" spans="1:6">
      <c r="A117" s="247" t="s">
        <v>1422</v>
      </c>
      <c r="B117" s="246">
        <v>45302.6</v>
      </c>
      <c r="C117" s="246">
        <v>71111.100000000006</v>
      </c>
      <c r="D117" s="246">
        <v>20330.2</v>
      </c>
      <c r="E117" s="259"/>
      <c r="F117" s="259"/>
    </row>
    <row r="118" spans="1:6">
      <c r="A118" s="247" t="s">
        <v>1421</v>
      </c>
      <c r="B118" s="246">
        <v>70254.5</v>
      </c>
      <c r="C118" s="246">
        <v>8797.1</v>
      </c>
      <c r="D118" s="246">
        <v>32207</v>
      </c>
      <c r="E118" s="259"/>
      <c r="F118" s="259"/>
    </row>
    <row r="119" spans="1:6">
      <c r="A119" s="247" t="s">
        <v>1420</v>
      </c>
      <c r="B119" s="246">
        <v>57075.4</v>
      </c>
      <c r="C119" s="246">
        <v>61906.9</v>
      </c>
      <c r="D119" s="246">
        <v>59644.1</v>
      </c>
      <c r="E119" s="259"/>
      <c r="F119" s="259"/>
    </row>
    <row r="120" spans="1:6">
      <c r="A120" s="247" t="s">
        <v>1419</v>
      </c>
      <c r="B120" s="246">
        <v>44305.5</v>
      </c>
      <c r="C120" s="246">
        <v>31931.8</v>
      </c>
      <c r="D120" s="246">
        <v>99062</v>
      </c>
      <c r="E120" s="259"/>
      <c r="F120" s="259"/>
    </row>
    <row r="121" spans="1:6">
      <c r="A121" s="247" t="s">
        <v>1418</v>
      </c>
      <c r="B121" s="246">
        <v>25052.6</v>
      </c>
      <c r="C121" s="246">
        <v>90023.1</v>
      </c>
      <c r="D121" s="246">
        <v>14237.6</v>
      </c>
      <c r="E121" s="259"/>
      <c r="F121" s="259"/>
    </row>
    <row r="122" spans="1:6">
      <c r="A122" s="247" t="s">
        <v>1417</v>
      </c>
      <c r="B122" s="246">
        <v>94093.1</v>
      </c>
      <c r="C122" s="246">
        <v>19021.2</v>
      </c>
      <c r="D122" s="246">
        <v>78020.100000000006</v>
      </c>
      <c r="E122" s="259"/>
      <c r="F122" s="259"/>
    </row>
    <row r="123" spans="1:6">
      <c r="A123" s="247" t="s">
        <v>1416</v>
      </c>
      <c r="B123" s="246">
        <v>26052.7</v>
      </c>
      <c r="C123" s="246">
        <v>59224.7</v>
      </c>
      <c r="D123" s="246">
        <v>41804.800000000003</v>
      </c>
      <c r="E123" s="259"/>
      <c r="F123" s="259"/>
    </row>
    <row r="124" spans="1:6">
      <c r="A124" s="247" t="s">
        <v>1415</v>
      </c>
      <c r="B124" s="246">
        <v>72025.2</v>
      </c>
      <c r="C124" s="246">
        <v>85247.5</v>
      </c>
      <c r="D124" s="246">
        <v>48640</v>
      </c>
      <c r="E124" s="259"/>
      <c r="F124" s="259"/>
    </row>
    <row r="125" spans="1:6">
      <c r="A125" s="247" t="s">
        <v>1414</v>
      </c>
      <c r="B125" s="246">
        <v>3634.1</v>
      </c>
      <c r="C125" s="246">
        <v>5205.2</v>
      </c>
      <c r="D125" s="246">
        <v>18571.7</v>
      </c>
      <c r="E125" s="259"/>
      <c r="F125" s="259"/>
    </row>
    <row r="126" spans="1:6">
      <c r="A126" s="247" t="s">
        <v>1413</v>
      </c>
      <c r="B126" s="246">
        <v>32230.1</v>
      </c>
      <c r="C126" s="246">
        <v>22632</v>
      </c>
      <c r="D126" s="246">
        <v>56145</v>
      </c>
      <c r="E126" s="259"/>
      <c r="F126" s="259"/>
    </row>
    <row r="127" spans="1:6">
      <c r="A127" s="247" t="s">
        <v>1412</v>
      </c>
      <c r="B127" s="246">
        <v>99581.1</v>
      </c>
      <c r="C127" s="246">
        <v>77960</v>
      </c>
      <c r="D127" s="246">
        <v>64732.800000000003</v>
      </c>
      <c r="E127" s="259"/>
      <c r="F127" s="259"/>
    </row>
    <row r="128" spans="1:6">
      <c r="A128" s="247" t="s">
        <v>1411</v>
      </c>
      <c r="B128" s="246">
        <v>56885.2</v>
      </c>
      <c r="C128" s="246">
        <v>94404.7</v>
      </c>
      <c r="D128" s="246">
        <v>82899.399999999994</v>
      </c>
      <c r="E128" s="259"/>
      <c r="F128" s="259"/>
    </row>
    <row r="129" spans="1:6">
      <c r="A129" s="247" t="s">
        <v>1410</v>
      </c>
      <c r="B129" s="246">
        <v>14296.9</v>
      </c>
      <c r="C129" s="246">
        <v>69232.2</v>
      </c>
      <c r="D129" s="246">
        <v>92698.1</v>
      </c>
      <c r="E129" s="259"/>
      <c r="F129" s="259"/>
    </row>
    <row r="130" spans="1:6">
      <c r="A130" s="247" t="s">
        <v>1409</v>
      </c>
      <c r="B130" s="246">
        <v>58871.8</v>
      </c>
      <c r="C130" s="246">
        <v>25147.3</v>
      </c>
      <c r="D130" s="246">
        <v>29274.5</v>
      </c>
      <c r="E130" s="259"/>
      <c r="F130" s="259"/>
    </row>
    <row r="131" spans="1:6">
      <c r="A131" s="247" t="s">
        <v>1408</v>
      </c>
      <c r="B131" s="246">
        <v>73507.899999999994</v>
      </c>
      <c r="C131" s="246">
        <v>91410.4</v>
      </c>
      <c r="D131" s="246">
        <v>78166.7</v>
      </c>
      <c r="E131" s="259"/>
      <c r="F131" s="259"/>
    </row>
    <row r="132" spans="1:6">
      <c r="A132" s="247" t="s">
        <v>1407</v>
      </c>
      <c r="B132" s="246">
        <v>61702.3</v>
      </c>
      <c r="C132" s="246">
        <v>94887.4</v>
      </c>
      <c r="D132" s="246">
        <v>45987.199999999997</v>
      </c>
      <c r="E132" s="259"/>
      <c r="F132" s="259"/>
    </row>
    <row r="133" spans="1:6">
      <c r="A133" s="247" t="s">
        <v>1406</v>
      </c>
      <c r="B133" s="246">
        <v>47033.3</v>
      </c>
      <c r="C133" s="246">
        <v>89819.6</v>
      </c>
      <c r="D133" s="246">
        <v>72548.399999999994</v>
      </c>
      <c r="E133" s="259"/>
      <c r="F133" s="259"/>
    </row>
    <row r="134" spans="1:6">
      <c r="A134" s="247" t="s">
        <v>1405</v>
      </c>
      <c r="B134" s="246">
        <v>5383.9</v>
      </c>
      <c r="C134" s="246">
        <v>33214.699999999997</v>
      </c>
      <c r="D134" s="246">
        <v>45719.199999999997</v>
      </c>
      <c r="E134" s="259"/>
      <c r="F134" s="259"/>
    </row>
    <row r="135" spans="1:6">
      <c r="A135" s="247" t="s">
        <v>1404</v>
      </c>
      <c r="B135" s="246">
        <v>26591.599999999999</v>
      </c>
      <c r="C135" s="246">
        <v>74392.800000000003</v>
      </c>
      <c r="D135" s="246">
        <v>13674.8</v>
      </c>
      <c r="E135" s="259"/>
      <c r="F135" s="259"/>
    </row>
    <row r="136" spans="1:6">
      <c r="A136" s="247" t="s">
        <v>1403</v>
      </c>
      <c r="B136" s="246">
        <v>13773.3</v>
      </c>
      <c r="C136" s="246">
        <v>89189</v>
      </c>
      <c r="D136" s="246">
        <v>88454.9</v>
      </c>
      <c r="E136" s="259"/>
      <c r="F136" s="259"/>
    </row>
    <row r="137" spans="1:6" ht="30" customHeight="1">
      <c r="A137" s="247" t="s">
        <v>1402</v>
      </c>
      <c r="B137" s="246">
        <v>4727.5</v>
      </c>
      <c r="C137" s="246">
        <v>56672.7</v>
      </c>
      <c r="D137" s="246">
        <v>26014.1</v>
      </c>
      <c r="E137" s="259"/>
      <c r="F137" s="259"/>
    </row>
    <row r="138" spans="1:6">
      <c r="A138" s="247" t="s">
        <v>1401</v>
      </c>
      <c r="B138" s="246">
        <v>90546.4</v>
      </c>
      <c r="C138" s="246">
        <v>32976.400000000001</v>
      </c>
      <c r="D138" s="246">
        <v>30802.6</v>
      </c>
      <c r="E138" s="259"/>
      <c r="F138" s="259"/>
    </row>
    <row r="139" spans="1:6">
      <c r="A139" s="247" t="s">
        <v>1400</v>
      </c>
      <c r="B139" s="246">
        <v>60062.2</v>
      </c>
      <c r="C139" s="246">
        <v>56699.8</v>
      </c>
      <c r="D139" s="246">
        <v>43153.3</v>
      </c>
      <c r="E139" s="259"/>
      <c r="F139" s="259"/>
    </row>
    <row r="140" spans="1:6">
      <c r="A140" s="247" t="s">
        <v>1399</v>
      </c>
      <c r="B140" s="246">
        <v>30796.6</v>
      </c>
      <c r="C140" s="246">
        <v>15140.4</v>
      </c>
      <c r="D140" s="246">
        <v>93266.3</v>
      </c>
      <c r="E140" s="259"/>
      <c r="F140" s="259"/>
    </row>
    <row r="141" spans="1:6">
      <c r="A141" s="247" t="s">
        <v>1398</v>
      </c>
      <c r="B141" s="246">
        <v>79136.5</v>
      </c>
      <c r="C141" s="246">
        <v>42940.7</v>
      </c>
      <c r="D141" s="246">
        <v>26542.799999999999</v>
      </c>
      <c r="E141" s="259"/>
      <c r="F141" s="259"/>
    </row>
    <row r="142" spans="1:6">
      <c r="A142" s="247" t="s">
        <v>1397</v>
      </c>
      <c r="B142" s="246">
        <v>40081.699999999997</v>
      </c>
      <c r="C142" s="246">
        <v>97298.5</v>
      </c>
      <c r="D142" s="246">
        <v>68759.199999999997</v>
      </c>
      <c r="E142" s="259"/>
      <c r="F142" s="259"/>
    </row>
    <row r="143" spans="1:6">
      <c r="A143" s="247" t="s">
        <v>1396</v>
      </c>
      <c r="B143" s="246">
        <v>40499.699999999997</v>
      </c>
      <c r="C143" s="246">
        <v>11980.5</v>
      </c>
      <c r="D143" s="246">
        <v>20561.5</v>
      </c>
      <c r="E143" s="259"/>
      <c r="F143" s="259"/>
    </row>
    <row r="144" spans="1:6">
      <c r="A144" s="247" t="s">
        <v>1395</v>
      </c>
      <c r="B144" s="246">
        <v>51837.9</v>
      </c>
      <c r="C144" s="246">
        <v>34386.6</v>
      </c>
      <c r="D144" s="246">
        <v>14064.6</v>
      </c>
      <c r="E144" s="259"/>
      <c r="F144" s="259"/>
    </row>
    <row r="145" spans="1:6">
      <c r="A145" s="247" t="s">
        <v>1394</v>
      </c>
      <c r="B145" s="246">
        <v>26387.3</v>
      </c>
      <c r="C145" s="246">
        <v>60911.3</v>
      </c>
      <c r="D145" s="246">
        <v>20082.2</v>
      </c>
      <c r="E145" s="259"/>
      <c r="F145" s="259"/>
    </row>
    <row r="146" spans="1:6">
      <c r="A146" s="247" t="s">
        <v>1393</v>
      </c>
      <c r="B146" s="246">
        <v>27976.1</v>
      </c>
      <c r="C146" s="246">
        <v>61703.6</v>
      </c>
      <c r="D146" s="246">
        <v>86759</v>
      </c>
      <c r="E146" s="259"/>
      <c r="F146" s="259"/>
    </row>
    <row r="147" spans="1:6">
      <c r="A147" s="247" t="s">
        <v>1392</v>
      </c>
      <c r="B147" s="246">
        <v>75072.899999999994</v>
      </c>
      <c r="C147" s="246">
        <v>83998.3</v>
      </c>
      <c r="D147" s="246">
        <v>68145.5</v>
      </c>
      <c r="E147" s="259"/>
      <c r="F147" s="259"/>
    </row>
    <row r="148" spans="1:6">
      <c r="A148" s="247" t="s">
        <v>1391</v>
      </c>
      <c r="B148" s="246">
        <v>49118.5</v>
      </c>
      <c r="C148" s="246">
        <v>46471.7</v>
      </c>
      <c r="D148" s="246">
        <v>42341.7</v>
      </c>
      <c r="E148" s="259"/>
      <c r="F148" s="259"/>
    </row>
    <row r="149" spans="1:6">
      <c r="A149" s="247" t="s">
        <v>1390</v>
      </c>
      <c r="B149" s="246">
        <v>83204.899999999994</v>
      </c>
      <c r="C149" s="246">
        <v>16598.900000000001</v>
      </c>
      <c r="D149" s="246">
        <v>22293.4</v>
      </c>
      <c r="E149" s="259"/>
      <c r="F149" s="259"/>
    </row>
    <row r="150" spans="1:6">
      <c r="A150" s="247" t="s">
        <v>1389</v>
      </c>
      <c r="B150" s="246">
        <v>96640.1</v>
      </c>
      <c r="C150" s="246">
        <v>61936</v>
      </c>
      <c r="D150" s="246">
        <v>29100.400000000001</v>
      </c>
      <c r="E150" s="259"/>
      <c r="F150" s="259"/>
    </row>
    <row r="151" spans="1:6">
      <c r="A151" s="247" t="s">
        <v>1388</v>
      </c>
      <c r="B151" s="246">
        <v>1633.6</v>
      </c>
      <c r="C151" s="246">
        <v>41089</v>
      </c>
      <c r="D151" s="246">
        <v>37594</v>
      </c>
      <c r="E151" s="259"/>
      <c r="F151" s="259"/>
    </row>
    <row r="152" spans="1:6">
      <c r="A152" s="247" t="s">
        <v>1387</v>
      </c>
      <c r="B152" s="246">
        <v>16309.5</v>
      </c>
      <c r="C152" s="246">
        <v>21682.2</v>
      </c>
      <c r="D152" s="246">
        <v>88599</v>
      </c>
      <c r="E152" s="259"/>
      <c r="F152" s="259"/>
    </row>
    <row r="153" spans="1:6">
      <c r="A153" s="247" t="s">
        <v>1386</v>
      </c>
      <c r="B153" s="246">
        <v>13435.8</v>
      </c>
      <c r="C153" s="246">
        <v>26111.8</v>
      </c>
      <c r="D153" s="246">
        <v>19320.7</v>
      </c>
      <c r="E153" s="259"/>
      <c r="F153" s="259"/>
    </row>
    <row r="154" spans="1:6">
      <c r="A154" s="247" t="s">
        <v>1385</v>
      </c>
      <c r="B154" s="246">
        <v>45520.5</v>
      </c>
      <c r="C154" s="246">
        <v>72261</v>
      </c>
      <c r="D154" s="246">
        <v>55711.4</v>
      </c>
      <c r="E154" s="259"/>
      <c r="F154" s="259"/>
    </row>
    <row r="155" spans="1:6">
      <c r="A155" s="247" t="s">
        <v>1384</v>
      </c>
      <c r="B155" s="246">
        <v>38873.599999999999</v>
      </c>
      <c r="C155" s="246">
        <v>85178.4</v>
      </c>
      <c r="D155" s="246">
        <v>4701.7</v>
      </c>
      <c r="E155" s="259"/>
      <c r="F155" s="259"/>
    </row>
    <row r="156" spans="1:6">
      <c r="A156" s="247" t="s">
        <v>1383</v>
      </c>
      <c r="B156" s="246">
        <v>99533.1</v>
      </c>
      <c r="C156" s="246">
        <v>4808</v>
      </c>
      <c r="D156" s="246">
        <v>42113.3</v>
      </c>
      <c r="E156" s="259"/>
      <c r="F156" s="259"/>
    </row>
    <row r="157" spans="1:6">
      <c r="A157" s="247" t="s">
        <v>1382</v>
      </c>
      <c r="B157" s="246">
        <v>20642.3</v>
      </c>
      <c r="C157" s="246">
        <v>47834.3</v>
      </c>
      <c r="D157" s="246">
        <v>68891.5</v>
      </c>
      <c r="E157" s="259"/>
      <c r="F157" s="259"/>
    </row>
    <row r="158" spans="1:6">
      <c r="A158" s="247" t="s">
        <v>1381</v>
      </c>
      <c r="B158" s="246">
        <v>74615.100000000006</v>
      </c>
      <c r="C158" s="246">
        <v>65916.5</v>
      </c>
      <c r="D158" s="246">
        <v>88764.2</v>
      </c>
      <c r="E158" s="259"/>
      <c r="F158" s="259"/>
    </row>
    <row r="159" spans="1:6">
      <c r="A159" s="247" t="s">
        <v>1380</v>
      </c>
      <c r="B159" s="246">
        <v>95223.5</v>
      </c>
      <c r="C159" s="246">
        <v>83083</v>
      </c>
      <c r="D159" s="246">
        <v>90950.6</v>
      </c>
      <c r="E159" s="259"/>
      <c r="F159" s="259"/>
    </row>
    <row r="160" spans="1:6">
      <c r="A160" s="247" t="s">
        <v>1379</v>
      </c>
      <c r="B160" s="246">
        <v>88332</v>
      </c>
      <c r="C160" s="246">
        <v>57924.1</v>
      </c>
      <c r="D160" s="246">
        <v>17987.099999999999</v>
      </c>
      <c r="E160" s="259"/>
      <c r="F160" s="259"/>
    </row>
    <row r="161" spans="1:6">
      <c r="A161" s="247" t="s">
        <v>1378</v>
      </c>
      <c r="B161" s="246">
        <v>73538.600000000006</v>
      </c>
      <c r="C161" s="246">
        <v>20533</v>
      </c>
      <c r="D161" s="246">
        <v>52367.7</v>
      </c>
      <c r="E161" s="259"/>
      <c r="F161" s="259"/>
    </row>
    <row r="162" spans="1:6">
      <c r="A162" s="247" t="s">
        <v>1377</v>
      </c>
      <c r="B162" s="246">
        <v>98272.8</v>
      </c>
      <c r="C162" s="246">
        <v>6912.3</v>
      </c>
      <c r="D162" s="246">
        <v>69186</v>
      </c>
      <c r="E162" s="259"/>
      <c r="F162" s="259"/>
    </row>
    <row r="163" spans="1:6">
      <c r="A163" s="247" t="s">
        <v>1376</v>
      </c>
      <c r="B163" s="246">
        <v>19741.2</v>
      </c>
      <c r="C163" s="246">
        <v>37867</v>
      </c>
      <c r="D163" s="246">
        <v>79653.5</v>
      </c>
      <c r="E163" s="259"/>
      <c r="F163" s="259"/>
    </row>
    <row r="164" spans="1:6">
      <c r="A164" s="247" t="s">
        <v>1375</v>
      </c>
      <c r="B164" s="246">
        <v>79676.399999999994</v>
      </c>
      <c r="C164" s="246">
        <v>18131.3</v>
      </c>
      <c r="D164" s="246">
        <v>61504.9</v>
      </c>
      <c r="E164" s="259"/>
      <c r="F164" s="259"/>
    </row>
    <row r="165" spans="1:6">
      <c r="A165" s="247" t="s">
        <v>1374</v>
      </c>
      <c r="B165" s="246">
        <v>90443.199999999997</v>
      </c>
      <c r="C165" s="246">
        <v>73064.899999999994</v>
      </c>
      <c r="D165" s="246">
        <v>80108.800000000003</v>
      </c>
      <c r="E165" s="259"/>
      <c r="F165" s="259"/>
    </row>
    <row r="166" spans="1:6">
      <c r="A166" s="247" t="s">
        <v>1373</v>
      </c>
      <c r="B166" s="246">
        <v>45792</v>
      </c>
      <c r="C166" s="246">
        <v>39314.400000000001</v>
      </c>
      <c r="D166" s="246">
        <v>18786.5</v>
      </c>
      <c r="E166" s="259"/>
      <c r="F166" s="259"/>
    </row>
    <row r="167" spans="1:6">
      <c r="A167" s="247" t="s">
        <v>1372</v>
      </c>
      <c r="B167" s="246">
        <v>64646.1</v>
      </c>
      <c r="C167" s="246">
        <v>4413.2</v>
      </c>
      <c r="D167" s="246">
        <v>36582.400000000001</v>
      </c>
      <c r="E167" s="259"/>
      <c r="F167" s="259"/>
    </row>
    <row r="168" spans="1:6">
      <c r="A168" s="247" t="s">
        <v>1371</v>
      </c>
      <c r="B168" s="246">
        <v>87748.9</v>
      </c>
      <c r="C168" s="246">
        <v>18968.2</v>
      </c>
      <c r="D168" s="246">
        <v>28626</v>
      </c>
      <c r="E168" s="259"/>
      <c r="F168" s="259"/>
    </row>
    <row r="169" spans="1:6">
      <c r="A169" s="247" t="s">
        <v>1370</v>
      </c>
      <c r="B169" s="246">
        <v>8600.6</v>
      </c>
      <c r="C169" s="246">
        <v>96966</v>
      </c>
      <c r="D169" s="246">
        <v>59818.5</v>
      </c>
      <c r="E169" s="259"/>
      <c r="F169" s="259"/>
    </row>
    <row r="170" spans="1:6">
      <c r="A170" s="247" t="s">
        <v>1369</v>
      </c>
      <c r="B170" s="246">
        <v>31983.9</v>
      </c>
      <c r="C170" s="246">
        <v>67758.7</v>
      </c>
      <c r="D170" s="246">
        <v>23466.799999999999</v>
      </c>
      <c r="E170" s="259"/>
      <c r="F170" s="259"/>
    </row>
    <row r="171" spans="1:6">
      <c r="A171" s="247" t="s">
        <v>1368</v>
      </c>
      <c r="B171" s="246">
        <v>85241.5</v>
      </c>
      <c r="C171" s="246">
        <v>31406.799999999999</v>
      </c>
      <c r="D171" s="246">
        <v>14062.9</v>
      </c>
      <c r="E171" s="259"/>
      <c r="F171" s="259"/>
    </row>
    <row r="172" spans="1:6">
      <c r="A172" s="247" t="s">
        <v>1367</v>
      </c>
      <c r="B172" s="246">
        <v>41071.699999999997</v>
      </c>
      <c r="C172" s="246">
        <v>3904.8</v>
      </c>
      <c r="D172" s="246">
        <v>99845.6</v>
      </c>
      <c r="E172" s="259"/>
      <c r="F172" s="259"/>
    </row>
    <row r="173" spans="1:6">
      <c r="A173" s="247" t="s">
        <v>1366</v>
      </c>
      <c r="B173" s="246">
        <v>73903.7</v>
      </c>
      <c r="C173" s="246">
        <v>3874</v>
      </c>
      <c r="D173" s="246">
        <v>54877.9</v>
      </c>
      <c r="E173" s="259"/>
      <c r="F173" s="259"/>
    </row>
    <row r="174" spans="1:6">
      <c r="A174" s="247" t="s">
        <v>1365</v>
      </c>
      <c r="B174" s="246">
        <v>94990</v>
      </c>
      <c r="C174" s="246">
        <v>77925.5</v>
      </c>
      <c r="D174" s="246">
        <v>7700.7</v>
      </c>
      <c r="E174" s="259"/>
      <c r="F174" s="259"/>
    </row>
    <row r="175" spans="1:6">
      <c r="A175" s="247" t="s">
        <v>1364</v>
      </c>
      <c r="B175" s="246">
        <v>41117.300000000003</v>
      </c>
      <c r="C175" s="246">
        <v>40463.199999999997</v>
      </c>
      <c r="D175" s="246">
        <v>41514.5</v>
      </c>
      <c r="E175" s="259"/>
      <c r="F175" s="259"/>
    </row>
    <row r="176" spans="1:6">
      <c r="A176" s="247" t="s">
        <v>1363</v>
      </c>
      <c r="B176" s="246">
        <v>18452.400000000001</v>
      </c>
      <c r="C176" s="246">
        <v>6415.8</v>
      </c>
      <c r="D176" s="246">
        <v>67739.100000000006</v>
      </c>
      <c r="E176" s="259"/>
      <c r="F176" s="259"/>
    </row>
    <row r="177" spans="1:6">
      <c r="A177" s="247" t="s">
        <v>1362</v>
      </c>
      <c r="B177" s="246">
        <v>37998.1</v>
      </c>
      <c r="C177" s="246">
        <v>35307.4</v>
      </c>
      <c r="D177" s="246">
        <v>99971.4</v>
      </c>
      <c r="E177" s="259"/>
      <c r="F177" s="259"/>
    </row>
    <row r="178" spans="1:6">
      <c r="A178" s="247" t="s">
        <v>1361</v>
      </c>
      <c r="B178" s="246">
        <v>99381.2</v>
      </c>
      <c r="C178" s="246">
        <v>2743.2</v>
      </c>
      <c r="D178" s="246">
        <v>15378.4</v>
      </c>
      <c r="E178" s="259"/>
      <c r="F178" s="259"/>
    </row>
    <row r="179" spans="1:6">
      <c r="A179" s="247" t="s">
        <v>1360</v>
      </c>
      <c r="B179" s="246">
        <v>79299.600000000006</v>
      </c>
      <c r="C179" s="246">
        <v>15671.4</v>
      </c>
      <c r="D179" s="246">
        <v>83346.8</v>
      </c>
      <c r="E179" s="259"/>
      <c r="F179" s="259"/>
    </row>
    <row r="180" spans="1:6">
      <c r="A180" s="247" t="s">
        <v>1359</v>
      </c>
      <c r="B180" s="246">
        <v>66573.100000000006</v>
      </c>
      <c r="C180" s="246">
        <v>27417.1</v>
      </c>
      <c r="D180" s="246">
        <v>64868.4</v>
      </c>
      <c r="E180" s="259"/>
      <c r="F180" s="259"/>
    </row>
    <row r="181" spans="1:6">
      <c r="A181" s="247" t="s">
        <v>1358</v>
      </c>
      <c r="B181" s="246">
        <v>32080.1</v>
      </c>
      <c r="C181" s="246">
        <v>22815.3</v>
      </c>
      <c r="D181" s="246">
        <v>61348.800000000003</v>
      </c>
      <c r="E181" s="259"/>
      <c r="F181" s="259"/>
    </row>
    <row r="182" spans="1:6">
      <c r="A182" s="247" t="s">
        <v>1357</v>
      </c>
      <c r="B182" s="246">
        <v>75557.100000000006</v>
      </c>
      <c r="C182" s="246">
        <v>24369.200000000001</v>
      </c>
      <c r="D182" s="246">
        <v>58821.5</v>
      </c>
      <c r="E182" s="259"/>
      <c r="F182" s="259"/>
    </row>
    <row r="183" spans="1:6">
      <c r="A183" s="247" t="s">
        <v>1356</v>
      </c>
      <c r="B183" s="246">
        <v>6728.7</v>
      </c>
      <c r="C183" s="246">
        <v>64628.5</v>
      </c>
      <c r="D183" s="246">
        <v>81791.100000000006</v>
      </c>
      <c r="E183" s="259"/>
      <c r="F183" s="259"/>
    </row>
    <row r="184" spans="1:6">
      <c r="A184" s="247" t="s">
        <v>1355</v>
      </c>
      <c r="B184" s="246">
        <v>16292.4</v>
      </c>
      <c r="C184" s="246">
        <v>33122.5</v>
      </c>
      <c r="D184" s="246">
        <v>49259.9</v>
      </c>
      <c r="E184" s="259"/>
      <c r="F184" s="259"/>
    </row>
    <row r="185" spans="1:6">
      <c r="A185" s="247" t="s">
        <v>1354</v>
      </c>
      <c r="B185" s="246">
        <v>11416</v>
      </c>
      <c r="C185" s="246">
        <v>11628.1</v>
      </c>
      <c r="D185" s="246">
        <v>28082.7</v>
      </c>
      <c r="E185" s="259"/>
      <c r="F185" s="259"/>
    </row>
    <row r="186" spans="1:6">
      <c r="A186" s="247" t="s">
        <v>1353</v>
      </c>
      <c r="B186" s="246">
        <v>65899</v>
      </c>
      <c r="C186" s="246">
        <v>77306.3</v>
      </c>
      <c r="D186" s="246">
        <v>36796.9</v>
      </c>
      <c r="E186" s="259"/>
      <c r="F186" s="259"/>
    </row>
    <row r="187" spans="1:6">
      <c r="A187" s="247" t="s">
        <v>1352</v>
      </c>
      <c r="B187" s="246">
        <v>81278.3</v>
      </c>
      <c r="C187" s="246">
        <v>16462.900000000001</v>
      </c>
      <c r="D187" s="246">
        <v>43936.4</v>
      </c>
      <c r="E187" s="259"/>
      <c r="F187" s="259"/>
    </row>
    <row r="188" spans="1:6">
      <c r="A188" s="247" t="s">
        <v>1351</v>
      </c>
      <c r="B188" s="246">
        <v>71310.100000000006</v>
      </c>
      <c r="C188" s="246">
        <v>27110.5</v>
      </c>
      <c r="D188" s="246">
        <v>60259.3</v>
      </c>
      <c r="E188" s="259"/>
      <c r="F188" s="259"/>
    </row>
    <row r="189" spans="1:6">
      <c r="A189" s="247" t="s">
        <v>1350</v>
      </c>
      <c r="B189" s="246">
        <v>85342.3</v>
      </c>
      <c r="C189" s="246">
        <v>30499.4</v>
      </c>
      <c r="D189" s="246">
        <v>44665.9</v>
      </c>
      <c r="E189" s="259"/>
      <c r="F189" s="259"/>
    </row>
    <row r="190" spans="1:6">
      <c r="A190" s="247" t="s">
        <v>1349</v>
      </c>
      <c r="B190" s="246">
        <v>79706.3</v>
      </c>
      <c r="C190" s="246">
        <v>66446</v>
      </c>
      <c r="D190" s="246">
        <v>11807.8</v>
      </c>
      <c r="E190" s="259"/>
      <c r="F190" s="259"/>
    </row>
    <row r="191" spans="1:6">
      <c r="A191" s="247" t="s">
        <v>1348</v>
      </c>
      <c r="B191" s="246">
        <v>7173</v>
      </c>
      <c r="C191" s="246">
        <v>27735.200000000001</v>
      </c>
      <c r="D191" s="246">
        <v>95427.7</v>
      </c>
      <c r="E191" s="259"/>
      <c r="F191" s="259"/>
    </row>
    <row r="192" spans="1:6">
      <c r="A192" s="247" t="s">
        <v>1347</v>
      </c>
      <c r="B192" s="246">
        <v>15899.2</v>
      </c>
      <c r="C192" s="246">
        <v>79122.8</v>
      </c>
      <c r="D192" s="246">
        <v>4643</v>
      </c>
      <c r="E192" s="259"/>
      <c r="F192" s="259"/>
    </row>
    <row r="193" spans="1:6">
      <c r="A193" s="247" t="s">
        <v>1346</v>
      </c>
      <c r="B193" s="246">
        <v>50499.8</v>
      </c>
      <c r="C193" s="246">
        <v>86217</v>
      </c>
      <c r="D193" s="246">
        <v>42336.5</v>
      </c>
      <c r="E193" s="259"/>
      <c r="F193" s="259"/>
    </row>
    <row r="194" spans="1:6">
      <c r="A194" s="247" t="s">
        <v>1345</v>
      </c>
      <c r="B194" s="246">
        <v>84795.6</v>
      </c>
      <c r="C194" s="246">
        <v>68823.7</v>
      </c>
      <c r="D194" s="246">
        <v>82782.3</v>
      </c>
      <c r="E194" s="259"/>
      <c r="F194" s="259"/>
    </row>
    <row r="195" spans="1:6">
      <c r="A195" s="247" t="s">
        <v>1344</v>
      </c>
      <c r="B195" s="246">
        <v>71107.899999999994</v>
      </c>
      <c r="C195" s="246">
        <v>41083.800000000003</v>
      </c>
      <c r="D195" s="246">
        <v>15092.3</v>
      </c>
      <c r="E195" s="259"/>
      <c r="F195" s="259"/>
    </row>
    <row r="196" spans="1:6">
      <c r="A196" s="247" t="s">
        <v>1343</v>
      </c>
      <c r="B196" s="246">
        <v>73223.899999999994</v>
      </c>
      <c r="C196" s="246">
        <v>10519.8</v>
      </c>
      <c r="D196" s="246">
        <v>48747.3</v>
      </c>
      <c r="E196" s="259"/>
      <c r="F196" s="259"/>
    </row>
    <row r="197" spans="1:6">
      <c r="A197" s="247" t="s">
        <v>1342</v>
      </c>
      <c r="B197" s="246">
        <v>97510</v>
      </c>
      <c r="C197" s="246">
        <v>37124.6</v>
      </c>
      <c r="D197" s="246">
        <v>30511</v>
      </c>
      <c r="E197" s="259"/>
      <c r="F197" s="259"/>
    </row>
    <row r="198" spans="1:6">
      <c r="A198" s="247" t="s">
        <v>1341</v>
      </c>
      <c r="B198" s="246">
        <v>47604.9</v>
      </c>
      <c r="C198" s="246">
        <v>40627.1</v>
      </c>
      <c r="D198" s="246">
        <v>84705</v>
      </c>
      <c r="E198" s="259"/>
      <c r="F198" s="259"/>
    </row>
    <row r="199" spans="1:6">
      <c r="A199" s="247" t="s">
        <v>1340</v>
      </c>
      <c r="B199" s="246">
        <v>74214.3</v>
      </c>
      <c r="C199" s="246">
        <v>97705.4</v>
      </c>
      <c r="D199" s="246">
        <v>30499</v>
      </c>
      <c r="E199" s="259"/>
      <c r="F199" s="259"/>
    </row>
    <row r="200" spans="1:6">
      <c r="A200" s="247" t="s">
        <v>1339</v>
      </c>
      <c r="B200" s="246">
        <v>1887.5</v>
      </c>
      <c r="C200" s="246">
        <v>89759.3</v>
      </c>
      <c r="D200" s="246">
        <v>5741.9</v>
      </c>
      <c r="E200" s="259"/>
      <c r="F200" s="259"/>
    </row>
    <row r="201" spans="1:6">
      <c r="A201" s="247" t="s">
        <v>1338</v>
      </c>
      <c r="B201" s="246">
        <v>13523.9</v>
      </c>
      <c r="C201" s="246">
        <v>8566.4</v>
      </c>
      <c r="D201" s="246">
        <v>5982</v>
      </c>
      <c r="E201" s="259"/>
      <c r="F201" s="259"/>
    </row>
    <row r="202" spans="1:6">
      <c r="A202" s="247" t="s">
        <v>1337</v>
      </c>
      <c r="B202" s="246">
        <v>42672.7</v>
      </c>
      <c r="C202" s="246">
        <v>25140.2</v>
      </c>
      <c r="D202" s="246">
        <v>77559.600000000006</v>
      </c>
      <c r="E202" s="259"/>
      <c r="F202" s="259"/>
    </row>
    <row r="203" spans="1:6">
      <c r="A203" s="247" t="s">
        <v>1336</v>
      </c>
      <c r="B203" s="246">
        <v>18274.400000000001</v>
      </c>
      <c r="C203" s="246">
        <v>43629.8</v>
      </c>
      <c r="D203" s="246">
        <v>3752</v>
      </c>
      <c r="E203" s="259"/>
      <c r="F203" s="259"/>
    </row>
    <row r="204" spans="1:6">
      <c r="A204" s="247" t="s">
        <v>1335</v>
      </c>
      <c r="B204" s="246">
        <v>84610.7</v>
      </c>
      <c r="C204" s="246">
        <v>43733.7</v>
      </c>
      <c r="D204" s="246">
        <v>5793.3</v>
      </c>
      <c r="E204" s="259"/>
      <c r="F204" s="259"/>
    </row>
    <row r="205" spans="1:6">
      <c r="A205" s="247" t="s">
        <v>1334</v>
      </c>
      <c r="B205" s="246">
        <v>15222.9</v>
      </c>
      <c r="C205" s="246">
        <v>56234.3</v>
      </c>
      <c r="D205" s="246">
        <v>8802.1</v>
      </c>
      <c r="E205" s="259"/>
      <c r="F205" s="259"/>
    </row>
    <row r="206" spans="1:6">
      <c r="A206" s="247" t="s">
        <v>1333</v>
      </c>
      <c r="B206" s="246">
        <v>48653.2</v>
      </c>
      <c r="C206" s="246">
        <v>83881.899999999994</v>
      </c>
      <c r="D206" s="246">
        <v>37812.199999999997</v>
      </c>
      <c r="E206" s="259"/>
      <c r="F206" s="259"/>
    </row>
    <row r="207" spans="1:6">
      <c r="A207" s="247" t="s">
        <v>1332</v>
      </c>
      <c r="B207" s="246">
        <v>36011.1</v>
      </c>
      <c r="C207" s="246">
        <v>32195.599999999999</v>
      </c>
      <c r="D207" s="246">
        <v>59169</v>
      </c>
      <c r="E207" s="259"/>
      <c r="F207" s="259"/>
    </row>
    <row r="208" spans="1:6">
      <c r="A208" s="247" t="s">
        <v>1331</v>
      </c>
      <c r="B208" s="246">
        <v>34054.300000000003</v>
      </c>
      <c r="C208" s="246">
        <v>13908</v>
      </c>
      <c r="D208" s="246">
        <v>54911.199999999997</v>
      </c>
      <c r="E208" s="259"/>
      <c r="F208" s="259"/>
    </row>
    <row r="209" spans="1:6">
      <c r="A209" s="247" t="s">
        <v>1330</v>
      </c>
      <c r="B209" s="246">
        <v>53757.5</v>
      </c>
      <c r="C209" s="246">
        <v>42351.4</v>
      </c>
      <c r="D209" s="246">
        <v>64849.3</v>
      </c>
      <c r="E209" s="259"/>
      <c r="F209" s="259"/>
    </row>
    <row r="210" spans="1:6">
      <c r="A210" s="247" t="s">
        <v>1329</v>
      </c>
      <c r="B210" s="246">
        <v>56389.3</v>
      </c>
      <c r="C210" s="246">
        <v>54712.6</v>
      </c>
      <c r="D210" s="246">
        <v>93904.8</v>
      </c>
      <c r="E210" s="259"/>
      <c r="F210" s="259"/>
    </row>
    <row r="211" spans="1:6">
      <c r="A211" s="247" t="s">
        <v>1328</v>
      </c>
      <c r="B211" s="246">
        <v>68238.3</v>
      </c>
      <c r="C211" s="246">
        <v>42169.4</v>
      </c>
      <c r="D211" s="246">
        <v>74342.3</v>
      </c>
      <c r="E211" s="259"/>
      <c r="F211" s="259"/>
    </row>
    <row r="212" spans="1:6">
      <c r="A212" s="247" t="s">
        <v>1327</v>
      </c>
      <c r="B212" s="246">
        <v>76719</v>
      </c>
      <c r="C212" s="246">
        <v>29467.7</v>
      </c>
      <c r="D212" s="246">
        <v>72865.5</v>
      </c>
      <c r="E212" s="259"/>
      <c r="F212" s="259"/>
    </row>
    <row r="213" spans="1:6">
      <c r="A213" s="247" t="s">
        <v>1326</v>
      </c>
      <c r="B213" s="246">
        <v>4876.1000000000004</v>
      </c>
      <c r="C213" s="246">
        <v>73036</v>
      </c>
      <c r="D213" s="246">
        <v>32582.1</v>
      </c>
      <c r="E213" s="259"/>
      <c r="F213" s="259"/>
    </row>
    <row r="214" spans="1:6">
      <c r="A214" s="247" t="s">
        <v>1325</v>
      </c>
      <c r="B214" s="246">
        <v>81615.399999999994</v>
      </c>
      <c r="C214" s="246">
        <v>52218.1</v>
      </c>
      <c r="D214" s="246">
        <v>86427.8</v>
      </c>
      <c r="E214" s="259"/>
      <c r="F214" s="259"/>
    </row>
    <row r="215" spans="1:6">
      <c r="A215" s="247" t="s">
        <v>1324</v>
      </c>
      <c r="B215" s="246">
        <v>13808.6</v>
      </c>
      <c r="C215" s="246">
        <v>89381.4</v>
      </c>
      <c r="D215" s="246">
        <v>97552.9</v>
      </c>
      <c r="E215" s="259"/>
      <c r="F215" s="259"/>
    </row>
    <row r="216" spans="1:6">
      <c r="A216" s="247" t="s">
        <v>1323</v>
      </c>
      <c r="B216" s="246">
        <v>24678.5</v>
      </c>
      <c r="C216" s="246">
        <v>89556.7</v>
      </c>
      <c r="D216" s="246">
        <v>46989.4</v>
      </c>
      <c r="E216" s="259"/>
      <c r="F216" s="259"/>
    </row>
    <row r="217" spans="1:6">
      <c r="A217" s="247" t="s">
        <v>1322</v>
      </c>
      <c r="B217" s="246">
        <v>41631.800000000003</v>
      </c>
      <c r="C217" s="246">
        <v>31370.2</v>
      </c>
      <c r="D217" s="246">
        <v>83841.5</v>
      </c>
      <c r="E217" s="259"/>
      <c r="F217" s="259"/>
    </row>
    <row r="218" spans="1:6">
      <c r="A218" s="247" t="s">
        <v>1321</v>
      </c>
      <c r="B218" s="246">
        <v>84709.4</v>
      </c>
      <c r="C218" s="246">
        <v>11843.6</v>
      </c>
      <c r="D218" s="246">
        <v>28446.2</v>
      </c>
      <c r="E218" s="259"/>
      <c r="F218" s="259"/>
    </row>
    <row r="219" spans="1:6">
      <c r="A219" s="247" t="s">
        <v>1320</v>
      </c>
      <c r="B219" s="246">
        <v>92613.2</v>
      </c>
      <c r="C219" s="246">
        <v>86217.1</v>
      </c>
      <c r="D219" s="246">
        <v>64295.1</v>
      </c>
      <c r="E219" s="259"/>
      <c r="F219" s="259"/>
    </row>
    <row r="220" spans="1:6">
      <c r="A220" s="247" t="s">
        <v>1319</v>
      </c>
      <c r="B220" s="246">
        <v>18454.8</v>
      </c>
      <c r="C220" s="246">
        <v>80428.899999999994</v>
      </c>
      <c r="D220" s="246">
        <v>29011.9</v>
      </c>
      <c r="E220" s="259"/>
      <c r="F220" s="259"/>
    </row>
    <row r="221" spans="1:6">
      <c r="A221" s="247" t="s">
        <v>1318</v>
      </c>
      <c r="B221" s="246">
        <v>95684.4</v>
      </c>
      <c r="C221" s="246">
        <v>57679.3</v>
      </c>
      <c r="D221" s="246">
        <v>93612.7</v>
      </c>
      <c r="E221" s="259"/>
      <c r="F221" s="259"/>
    </row>
    <row r="222" spans="1:6">
      <c r="A222" s="247" t="s">
        <v>1317</v>
      </c>
      <c r="B222" s="246">
        <v>78527</v>
      </c>
      <c r="C222" s="246">
        <v>76626.2</v>
      </c>
      <c r="D222" s="246">
        <v>60545.599999999999</v>
      </c>
      <c r="E222" s="259"/>
      <c r="F222" s="259"/>
    </row>
    <row r="223" spans="1:6">
      <c r="A223" s="247" t="s">
        <v>1316</v>
      </c>
      <c r="B223" s="246">
        <v>47092.1</v>
      </c>
      <c r="C223" s="246">
        <v>68304.600000000006</v>
      </c>
      <c r="D223" s="246">
        <v>64073.2</v>
      </c>
      <c r="E223" s="259"/>
      <c r="F223" s="259"/>
    </row>
    <row r="224" spans="1:6">
      <c r="A224" s="247" t="s">
        <v>1315</v>
      </c>
      <c r="B224" s="246">
        <v>44950.2</v>
      </c>
      <c r="C224" s="246">
        <v>42327.8</v>
      </c>
      <c r="D224" s="246">
        <v>57953.599999999999</v>
      </c>
      <c r="E224" s="259"/>
      <c r="F224" s="259"/>
    </row>
    <row r="225" spans="1:6">
      <c r="A225" s="247" t="s">
        <v>1314</v>
      </c>
      <c r="B225" s="246">
        <v>26736.5</v>
      </c>
      <c r="C225" s="246">
        <v>32946.199999999997</v>
      </c>
      <c r="D225" s="246">
        <v>91688.2</v>
      </c>
      <c r="E225" s="259"/>
      <c r="F225" s="259"/>
    </row>
    <row r="226" spans="1:6">
      <c r="A226" s="247" t="s">
        <v>1313</v>
      </c>
      <c r="B226" s="246">
        <v>10942.5</v>
      </c>
      <c r="C226" s="246">
        <v>72558.7</v>
      </c>
      <c r="D226" s="246">
        <v>43356</v>
      </c>
      <c r="E226" s="259"/>
      <c r="F226" s="259"/>
    </row>
    <row r="227" spans="1:6">
      <c r="A227" s="247" t="s">
        <v>1312</v>
      </c>
      <c r="B227" s="246">
        <v>34830.699999999997</v>
      </c>
      <c r="C227" s="246">
        <v>36771</v>
      </c>
      <c r="D227" s="246">
        <v>51222.400000000001</v>
      </c>
      <c r="E227" s="259"/>
      <c r="F227" s="259"/>
    </row>
    <row r="228" spans="1:6">
      <c r="A228" s="247" t="s">
        <v>1311</v>
      </c>
      <c r="B228" s="246">
        <v>2717.2</v>
      </c>
      <c r="C228" s="246">
        <v>99580</v>
      </c>
      <c r="D228" s="246">
        <v>90464.8</v>
      </c>
      <c r="E228" s="259"/>
      <c r="F228" s="259"/>
    </row>
    <row r="229" spans="1:6">
      <c r="A229" s="247" t="s">
        <v>1310</v>
      </c>
      <c r="B229" s="246">
        <v>14870.5</v>
      </c>
      <c r="C229" s="246">
        <v>18809.099999999999</v>
      </c>
      <c r="D229" s="246">
        <v>77304.5</v>
      </c>
      <c r="E229" s="259"/>
      <c r="F229" s="259"/>
    </row>
    <row r="230" spans="1:6">
      <c r="A230" s="247" t="s">
        <v>1309</v>
      </c>
      <c r="B230" s="246">
        <v>54453.4</v>
      </c>
      <c r="C230" s="246">
        <v>38304.800000000003</v>
      </c>
      <c r="D230" s="246">
        <v>67969.399999999994</v>
      </c>
      <c r="E230" s="259"/>
      <c r="F230" s="259"/>
    </row>
    <row r="231" spans="1:6">
      <c r="A231" s="247" t="s">
        <v>1308</v>
      </c>
      <c r="B231" s="246">
        <v>45741.9</v>
      </c>
      <c r="C231" s="246">
        <v>54581.8</v>
      </c>
      <c r="D231" s="246">
        <v>48629.1</v>
      </c>
      <c r="E231" s="259"/>
      <c r="F231" s="259"/>
    </row>
    <row r="232" spans="1:6">
      <c r="A232" s="247" t="s">
        <v>1307</v>
      </c>
      <c r="B232" s="246">
        <v>30849.4</v>
      </c>
      <c r="C232" s="246">
        <v>39049.1</v>
      </c>
      <c r="D232" s="246">
        <v>85655.1</v>
      </c>
      <c r="E232" s="259"/>
      <c r="F232" s="259"/>
    </row>
    <row r="233" spans="1:6">
      <c r="A233" s="247" t="s">
        <v>1306</v>
      </c>
      <c r="B233" s="246">
        <v>31105.1</v>
      </c>
      <c r="C233" s="246">
        <v>80546.899999999994</v>
      </c>
      <c r="D233" s="246">
        <v>11609.3</v>
      </c>
      <c r="E233" s="259"/>
      <c r="F233" s="259"/>
    </row>
    <row r="234" spans="1:6">
      <c r="A234" s="247" t="s">
        <v>1305</v>
      </c>
      <c r="B234" s="246">
        <v>17638.599999999999</v>
      </c>
      <c r="C234" s="246">
        <v>89343.3</v>
      </c>
      <c r="D234" s="246">
        <v>54229.9</v>
      </c>
      <c r="E234" s="259"/>
      <c r="F234" s="259"/>
    </row>
    <row r="235" spans="1:6">
      <c r="A235" s="247" t="s">
        <v>1304</v>
      </c>
      <c r="B235" s="246">
        <v>95904.8</v>
      </c>
      <c r="C235" s="246">
        <v>63641.3</v>
      </c>
      <c r="D235" s="246">
        <v>35026.800000000003</v>
      </c>
      <c r="E235" s="259"/>
      <c r="F235" s="259"/>
    </row>
    <row r="236" spans="1:6">
      <c r="A236" s="247" t="s">
        <v>1303</v>
      </c>
      <c r="B236" s="246">
        <v>1297.4000000000001</v>
      </c>
      <c r="C236" s="246">
        <v>47588.800000000003</v>
      </c>
      <c r="D236" s="246">
        <v>57388.4</v>
      </c>
      <c r="E236" s="259"/>
      <c r="F236" s="259"/>
    </row>
    <row r="237" spans="1:6">
      <c r="A237" s="247" t="s">
        <v>1302</v>
      </c>
      <c r="B237" s="246">
        <v>20662.2</v>
      </c>
      <c r="C237" s="246">
        <v>66823.8</v>
      </c>
      <c r="D237" s="246">
        <v>86129.9</v>
      </c>
      <c r="E237" s="259"/>
      <c r="F237" s="259"/>
    </row>
    <row r="238" spans="1:6">
      <c r="A238" s="247" t="s">
        <v>1301</v>
      </c>
      <c r="B238" s="246">
        <v>13117.2</v>
      </c>
      <c r="C238" s="246">
        <v>16205.1</v>
      </c>
      <c r="D238" s="246">
        <v>6848.9</v>
      </c>
      <c r="E238" s="259"/>
      <c r="F238" s="259"/>
    </row>
    <row r="239" spans="1:6">
      <c r="A239" s="247" t="s">
        <v>1300</v>
      </c>
      <c r="B239" s="246">
        <v>31875.599999999999</v>
      </c>
      <c r="C239" s="246">
        <v>86149.2</v>
      </c>
      <c r="D239" s="246">
        <v>51337.8</v>
      </c>
      <c r="E239" s="259"/>
      <c r="F239" s="259"/>
    </row>
    <row r="240" spans="1:6">
      <c r="A240" s="247" t="s">
        <v>1299</v>
      </c>
      <c r="B240" s="246">
        <v>30652.1</v>
      </c>
      <c r="C240" s="246">
        <v>65076.9</v>
      </c>
      <c r="D240" s="246">
        <v>85399.2</v>
      </c>
      <c r="E240" s="259"/>
      <c r="F240" s="259"/>
    </row>
    <row r="241" spans="1:6">
      <c r="A241" s="247" t="s">
        <v>1298</v>
      </c>
      <c r="B241" s="246">
        <v>88084.5</v>
      </c>
      <c r="C241" s="246">
        <v>36225.599999999999</v>
      </c>
      <c r="D241" s="246">
        <v>52741.599999999999</v>
      </c>
      <c r="E241" s="259"/>
      <c r="F241" s="259"/>
    </row>
    <row r="242" spans="1:6">
      <c r="A242" s="247" t="s">
        <v>1297</v>
      </c>
      <c r="B242" s="246">
        <v>92923.199999999997</v>
      </c>
      <c r="C242" s="246">
        <v>32774.1</v>
      </c>
      <c r="D242" s="246">
        <v>86680.2</v>
      </c>
      <c r="E242" s="259"/>
      <c r="F242" s="259"/>
    </row>
    <row r="243" spans="1:6">
      <c r="A243" s="247" t="s">
        <v>1296</v>
      </c>
      <c r="B243" s="246">
        <v>14079.7</v>
      </c>
      <c r="C243" s="246">
        <v>56008.3</v>
      </c>
      <c r="D243" s="246">
        <v>5237.8999999999996</v>
      </c>
      <c r="E243" s="259"/>
      <c r="F243" s="259"/>
    </row>
    <row r="244" spans="1:6">
      <c r="A244" s="247" t="s">
        <v>1295</v>
      </c>
      <c r="B244" s="246">
        <v>44251.5</v>
      </c>
      <c r="C244" s="246">
        <v>72399.399999999994</v>
      </c>
      <c r="D244" s="246">
        <v>42018.2</v>
      </c>
      <c r="E244" s="259"/>
      <c r="F244" s="259"/>
    </row>
    <row r="245" spans="1:6">
      <c r="A245" s="247" t="s">
        <v>1294</v>
      </c>
      <c r="B245" s="246">
        <v>1095.5</v>
      </c>
      <c r="C245" s="246">
        <v>37610.1</v>
      </c>
      <c r="D245" s="246">
        <v>95891.9</v>
      </c>
      <c r="E245" s="259"/>
      <c r="F245" s="259"/>
    </row>
    <row r="246" spans="1:6">
      <c r="A246" s="247" t="s">
        <v>1293</v>
      </c>
      <c r="B246" s="246">
        <v>60101.3</v>
      </c>
      <c r="C246" s="246">
        <v>64450.6</v>
      </c>
      <c r="D246" s="246">
        <v>58417</v>
      </c>
      <c r="E246" s="259"/>
      <c r="F246" s="259"/>
    </row>
    <row r="247" spans="1:6">
      <c r="A247" s="247" t="s">
        <v>1292</v>
      </c>
      <c r="B247" s="246">
        <v>65454.400000000001</v>
      </c>
      <c r="C247" s="246">
        <v>4494.3</v>
      </c>
      <c r="D247" s="246">
        <v>70527</v>
      </c>
      <c r="E247" s="259"/>
      <c r="F247" s="259"/>
    </row>
    <row r="248" spans="1:6">
      <c r="A248" s="247" t="s">
        <v>1291</v>
      </c>
      <c r="B248" s="246">
        <v>81463.7</v>
      </c>
      <c r="C248" s="246">
        <v>1610.1</v>
      </c>
      <c r="D248" s="246">
        <v>57165.8</v>
      </c>
      <c r="E248" s="259"/>
      <c r="F248" s="259"/>
    </row>
    <row r="249" spans="1:6">
      <c r="A249" s="247" t="s">
        <v>1290</v>
      </c>
      <c r="B249" s="246">
        <v>61047.199999999997</v>
      </c>
      <c r="C249" s="246">
        <v>71055.3</v>
      </c>
      <c r="D249" s="246">
        <v>94449.7</v>
      </c>
      <c r="E249" s="259"/>
      <c r="F249" s="259"/>
    </row>
    <row r="250" spans="1:6">
      <c r="A250" s="247" t="s">
        <v>1289</v>
      </c>
      <c r="B250" s="246">
        <v>32439.1</v>
      </c>
      <c r="C250" s="246">
        <v>66195.5</v>
      </c>
      <c r="D250" s="246">
        <v>70442.5</v>
      </c>
      <c r="E250" s="259"/>
      <c r="F250" s="259"/>
    </row>
    <row r="251" spans="1:6">
      <c r="A251" s="247" t="s">
        <v>1288</v>
      </c>
      <c r="B251" s="246">
        <v>65337.5</v>
      </c>
      <c r="C251" s="246">
        <v>42566.400000000001</v>
      </c>
      <c r="D251" s="246">
        <v>94168.7</v>
      </c>
      <c r="E251" s="259"/>
      <c r="F251" s="259"/>
    </row>
    <row r="252" spans="1:6">
      <c r="A252" s="247" t="s">
        <v>1287</v>
      </c>
      <c r="B252" s="246">
        <v>31262.2</v>
      </c>
      <c r="C252" s="246">
        <v>49223.4</v>
      </c>
      <c r="D252" s="246">
        <v>70786.899999999994</v>
      </c>
      <c r="E252" s="259"/>
      <c r="F252" s="259"/>
    </row>
    <row r="253" spans="1:6">
      <c r="A253" s="247" t="s">
        <v>1286</v>
      </c>
      <c r="B253" s="246">
        <v>26399.200000000001</v>
      </c>
      <c r="C253" s="246">
        <v>27375.1</v>
      </c>
      <c r="D253" s="246">
        <v>35144.400000000001</v>
      </c>
      <c r="E253" s="259"/>
      <c r="F253" s="259"/>
    </row>
    <row r="254" spans="1:6">
      <c r="A254" s="247" t="s">
        <v>1285</v>
      </c>
      <c r="B254" s="246">
        <v>60129.5</v>
      </c>
      <c r="C254" s="246">
        <v>85786.4</v>
      </c>
      <c r="D254" s="246">
        <v>34457.199999999997</v>
      </c>
      <c r="E254" s="259"/>
      <c r="F254" s="259"/>
    </row>
    <row r="255" spans="1:6">
      <c r="A255" s="247" t="s">
        <v>1284</v>
      </c>
      <c r="B255" s="246">
        <v>46707.7</v>
      </c>
      <c r="C255" s="246">
        <v>35515.199999999997</v>
      </c>
      <c r="D255" s="246">
        <v>80431.100000000006</v>
      </c>
      <c r="E255" s="259"/>
      <c r="F255" s="259"/>
    </row>
    <row r="256" spans="1:6">
      <c r="A256" s="247" t="s">
        <v>1283</v>
      </c>
      <c r="B256" s="246">
        <v>49012.9</v>
      </c>
      <c r="C256" s="246">
        <v>12386</v>
      </c>
      <c r="D256" s="246">
        <v>76168.399999999994</v>
      </c>
      <c r="E256" s="259"/>
      <c r="F256" s="259"/>
    </row>
    <row r="257" spans="1:6">
      <c r="A257" s="247" t="s">
        <v>1282</v>
      </c>
      <c r="B257" s="246">
        <v>41575.1</v>
      </c>
      <c r="C257" s="246">
        <v>97551.6</v>
      </c>
      <c r="D257" s="246">
        <v>35215.9</v>
      </c>
      <c r="E257" s="259"/>
      <c r="F257" s="259"/>
    </row>
    <row r="258" spans="1:6">
      <c r="A258" s="247" t="s">
        <v>1281</v>
      </c>
      <c r="B258" s="246">
        <v>20937.5</v>
      </c>
      <c r="C258" s="246">
        <v>40684</v>
      </c>
      <c r="D258" s="246">
        <v>46451.9</v>
      </c>
      <c r="E258" s="259"/>
      <c r="F258" s="259"/>
    </row>
    <row r="259" spans="1:6">
      <c r="A259" s="247" t="s">
        <v>1280</v>
      </c>
      <c r="B259" s="246">
        <v>54778.8</v>
      </c>
      <c r="C259" s="246">
        <v>87448.6</v>
      </c>
      <c r="D259" s="246">
        <v>27108.400000000001</v>
      </c>
      <c r="E259" s="259"/>
      <c r="F259" s="259"/>
    </row>
    <row r="260" spans="1:6">
      <c r="A260" s="247" t="s">
        <v>1279</v>
      </c>
      <c r="B260" s="246">
        <v>75150.600000000006</v>
      </c>
      <c r="C260" s="246">
        <v>86896.9</v>
      </c>
      <c r="D260" s="246">
        <v>61983.3</v>
      </c>
      <c r="E260" s="259"/>
      <c r="F260" s="259"/>
    </row>
    <row r="261" spans="1:6">
      <c r="A261" s="247" t="s">
        <v>1278</v>
      </c>
      <c r="B261" s="246">
        <v>85232.6</v>
      </c>
      <c r="C261" s="246">
        <v>93090.3</v>
      </c>
      <c r="D261" s="246">
        <v>32703.200000000001</v>
      </c>
      <c r="E261" s="259"/>
      <c r="F261" s="259"/>
    </row>
    <row r="262" spans="1:6">
      <c r="A262" s="247" t="s">
        <v>1277</v>
      </c>
      <c r="B262" s="246">
        <v>77574.5</v>
      </c>
      <c r="C262" s="246">
        <v>9476.2999999999993</v>
      </c>
      <c r="D262" s="246">
        <v>20751.2</v>
      </c>
      <c r="E262" s="259"/>
      <c r="F262" s="259"/>
    </row>
    <row r="263" spans="1:6">
      <c r="A263" s="247" t="s">
        <v>1276</v>
      </c>
      <c r="B263" s="246">
        <v>53552.800000000003</v>
      </c>
      <c r="C263" s="246">
        <v>88101.3</v>
      </c>
      <c r="D263" s="246">
        <v>64532.9</v>
      </c>
      <c r="E263" s="259"/>
      <c r="F263" s="259"/>
    </row>
    <row r="264" spans="1:6">
      <c r="A264" s="247" t="s">
        <v>1275</v>
      </c>
      <c r="B264" s="246">
        <v>49433.5</v>
      </c>
      <c r="C264" s="246">
        <v>58990.6</v>
      </c>
      <c r="D264" s="246">
        <v>12519.6</v>
      </c>
      <c r="E264" s="259"/>
      <c r="F264" s="259"/>
    </row>
    <row r="265" spans="1:6">
      <c r="A265" s="247" t="s">
        <v>1274</v>
      </c>
      <c r="B265" s="246">
        <v>92023.6</v>
      </c>
      <c r="C265" s="246">
        <v>38855.800000000003</v>
      </c>
      <c r="D265" s="246">
        <v>10476.5</v>
      </c>
      <c r="E265" s="259"/>
      <c r="F265" s="259"/>
    </row>
    <row r="266" spans="1:6">
      <c r="A266" s="247" t="s">
        <v>1273</v>
      </c>
      <c r="B266" s="246">
        <v>66203.899999999994</v>
      </c>
      <c r="C266" s="246">
        <v>78568.800000000003</v>
      </c>
      <c r="D266" s="246">
        <v>54008.1</v>
      </c>
      <c r="E266" s="259"/>
      <c r="F266" s="259"/>
    </row>
    <row r="267" spans="1:6">
      <c r="A267" s="247" t="s">
        <v>1272</v>
      </c>
      <c r="B267" s="246">
        <v>75024.600000000006</v>
      </c>
      <c r="C267" s="246">
        <v>75608.7</v>
      </c>
      <c r="D267" s="246">
        <v>82380.800000000003</v>
      </c>
      <c r="E267" s="259"/>
      <c r="F267" s="259"/>
    </row>
    <row r="268" spans="1:6">
      <c r="A268" s="247" t="s">
        <v>1271</v>
      </c>
      <c r="B268" s="246">
        <v>26846</v>
      </c>
      <c r="C268" s="246">
        <v>19448.7</v>
      </c>
      <c r="D268" s="246">
        <v>98349.6</v>
      </c>
      <c r="E268" s="259"/>
      <c r="F268" s="259"/>
    </row>
    <row r="269" spans="1:6">
      <c r="A269" s="247" t="s">
        <v>1270</v>
      </c>
      <c r="B269" s="246">
        <v>92986.8</v>
      </c>
      <c r="C269" s="246">
        <v>42771.6</v>
      </c>
      <c r="D269" s="246">
        <v>29520.400000000001</v>
      </c>
      <c r="E269" s="259"/>
      <c r="F269" s="259"/>
    </row>
    <row r="270" spans="1:6">
      <c r="A270" s="247" t="s">
        <v>1269</v>
      </c>
      <c r="B270" s="246">
        <v>10312.700000000001</v>
      </c>
      <c r="C270" s="246">
        <v>82392.600000000006</v>
      </c>
      <c r="D270" s="246">
        <v>54781.8</v>
      </c>
      <c r="E270" s="259"/>
      <c r="F270" s="259"/>
    </row>
    <row r="271" spans="1:6">
      <c r="A271" s="247" t="s">
        <v>1268</v>
      </c>
      <c r="B271" s="246">
        <v>2574.9</v>
      </c>
      <c r="C271" s="246">
        <v>24496.2</v>
      </c>
      <c r="D271" s="246">
        <v>96333.2</v>
      </c>
      <c r="E271" s="259"/>
      <c r="F271" s="259"/>
    </row>
    <row r="272" spans="1:6">
      <c r="A272" s="247" t="s">
        <v>1267</v>
      </c>
      <c r="B272" s="246">
        <v>71152.399999999994</v>
      </c>
      <c r="C272" s="246">
        <v>75445</v>
      </c>
      <c r="D272" s="246">
        <v>53398.8</v>
      </c>
      <c r="E272" s="259"/>
      <c r="F272" s="259"/>
    </row>
    <row r="273" spans="1:6">
      <c r="A273" s="247" t="s">
        <v>1266</v>
      </c>
      <c r="B273" s="246">
        <v>34316.9</v>
      </c>
      <c r="C273" s="246">
        <v>47807.6</v>
      </c>
      <c r="D273" s="246">
        <v>91800.4</v>
      </c>
      <c r="E273" s="259"/>
      <c r="F273" s="259"/>
    </row>
    <row r="274" spans="1:6">
      <c r="A274" s="247" t="s">
        <v>1265</v>
      </c>
      <c r="B274" s="246">
        <v>92556.5</v>
      </c>
      <c r="C274" s="246">
        <v>30380.9</v>
      </c>
      <c r="D274" s="246">
        <v>15745.6</v>
      </c>
      <c r="E274" s="259"/>
      <c r="F274" s="259"/>
    </row>
    <row r="275" spans="1:6">
      <c r="A275" s="247" t="s">
        <v>1264</v>
      </c>
      <c r="B275" s="246">
        <v>42478.2</v>
      </c>
      <c r="C275" s="246">
        <v>34641.4</v>
      </c>
      <c r="D275" s="246">
        <v>60486.7</v>
      </c>
      <c r="E275" s="259"/>
      <c r="F275" s="259"/>
    </row>
    <row r="276" spans="1:6">
      <c r="A276" s="247" t="s">
        <v>1263</v>
      </c>
      <c r="B276" s="246">
        <v>86207</v>
      </c>
      <c r="C276" s="246">
        <v>23046.400000000001</v>
      </c>
      <c r="D276" s="246">
        <v>97821.8</v>
      </c>
      <c r="E276" s="259"/>
      <c r="F276" s="259"/>
    </row>
    <row r="277" spans="1:6">
      <c r="A277" s="247" t="s">
        <v>1262</v>
      </c>
      <c r="B277" s="246">
        <v>35797.1</v>
      </c>
      <c r="C277" s="246">
        <v>3807.8</v>
      </c>
      <c r="D277" s="246">
        <v>15902.2</v>
      </c>
      <c r="E277" s="259"/>
      <c r="F277" s="259"/>
    </row>
    <row r="278" spans="1:6">
      <c r="A278" s="247" t="s">
        <v>1261</v>
      </c>
      <c r="B278" s="246">
        <v>59531</v>
      </c>
      <c r="C278" s="246">
        <v>24603.3</v>
      </c>
      <c r="D278" s="246">
        <v>80373.899999999994</v>
      </c>
      <c r="E278" s="259"/>
      <c r="F278" s="259"/>
    </row>
    <row r="279" spans="1:6">
      <c r="A279" s="247" t="s">
        <v>1260</v>
      </c>
      <c r="B279" s="246">
        <v>38629.5</v>
      </c>
      <c r="C279" s="246">
        <v>98554.7</v>
      </c>
      <c r="D279" s="246">
        <v>96328.2</v>
      </c>
      <c r="E279" s="259"/>
      <c r="F279" s="259"/>
    </row>
    <row r="280" spans="1:6">
      <c r="A280" s="247" t="s">
        <v>1259</v>
      </c>
      <c r="B280" s="246">
        <v>47678.1</v>
      </c>
      <c r="C280" s="246">
        <v>24462.1</v>
      </c>
      <c r="D280" s="246">
        <v>72416.100000000006</v>
      </c>
      <c r="E280" s="259"/>
      <c r="F280" s="259"/>
    </row>
    <row r="281" spans="1:6">
      <c r="A281" s="247" t="s">
        <v>1258</v>
      </c>
      <c r="B281" s="246">
        <v>53986</v>
      </c>
      <c r="C281" s="246">
        <v>69007.7</v>
      </c>
      <c r="D281" s="246">
        <v>49289.2</v>
      </c>
      <c r="E281" s="259"/>
      <c r="F281" s="259"/>
    </row>
    <row r="282" spans="1:6">
      <c r="A282" s="247" t="s">
        <v>1257</v>
      </c>
      <c r="B282" s="246">
        <v>29336.1</v>
      </c>
      <c r="C282" s="246">
        <v>32514.799999999999</v>
      </c>
      <c r="D282" s="246">
        <v>71421.2</v>
      </c>
      <c r="E282" s="259"/>
      <c r="F282" s="259"/>
    </row>
    <row r="283" spans="1:6">
      <c r="A283" s="247" t="s">
        <v>1256</v>
      </c>
      <c r="B283" s="246">
        <v>17311.099999999999</v>
      </c>
      <c r="C283" s="246">
        <v>82514.399999999994</v>
      </c>
      <c r="D283" s="246">
        <v>14177.8</v>
      </c>
      <c r="E283" s="259"/>
      <c r="F283" s="259"/>
    </row>
    <row r="284" spans="1:6">
      <c r="A284" s="247" t="s">
        <v>1255</v>
      </c>
      <c r="B284" s="246">
        <v>83674</v>
      </c>
      <c r="C284" s="246">
        <v>41174.6</v>
      </c>
      <c r="D284" s="246">
        <v>55415.1</v>
      </c>
      <c r="E284" s="259"/>
      <c r="F284" s="259"/>
    </row>
    <row r="285" spans="1:6">
      <c r="A285" s="247" t="s">
        <v>1254</v>
      </c>
      <c r="B285" s="246">
        <v>11688.1</v>
      </c>
      <c r="C285" s="246">
        <v>23739</v>
      </c>
      <c r="D285" s="246">
        <v>60348.6</v>
      </c>
      <c r="E285" s="259"/>
      <c r="F285" s="259"/>
    </row>
    <row r="286" spans="1:6">
      <c r="A286" s="247" t="s">
        <v>1253</v>
      </c>
      <c r="B286" s="246">
        <v>24828.400000000001</v>
      </c>
      <c r="C286" s="246">
        <v>90931.6</v>
      </c>
      <c r="D286" s="246">
        <v>24630.6</v>
      </c>
      <c r="E286" s="259"/>
      <c r="F286" s="259"/>
    </row>
    <row r="287" spans="1:6">
      <c r="A287" s="247" t="s">
        <v>1252</v>
      </c>
      <c r="B287" s="246">
        <v>93068</v>
      </c>
      <c r="C287" s="246">
        <v>61702.3</v>
      </c>
      <c r="D287" s="246">
        <v>9359.9</v>
      </c>
      <c r="E287" s="259"/>
      <c r="F287" s="259"/>
    </row>
    <row r="288" spans="1:6">
      <c r="A288" s="247" t="s">
        <v>1251</v>
      </c>
      <c r="B288" s="246">
        <v>27447.9</v>
      </c>
      <c r="C288" s="246">
        <v>46616.5</v>
      </c>
      <c r="D288" s="246">
        <v>73845.399999999994</v>
      </c>
      <c r="E288" s="259"/>
      <c r="F288" s="259"/>
    </row>
    <row r="289" spans="1:6">
      <c r="A289" s="247" t="s">
        <v>1250</v>
      </c>
      <c r="B289" s="246">
        <v>20194.8</v>
      </c>
      <c r="C289" s="246">
        <v>23035.7</v>
      </c>
      <c r="D289" s="246">
        <v>63008.1</v>
      </c>
      <c r="E289" s="259"/>
      <c r="F289" s="259"/>
    </row>
    <row r="290" spans="1:6">
      <c r="A290" s="247" t="s">
        <v>1249</v>
      </c>
      <c r="B290" s="246">
        <v>34856.1</v>
      </c>
      <c r="C290" s="246">
        <v>60118.9</v>
      </c>
      <c r="D290" s="246">
        <v>90445.1</v>
      </c>
      <c r="E290" s="259"/>
      <c r="F290" s="259"/>
    </row>
    <row r="291" spans="1:6">
      <c r="A291" s="247" t="s">
        <v>1248</v>
      </c>
      <c r="B291" s="246">
        <v>63758.1</v>
      </c>
      <c r="C291" s="246">
        <v>22026.1</v>
      </c>
      <c r="D291" s="246">
        <v>65830</v>
      </c>
      <c r="E291" s="259"/>
      <c r="F291" s="259"/>
    </row>
    <row r="292" spans="1:6">
      <c r="A292" s="247" t="s">
        <v>1247</v>
      </c>
      <c r="B292" s="246">
        <v>33558.400000000001</v>
      </c>
      <c r="C292" s="246">
        <v>47769.2</v>
      </c>
      <c r="D292" s="246">
        <v>69961.5</v>
      </c>
      <c r="E292" s="259"/>
      <c r="F292" s="259"/>
    </row>
    <row r="293" spans="1:6">
      <c r="A293" s="247" t="s">
        <v>1246</v>
      </c>
      <c r="B293" s="246">
        <v>18484.5</v>
      </c>
      <c r="C293" s="246">
        <v>75475</v>
      </c>
      <c r="D293" s="246">
        <v>72968.100000000006</v>
      </c>
      <c r="E293" s="259"/>
      <c r="F293" s="259"/>
    </row>
    <row r="294" spans="1:6">
      <c r="A294" s="247" t="s">
        <v>1245</v>
      </c>
      <c r="B294" s="246">
        <v>18072.8</v>
      </c>
      <c r="C294" s="246">
        <v>32695.3</v>
      </c>
      <c r="D294" s="246">
        <v>67656.899999999994</v>
      </c>
      <c r="E294" s="259"/>
      <c r="F294" s="259"/>
    </row>
    <row r="295" spans="1:6">
      <c r="A295" s="247" t="s">
        <v>1244</v>
      </c>
      <c r="B295" s="246">
        <v>44591.5</v>
      </c>
      <c r="C295" s="246">
        <v>45630.3</v>
      </c>
      <c r="D295" s="246">
        <v>78749.399999999994</v>
      </c>
      <c r="E295" s="259"/>
      <c r="F295" s="259"/>
    </row>
    <row r="296" spans="1:6">
      <c r="A296" s="247" t="s">
        <v>1243</v>
      </c>
      <c r="B296" s="246">
        <v>92421.4</v>
      </c>
      <c r="C296" s="246">
        <v>22259.7</v>
      </c>
      <c r="D296" s="246">
        <v>73272.600000000006</v>
      </c>
      <c r="E296" s="259"/>
      <c r="F296" s="259"/>
    </row>
    <row r="297" spans="1:6">
      <c r="A297" s="247" t="s">
        <v>1242</v>
      </c>
      <c r="B297" s="246">
        <v>89101.1</v>
      </c>
      <c r="C297" s="246">
        <v>39090</v>
      </c>
      <c r="D297" s="246">
        <v>85059.9</v>
      </c>
      <c r="E297" s="259"/>
      <c r="F297" s="259"/>
    </row>
    <row r="298" spans="1:6">
      <c r="A298" s="247" t="s">
        <v>1241</v>
      </c>
      <c r="B298" s="246">
        <v>27091.4</v>
      </c>
      <c r="C298" s="246">
        <v>32713</v>
      </c>
      <c r="D298" s="246">
        <v>24405.1</v>
      </c>
      <c r="E298" s="259"/>
      <c r="F298" s="259"/>
    </row>
    <row r="299" spans="1:6">
      <c r="A299" s="247" t="s">
        <v>1240</v>
      </c>
      <c r="B299" s="246">
        <v>80979.7</v>
      </c>
      <c r="C299" s="246">
        <v>82293.2</v>
      </c>
      <c r="D299" s="246">
        <v>67921.2</v>
      </c>
      <c r="E299" s="259"/>
      <c r="F299" s="259"/>
    </row>
    <row r="300" spans="1:6">
      <c r="A300" s="247" t="s">
        <v>1239</v>
      </c>
      <c r="B300" s="246">
        <v>85256.3</v>
      </c>
      <c r="C300" s="246">
        <v>17954</v>
      </c>
      <c r="D300" s="246">
        <v>1555.7</v>
      </c>
      <c r="E300" s="259"/>
      <c r="F300" s="259"/>
    </row>
    <row r="301" spans="1:6">
      <c r="A301" s="247" t="s">
        <v>1238</v>
      </c>
      <c r="B301" s="246">
        <v>32158.2</v>
      </c>
      <c r="C301" s="246">
        <v>8173.6</v>
      </c>
      <c r="D301" s="246">
        <v>50179.7</v>
      </c>
      <c r="E301" s="259"/>
      <c r="F301" s="259"/>
    </row>
    <row r="302" spans="1:6">
      <c r="A302" s="247" t="s">
        <v>1237</v>
      </c>
      <c r="B302" s="246">
        <v>13395</v>
      </c>
      <c r="C302" s="246">
        <v>92436.3</v>
      </c>
      <c r="D302" s="246">
        <v>94633.1</v>
      </c>
      <c r="E302" s="259"/>
      <c r="F302" s="259"/>
    </row>
    <row r="303" spans="1:6">
      <c r="A303" s="247" t="s">
        <v>1236</v>
      </c>
      <c r="B303" s="246">
        <v>25474.7</v>
      </c>
      <c r="C303" s="246">
        <v>5383.3</v>
      </c>
      <c r="D303" s="246">
        <v>70472.100000000006</v>
      </c>
      <c r="E303" s="259"/>
      <c r="F303" s="259"/>
    </row>
    <row r="304" spans="1:6">
      <c r="A304" s="247" t="s">
        <v>1235</v>
      </c>
      <c r="B304" s="246">
        <v>34443.800000000003</v>
      </c>
      <c r="C304" s="246">
        <v>60056.1</v>
      </c>
      <c r="D304" s="246">
        <v>17945.900000000001</v>
      </c>
      <c r="E304" s="259"/>
      <c r="F304" s="259"/>
    </row>
    <row r="305" spans="1:6">
      <c r="A305" s="247" t="s">
        <v>1234</v>
      </c>
      <c r="B305" s="246">
        <v>41929.599999999999</v>
      </c>
      <c r="C305" s="246">
        <v>33029.1</v>
      </c>
      <c r="D305" s="246">
        <v>78658.7</v>
      </c>
      <c r="E305" s="259"/>
      <c r="F305" s="259"/>
    </row>
    <row r="306" spans="1:6">
      <c r="A306" s="247" t="s">
        <v>1233</v>
      </c>
      <c r="B306" s="246">
        <v>51026.3</v>
      </c>
      <c r="C306" s="246">
        <v>52931.6</v>
      </c>
      <c r="D306" s="246">
        <v>69904.399999999994</v>
      </c>
      <c r="E306" s="259"/>
      <c r="F306" s="259"/>
    </row>
    <row r="307" spans="1:6">
      <c r="A307" s="247" t="s">
        <v>1232</v>
      </c>
      <c r="B307" s="246">
        <v>59393.4</v>
      </c>
      <c r="C307" s="246">
        <v>54898</v>
      </c>
      <c r="D307" s="246">
        <v>3748.7</v>
      </c>
      <c r="E307" s="259"/>
      <c r="F307" s="259"/>
    </row>
    <row r="308" spans="1:6">
      <c r="A308" s="247" t="s">
        <v>1231</v>
      </c>
      <c r="B308" s="246">
        <v>78904.600000000006</v>
      </c>
      <c r="C308" s="246">
        <v>45734.6</v>
      </c>
      <c r="D308" s="246">
        <v>52525.3</v>
      </c>
      <c r="E308" s="259"/>
      <c r="F308" s="259"/>
    </row>
    <row r="309" spans="1:6">
      <c r="A309" s="247" t="s">
        <v>1230</v>
      </c>
      <c r="B309" s="246">
        <v>62335.3</v>
      </c>
      <c r="C309" s="246">
        <v>33997.599999999999</v>
      </c>
      <c r="D309" s="246">
        <v>72216.5</v>
      </c>
      <c r="E309" s="259"/>
      <c r="F309" s="259"/>
    </row>
    <row r="310" spans="1:6">
      <c r="A310" s="247" t="s">
        <v>1229</v>
      </c>
      <c r="B310" s="246">
        <v>68775.399999999994</v>
      </c>
      <c r="C310" s="246">
        <v>45311.7</v>
      </c>
      <c r="D310" s="246">
        <v>20783.900000000001</v>
      </c>
      <c r="E310" s="259"/>
      <c r="F310" s="259"/>
    </row>
    <row r="311" spans="1:6">
      <c r="A311" s="247" t="s">
        <v>1228</v>
      </c>
      <c r="B311" s="246">
        <v>82460</v>
      </c>
      <c r="C311" s="246">
        <v>76775.899999999994</v>
      </c>
      <c r="D311" s="246">
        <v>53747.3</v>
      </c>
      <c r="E311" s="259"/>
      <c r="F311" s="259"/>
    </row>
    <row r="312" spans="1:6">
      <c r="A312" s="247" t="s">
        <v>1227</v>
      </c>
      <c r="B312" s="246">
        <v>26971.7</v>
      </c>
      <c r="C312" s="246">
        <v>45772.800000000003</v>
      </c>
      <c r="D312" s="246">
        <v>57622.400000000001</v>
      </c>
      <c r="E312" s="259"/>
      <c r="F312" s="259"/>
    </row>
    <row r="313" spans="1:6">
      <c r="A313" s="247" t="s">
        <v>1226</v>
      </c>
      <c r="B313" s="246">
        <v>21129.8</v>
      </c>
      <c r="C313" s="246">
        <v>21497.5</v>
      </c>
      <c r="D313" s="246">
        <v>41207</v>
      </c>
      <c r="E313" s="259"/>
      <c r="F313" s="259"/>
    </row>
    <row r="314" spans="1:6">
      <c r="A314" s="247" t="s">
        <v>1225</v>
      </c>
      <c r="B314" s="246">
        <v>44538.6</v>
      </c>
      <c r="C314" s="246">
        <v>61477.5</v>
      </c>
      <c r="D314" s="246">
        <v>47650.5</v>
      </c>
      <c r="E314" s="259"/>
      <c r="F314" s="259"/>
    </row>
    <row r="315" spans="1:6">
      <c r="A315" s="247" t="s">
        <v>1224</v>
      </c>
      <c r="B315" s="246">
        <v>66155</v>
      </c>
      <c r="C315" s="246">
        <v>23193.7</v>
      </c>
      <c r="D315" s="246">
        <v>52941.8</v>
      </c>
      <c r="E315" s="259"/>
      <c r="F315" s="259"/>
    </row>
    <row r="316" spans="1:6">
      <c r="A316" s="247" t="s">
        <v>1223</v>
      </c>
      <c r="B316" s="246">
        <v>85406</v>
      </c>
      <c r="C316" s="246">
        <v>95966.9</v>
      </c>
      <c r="D316" s="246">
        <v>98740.5</v>
      </c>
      <c r="E316" s="259"/>
      <c r="F316" s="259"/>
    </row>
    <row r="317" spans="1:6">
      <c r="A317" s="247" t="s">
        <v>1222</v>
      </c>
      <c r="B317" s="246">
        <v>49810.5</v>
      </c>
      <c r="C317" s="246">
        <v>71168</v>
      </c>
      <c r="D317" s="246">
        <v>55480</v>
      </c>
      <c r="E317" s="259"/>
      <c r="F317" s="259"/>
    </row>
    <row r="318" spans="1:6">
      <c r="A318" s="247" t="s">
        <v>1221</v>
      </c>
      <c r="B318" s="246">
        <v>61254.2</v>
      </c>
      <c r="C318" s="246">
        <v>7841.6</v>
      </c>
      <c r="D318" s="246">
        <v>59923.3</v>
      </c>
      <c r="E318" s="259"/>
      <c r="F318" s="259"/>
    </row>
    <row r="319" spans="1:6">
      <c r="A319" s="247" t="s">
        <v>1220</v>
      </c>
      <c r="B319" s="246">
        <v>9912.2999999999993</v>
      </c>
      <c r="C319" s="246">
        <v>79967.7</v>
      </c>
      <c r="D319" s="246">
        <v>40751.599999999999</v>
      </c>
      <c r="E319" s="259"/>
      <c r="F319" s="259"/>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2:D18"/>
  <sheetViews>
    <sheetView topLeftCell="A12" workbookViewId="0">
      <selection activeCell="J34" sqref="J34"/>
    </sheetView>
  </sheetViews>
  <sheetFormatPr defaultRowHeight="15"/>
  <cols>
    <col min="1" max="1" width="14.5703125" bestFit="1" customWidth="1"/>
    <col min="2" max="2" width="14.5703125" customWidth="1"/>
    <col min="3" max="3" width="7.42578125" bestFit="1" customWidth="1"/>
    <col min="4" max="4" width="12.140625" bestFit="1" customWidth="1"/>
  </cols>
  <sheetData>
    <row r="12" spans="1:4" ht="16.5">
      <c r="A12" s="208" t="s">
        <v>1105</v>
      </c>
      <c r="B12" s="208"/>
      <c r="C12" s="208" t="s">
        <v>1106</v>
      </c>
      <c r="D12" s="208" t="s">
        <v>1107</v>
      </c>
    </row>
    <row r="13" spans="1:4" ht="16.5">
      <c r="A13" s="207" t="s">
        <v>1108</v>
      </c>
      <c r="B13" s="207"/>
      <c r="C13" s="242">
        <v>0</v>
      </c>
      <c r="D13" s="243">
        <v>0</v>
      </c>
    </row>
    <row r="14" spans="1:4" ht="16.5">
      <c r="A14" s="207" t="s">
        <v>1109</v>
      </c>
      <c r="B14" s="207"/>
      <c r="C14" s="242">
        <v>1000</v>
      </c>
      <c r="D14" s="243">
        <v>0.01</v>
      </c>
    </row>
    <row r="15" spans="1:4" ht="16.5">
      <c r="A15" s="207" t="s">
        <v>1110</v>
      </c>
      <c r="B15" s="207"/>
      <c r="C15" s="242">
        <v>3000</v>
      </c>
      <c r="D15" s="243">
        <v>0.02</v>
      </c>
    </row>
    <row r="16" spans="1:4" ht="16.5">
      <c r="A16" s="207" t="s">
        <v>1111</v>
      </c>
      <c r="B16" s="207"/>
      <c r="C16" s="242">
        <v>4000</v>
      </c>
      <c r="D16" s="243">
        <v>0.03</v>
      </c>
    </row>
    <row r="17" spans="1:4" ht="16.5">
      <c r="A17" s="207" t="s">
        <v>1112</v>
      </c>
      <c r="B17" s="207"/>
      <c r="C17" s="242">
        <v>5000</v>
      </c>
      <c r="D17" s="243">
        <v>0.04</v>
      </c>
    </row>
    <row r="18" spans="1:4" ht="16.5">
      <c r="A18" s="207" t="s">
        <v>1113</v>
      </c>
      <c r="B18" s="207"/>
      <c r="C18" s="242">
        <v>6000</v>
      </c>
      <c r="D18" s="243">
        <v>0.05</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tabColor rgb="FFFF0000"/>
  </sheetPr>
  <dimension ref="A1:M72"/>
  <sheetViews>
    <sheetView topLeftCell="B57" workbookViewId="0">
      <selection activeCell="G66" sqref="G66"/>
    </sheetView>
  </sheetViews>
  <sheetFormatPr defaultColWidth="9.140625" defaultRowHeight="20.25"/>
  <cols>
    <col min="1" max="1" width="9.140625" style="5"/>
    <col min="2" max="2" width="24" style="5" customWidth="1"/>
    <col min="3" max="3" width="42.42578125" style="5" customWidth="1"/>
    <col min="4" max="4" width="18.7109375" style="5" customWidth="1"/>
    <col min="5" max="5" width="29.140625" style="5" customWidth="1"/>
    <col min="6" max="6" width="15.28515625" style="5" customWidth="1"/>
    <col min="7" max="7" width="15.7109375" style="5" customWidth="1"/>
    <col min="8" max="8" width="14.28515625" style="5" customWidth="1"/>
    <col min="9" max="9" width="11.5703125" style="5" customWidth="1"/>
    <col min="10" max="10" width="12.140625" style="5" customWidth="1"/>
    <col min="11" max="11" width="13.42578125" style="5" customWidth="1"/>
    <col min="12" max="16384" width="9.140625" style="5"/>
  </cols>
  <sheetData>
    <row r="1" spans="1:13">
      <c r="A1" s="5">
        <v>144</v>
      </c>
    </row>
    <row r="2" spans="1:13">
      <c r="A2" s="5">
        <v>14</v>
      </c>
    </row>
    <row r="3" spans="1:13">
      <c r="A3" s="5">
        <v>15</v>
      </c>
    </row>
    <row r="5" spans="1:13">
      <c r="B5" s="28" t="s">
        <v>982</v>
      </c>
      <c r="C5" s="28">
        <v>11</v>
      </c>
    </row>
    <row r="6" spans="1:13">
      <c r="A6" s="3"/>
      <c r="B6" s="4" t="s">
        <v>983</v>
      </c>
      <c r="C6" s="3"/>
      <c r="D6" s="3"/>
      <c r="E6" s="3"/>
      <c r="F6" s="3"/>
      <c r="G6" s="3"/>
      <c r="H6" s="3"/>
      <c r="I6" s="3"/>
      <c r="J6" s="3"/>
      <c r="K6" s="3"/>
      <c r="L6" s="3"/>
      <c r="M6" s="3"/>
    </row>
    <row r="7" spans="1:13">
      <c r="B7" s="124" t="s">
        <v>684</v>
      </c>
      <c r="C7" s="125" t="s">
        <v>984</v>
      </c>
    </row>
    <row r="9" spans="1:13">
      <c r="B9" s="28" t="s">
        <v>985</v>
      </c>
      <c r="C9" s="28">
        <v>200000</v>
      </c>
    </row>
    <row r="10" spans="1:13">
      <c r="B10" s="28" t="s">
        <v>683</v>
      </c>
      <c r="C10" s="126">
        <v>0.05</v>
      </c>
    </row>
    <row r="11" spans="1:13">
      <c r="B11" s="28" t="s">
        <v>685</v>
      </c>
      <c r="C11" s="28">
        <v>360</v>
      </c>
    </row>
    <row r="13" spans="1:13">
      <c r="B13" s="28" t="s">
        <v>684</v>
      </c>
      <c r="C13" s="127"/>
    </row>
    <row r="14" spans="1:13">
      <c r="A14" s="3"/>
      <c r="B14" s="4" t="s">
        <v>986</v>
      </c>
      <c r="C14" s="3"/>
      <c r="D14" s="3"/>
      <c r="E14" s="3"/>
      <c r="F14" s="3"/>
      <c r="G14" s="3"/>
      <c r="H14" s="3"/>
      <c r="I14" s="3"/>
      <c r="J14" s="3"/>
      <c r="K14" s="3"/>
      <c r="L14" s="3"/>
      <c r="M14" s="3"/>
    </row>
    <row r="16" spans="1:13">
      <c r="B16" s="6" t="s">
        <v>987</v>
      </c>
      <c r="C16" s="5">
        <f>A1+A2+A3</f>
        <v>173</v>
      </c>
    </row>
    <row r="18" spans="1:13">
      <c r="B18" s="6" t="s">
        <v>988</v>
      </c>
      <c r="C18" s="5">
        <f>SQRT(A1)</f>
        <v>12</v>
      </c>
    </row>
    <row r="20" spans="1:13">
      <c r="B20" s="128" t="s">
        <v>989</v>
      </c>
      <c r="C20" s="15">
        <f ca="1">TODAY()</f>
        <v>45032</v>
      </c>
    </row>
    <row r="22" spans="1:13">
      <c r="B22" s="6" t="s">
        <v>990</v>
      </c>
    </row>
    <row r="24" spans="1:13">
      <c r="B24" s="6" t="s">
        <v>991</v>
      </c>
    </row>
    <row r="27" spans="1:13">
      <c r="A27" s="3"/>
      <c r="B27" s="4" t="s">
        <v>992</v>
      </c>
      <c r="C27" s="3"/>
      <c r="D27" s="3"/>
      <c r="E27" s="3"/>
      <c r="F27" s="3"/>
      <c r="G27" s="3"/>
      <c r="H27" s="3"/>
      <c r="I27" s="3"/>
      <c r="J27" s="3"/>
      <c r="K27" s="3"/>
      <c r="L27" s="3"/>
      <c r="M27" s="3"/>
    </row>
    <row r="28" spans="1:13">
      <c r="B28" s="5" t="s">
        <v>993</v>
      </c>
      <c r="C28" s="5" t="s">
        <v>994</v>
      </c>
      <c r="D28" s="5" t="s">
        <v>995</v>
      </c>
    </row>
    <row r="29" spans="1:13">
      <c r="B29" s="5" t="s">
        <v>996</v>
      </c>
      <c r="C29" s="5" t="s">
        <v>997</v>
      </c>
      <c r="D29" s="6" t="s">
        <v>998</v>
      </c>
    </row>
    <row r="30" spans="1:13">
      <c r="B30" s="5" t="s">
        <v>999</v>
      </c>
      <c r="C30" s="5" t="s">
        <v>1000</v>
      </c>
      <c r="D30" s="6" t="s">
        <v>1001</v>
      </c>
    </row>
    <row r="31" spans="1:13">
      <c r="B31" s="5" t="s">
        <v>1002</v>
      </c>
      <c r="C31" s="5" t="s">
        <v>1003</v>
      </c>
      <c r="D31" s="129" t="s">
        <v>1004</v>
      </c>
    </row>
    <row r="32" spans="1:13">
      <c r="B32" s="5" t="s">
        <v>1005</v>
      </c>
      <c r="C32" s="5" t="s">
        <v>1006</v>
      </c>
      <c r="D32" s="130">
        <v>0.2</v>
      </c>
    </row>
    <row r="33" spans="1:13">
      <c r="B33" s="5" t="s">
        <v>1007</v>
      </c>
      <c r="C33" s="5" t="s">
        <v>1008</v>
      </c>
      <c r="D33" s="5" t="s">
        <v>1009</v>
      </c>
    </row>
    <row r="36" spans="1:13">
      <c r="A36" s="3"/>
      <c r="B36" s="4" t="s">
        <v>1010</v>
      </c>
      <c r="C36" s="3"/>
      <c r="D36" s="3"/>
      <c r="E36" s="3"/>
      <c r="F36" s="3"/>
      <c r="G36" s="3"/>
      <c r="H36" s="3"/>
      <c r="I36" s="3"/>
      <c r="J36" s="3"/>
      <c r="K36" s="3"/>
      <c r="L36" s="3"/>
      <c r="M36" s="3"/>
    </row>
    <row r="37" spans="1:13">
      <c r="B37" s="6" t="s">
        <v>1011</v>
      </c>
      <c r="C37" s="5" t="s">
        <v>1012</v>
      </c>
      <c r="G37" s="120" t="s">
        <v>1013</v>
      </c>
      <c r="H37" s="120" t="s">
        <v>1014</v>
      </c>
      <c r="I37" s="120" t="s">
        <v>1015</v>
      </c>
      <c r="J37" s="120" t="s">
        <v>1016</v>
      </c>
      <c r="K37" s="120" t="s">
        <v>1017</v>
      </c>
    </row>
    <row r="38" spans="1:13">
      <c r="B38" s="5" t="s">
        <v>1018</v>
      </c>
      <c r="C38" s="5" t="s">
        <v>1019</v>
      </c>
      <c r="F38" s="5" t="s">
        <v>1020</v>
      </c>
      <c r="G38" s="16">
        <v>50000</v>
      </c>
      <c r="H38" s="16">
        <v>20000</v>
      </c>
      <c r="I38" s="16">
        <v>10000</v>
      </c>
      <c r="J38" s="16">
        <v>20000</v>
      </c>
      <c r="K38" s="16">
        <v>5000</v>
      </c>
    </row>
    <row r="39" spans="1:13">
      <c r="B39" s="5" t="s">
        <v>1021</v>
      </c>
      <c r="C39" s="5" t="s">
        <v>1022</v>
      </c>
      <c r="F39" s="5" t="s">
        <v>1023</v>
      </c>
      <c r="G39" s="16">
        <v>55000</v>
      </c>
      <c r="H39" s="16">
        <v>15000</v>
      </c>
      <c r="I39" s="16">
        <v>12000</v>
      </c>
      <c r="J39" s="16">
        <v>25000</v>
      </c>
      <c r="K39" s="16">
        <v>10000</v>
      </c>
    </row>
    <row r="40" spans="1:13">
      <c r="B40" s="5" t="s">
        <v>1024</v>
      </c>
      <c r="C40" s="5" t="s">
        <v>1025</v>
      </c>
      <c r="E40" s="16"/>
      <c r="F40" s="16"/>
      <c r="G40" s="16"/>
      <c r="H40" s="16"/>
      <c r="I40" s="16"/>
    </row>
    <row r="41" spans="1:13">
      <c r="B41" s="5" t="s">
        <v>1026</v>
      </c>
      <c r="C41" s="5" t="s">
        <v>1027</v>
      </c>
      <c r="E41" s="5" t="s">
        <v>1012</v>
      </c>
      <c r="F41" s="5" t="s">
        <v>1028</v>
      </c>
      <c r="G41" s="6" t="b">
        <f>G38=G39</f>
        <v>0</v>
      </c>
      <c r="H41" s="6" t="b">
        <f t="shared" ref="H41:I41" si="0">H38=H39</f>
        <v>0</v>
      </c>
      <c r="I41" s="6" t="b">
        <f t="shared" si="0"/>
        <v>0</v>
      </c>
      <c r="J41" s="131"/>
      <c r="K41" s="131"/>
    </row>
    <row r="42" spans="1:13">
      <c r="B42" s="5" t="s">
        <v>1029</v>
      </c>
      <c r="C42" s="5" t="s">
        <v>1030</v>
      </c>
      <c r="E42" s="5" t="s">
        <v>1019</v>
      </c>
      <c r="F42" s="5" t="s">
        <v>1031</v>
      </c>
      <c r="G42" s="5" t="b">
        <f>G38&gt;G39</f>
        <v>0</v>
      </c>
      <c r="H42" s="5" t="b">
        <f t="shared" ref="H42:I42" si="1">H38&gt;H39</f>
        <v>1</v>
      </c>
      <c r="I42" s="5" t="b">
        <f t="shared" si="1"/>
        <v>0</v>
      </c>
      <c r="J42" s="132"/>
      <c r="K42" s="132"/>
    </row>
    <row r="43" spans="1:13">
      <c r="E43" s="5" t="s">
        <v>1022</v>
      </c>
      <c r="F43" s="5" t="s">
        <v>1032</v>
      </c>
      <c r="G43" s="5" t="b">
        <f>G38&lt;G39</f>
        <v>1</v>
      </c>
      <c r="H43" s="5" t="b">
        <f t="shared" ref="H43:I43" si="2">H38&lt;H39</f>
        <v>0</v>
      </c>
      <c r="I43" s="5" t="b">
        <f t="shared" si="2"/>
        <v>1</v>
      </c>
      <c r="J43" s="132"/>
      <c r="K43" s="132"/>
    </row>
    <row r="44" spans="1:13">
      <c r="E44" s="5" t="s">
        <v>1025</v>
      </c>
      <c r="F44" s="5" t="s">
        <v>1033</v>
      </c>
      <c r="G44" s="5" t="b">
        <f>G38&gt;=G39</f>
        <v>0</v>
      </c>
      <c r="H44" s="133" t="b">
        <f>H38&gt;=H39</f>
        <v>1</v>
      </c>
      <c r="I44" s="133" t="b">
        <f>I38&gt;=I39</f>
        <v>0</v>
      </c>
      <c r="J44" s="132"/>
      <c r="K44" s="132"/>
    </row>
    <row r="45" spans="1:13">
      <c r="E45" s="5" t="s">
        <v>1027</v>
      </c>
      <c r="F45" s="5" t="s">
        <v>1034</v>
      </c>
      <c r="G45" s="5" t="b">
        <f>G38&lt;=G39</f>
        <v>1</v>
      </c>
      <c r="H45" s="133" t="b">
        <f>H38&lt;=H39</f>
        <v>0</v>
      </c>
      <c r="I45" s="133" t="b">
        <f>I38&lt;=I39</f>
        <v>1</v>
      </c>
      <c r="J45" s="132"/>
      <c r="K45" s="132"/>
    </row>
    <row r="46" spans="1:13">
      <c r="E46" s="5" t="s">
        <v>1030</v>
      </c>
      <c r="F46" s="5" t="s">
        <v>1035</v>
      </c>
      <c r="G46" s="5" t="b">
        <f>G38&lt;&gt;G39</f>
        <v>1</v>
      </c>
      <c r="H46" s="133" t="b">
        <f>H38&lt;&gt;H39</f>
        <v>1</v>
      </c>
      <c r="I46" s="133" t="b">
        <f>I38&lt;&gt;I39</f>
        <v>1</v>
      </c>
      <c r="J46" s="132"/>
      <c r="K46" s="132"/>
    </row>
    <row r="50" spans="1:13">
      <c r="A50" s="3"/>
      <c r="B50" s="4" t="s">
        <v>1036</v>
      </c>
      <c r="C50" s="3"/>
      <c r="D50" s="3"/>
      <c r="E50" s="3"/>
      <c r="F50" s="3"/>
      <c r="G50" s="3"/>
      <c r="H50" s="3"/>
      <c r="I50" s="3"/>
      <c r="J50" s="3"/>
      <c r="K50" s="3"/>
      <c r="L50" s="3"/>
      <c r="M50" s="3"/>
    </row>
    <row r="51" spans="1:13">
      <c r="B51" s="5" t="s">
        <v>17</v>
      </c>
      <c r="C51" s="5" t="s">
        <v>1037</v>
      </c>
      <c r="D51" s="5" t="s">
        <v>1038</v>
      </c>
    </row>
    <row r="52" spans="1:13">
      <c r="D52" s="5" t="s">
        <v>1039</v>
      </c>
    </row>
    <row r="53" spans="1:13">
      <c r="B53" s="5" t="str">
        <f>CONCATENATE(D51," ",D53," ",D56)</f>
        <v>Jide Loves Football</v>
      </c>
      <c r="D53" s="5" t="s">
        <v>1040</v>
      </c>
    </row>
    <row r="54" spans="1:13">
      <c r="D54" s="5" t="s">
        <v>1041</v>
      </c>
    </row>
    <row r="55" spans="1:13">
      <c r="D55" s="5" t="s">
        <v>1042</v>
      </c>
    </row>
    <row r="56" spans="1:13">
      <c r="D56" s="5" t="s">
        <v>1043</v>
      </c>
    </row>
    <row r="57" spans="1:13">
      <c r="D57" s="5" t="s">
        <v>1044</v>
      </c>
    </row>
    <row r="60" spans="1:13">
      <c r="A60" s="3"/>
      <c r="B60" s="4" t="s">
        <v>1045</v>
      </c>
      <c r="C60" s="3"/>
      <c r="D60" s="3"/>
      <c r="E60" s="3"/>
      <c r="F60" s="3"/>
      <c r="G60" s="3"/>
      <c r="H60" s="3"/>
      <c r="I60" s="3"/>
      <c r="J60" s="3"/>
      <c r="K60" s="3"/>
      <c r="L60" s="3"/>
      <c r="M60" s="3"/>
    </row>
    <row r="61" spans="1:13">
      <c r="D61" s="120" t="s">
        <v>1046</v>
      </c>
      <c r="E61" s="120" t="s">
        <v>1047</v>
      </c>
      <c r="F61" s="120" t="s">
        <v>1048</v>
      </c>
      <c r="G61" s="120" t="s">
        <v>1049</v>
      </c>
      <c r="H61" s="120"/>
    </row>
    <row r="62" spans="1:13">
      <c r="B62" s="5" t="s">
        <v>1050</v>
      </c>
      <c r="C62" s="6" t="s">
        <v>1051</v>
      </c>
      <c r="D62" s="5">
        <v>563</v>
      </c>
      <c r="E62" s="5">
        <v>222</v>
      </c>
      <c r="F62" s="5">
        <v>432</v>
      </c>
      <c r="G62" s="5">
        <v>695</v>
      </c>
    </row>
    <row r="63" spans="1:13">
      <c r="B63" s="5" t="s">
        <v>1052</v>
      </c>
      <c r="C63" s="6" t="s">
        <v>1053</v>
      </c>
      <c r="D63" s="5">
        <v>790</v>
      </c>
      <c r="E63" s="5">
        <v>297</v>
      </c>
      <c r="F63" s="5">
        <v>359</v>
      </c>
      <c r="G63" s="5">
        <v>725</v>
      </c>
    </row>
    <row r="64" spans="1:13">
      <c r="D64" s="5">
        <v>145</v>
      </c>
      <c r="E64" s="5">
        <v>766</v>
      </c>
      <c r="F64" s="5">
        <v>864</v>
      </c>
      <c r="G64" s="5">
        <v>137</v>
      </c>
    </row>
    <row r="65" spans="1:13">
      <c r="D65" s="5">
        <v>348</v>
      </c>
      <c r="E65" s="5">
        <v>739</v>
      </c>
      <c r="F65" s="5">
        <v>408</v>
      </c>
      <c r="G65" s="5">
        <v>337</v>
      </c>
    </row>
    <row r="66" spans="1:13">
      <c r="G66" s="141"/>
    </row>
    <row r="67" spans="1:13">
      <c r="A67" s="3"/>
      <c r="B67" s="4" t="s">
        <v>1054</v>
      </c>
      <c r="C67" s="3"/>
      <c r="D67" s="3"/>
      <c r="E67" s="3"/>
      <c r="F67" s="3"/>
      <c r="G67" s="3"/>
      <c r="H67" s="3"/>
      <c r="I67" s="3"/>
      <c r="J67" s="3"/>
      <c r="K67" s="3"/>
      <c r="L67" s="3"/>
      <c r="M67" s="3"/>
    </row>
    <row r="69" spans="1:13">
      <c r="B69" s="5" t="s">
        <v>1055</v>
      </c>
    </row>
    <row r="70" spans="1:13">
      <c r="B70" s="6" t="s">
        <v>1056</v>
      </c>
    </row>
    <row r="72" spans="1:13">
      <c r="B72" s="6" t="s">
        <v>1057</v>
      </c>
    </row>
  </sheetData>
  <pageMargins left="0.7" right="0.7" top="0.75" bottom="0.75" header="0.3" footer="0.3"/>
  <pageSetup orientation="portrait" horizontalDpi="300" verticalDpi="300"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tabColor rgb="FF7030A0"/>
  </sheetPr>
  <dimension ref="B2:G15"/>
  <sheetViews>
    <sheetView workbookViewId="0">
      <selection activeCell="E14" sqref="E14"/>
    </sheetView>
  </sheetViews>
  <sheetFormatPr defaultRowHeight="15"/>
  <cols>
    <col min="3" max="3" width="14.85546875" bestFit="1" customWidth="1"/>
    <col min="4" max="4" width="18.140625" customWidth="1"/>
    <col min="5" max="5" width="12" bestFit="1" customWidth="1"/>
  </cols>
  <sheetData>
    <row r="2" spans="2:7" ht="46.5">
      <c r="B2" s="579" t="s">
        <v>1183</v>
      </c>
      <c r="C2" s="579"/>
      <c r="D2" s="579"/>
      <c r="E2" s="579"/>
      <c r="F2" s="579"/>
      <c r="G2" s="229"/>
    </row>
    <row r="3" spans="2:7" ht="26.25">
      <c r="C3" s="580" t="s">
        <v>1184</v>
      </c>
      <c r="D3" s="580"/>
      <c r="E3" s="580"/>
    </row>
    <row r="4" spans="2:7">
      <c r="B4" s="232" t="s">
        <v>1185</v>
      </c>
      <c r="C4" s="232" t="s">
        <v>1116</v>
      </c>
      <c r="D4" s="232" t="s">
        <v>1186</v>
      </c>
      <c r="E4" s="232" t="s">
        <v>1187</v>
      </c>
    </row>
    <row r="5" spans="2:7">
      <c r="B5" s="230" t="s">
        <v>1188</v>
      </c>
      <c r="C5" s="230" t="s">
        <v>1189</v>
      </c>
      <c r="D5" s="231">
        <v>43315</v>
      </c>
      <c r="E5" s="230">
        <v>60</v>
      </c>
    </row>
    <row r="6" spans="2:7">
      <c r="B6" s="230" t="s">
        <v>1190</v>
      </c>
      <c r="C6" s="230" t="s">
        <v>1191</v>
      </c>
      <c r="D6" s="231">
        <v>43321</v>
      </c>
      <c r="E6" s="230">
        <v>-56</v>
      </c>
    </row>
    <row r="7" spans="2:7">
      <c r="B7" s="230" t="s">
        <v>1192</v>
      </c>
      <c r="C7" s="230" t="s">
        <v>1189</v>
      </c>
      <c r="D7" s="231">
        <v>43325</v>
      </c>
      <c r="E7" s="230">
        <v>89</v>
      </c>
    </row>
    <row r="8" spans="2:7">
      <c r="B8" s="230" t="s">
        <v>1193</v>
      </c>
      <c r="C8" s="230" t="s">
        <v>1194</v>
      </c>
      <c r="D8" s="231">
        <v>43326</v>
      </c>
      <c r="E8" s="230">
        <v>-10</v>
      </c>
    </row>
    <row r="9" spans="2:7">
      <c r="B9" s="230" t="s">
        <v>1195</v>
      </c>
      <c r="C9" s="230" t="s">
        <v>1196</v>
      </c>
      <c r="D9" s="231">
        <v>43327</v>
      </c>
      <c r="E9" s="230">
        <v>77</v>
      </c>
    </row>
    <row r="10" spans="2:7">
      <c r="B10" s="230" t="s">
        <v>1193</v>
      </c>
      <c r="C10" s="230" t="s">
        <v>1194</v>
      </c>
      <c r="D10" s="231">
        <v>43327</v>
      </c>
      <c r="E10" s="230">
        <v>-45</v>
      </c>
    </row>
    <row r="11" spans="2:7">
      <c r="B11" s="230" t="s">
        <v>1197</v>
      </c>
      <c r="C11" s="230" t="s">
        <v>1198</v>
      </c>
      <c r="D11" s="231">
        <v>43329</v>
      </c>
      <c r="E11" s="230">
        <v>55</v>
      </c>
    </row>
    <row r="12" spans="2:7">
      <c r="B12" s="230" t="s">
        <v>1199</v>
      </c>
      <c r="C12" s="230" t="s">
        <v>1200</v>
      </c>
      <c r="D12" s="231">
        <v>43331</v>
      </c>
      <c r="E12" s="230">
        <v>65</v>
      </c>
    </row>
    <row r="13" spans="2:7">
      <c r="B13" s="230" t="s">
        <v>1190</v>
      </c>
      <c r="C13" s="230" t="s">
        <v>1191</v>
      </c>
      <c r="D13" s="231">
        <v>43333</v>
      </c>
      <c r="E13" s="230">
        <v>-20</v>
      </c>
    </row>
    <row r="14" spans="2:7">
      <c r="B14" s="232" t="s">
        <v>1201</v>
      </c>
      <c r="C14" s="230"/>
      <c r="D14" s="230"/>
      <c r="E14" s="230">
        <f>SUMIF(E5:E13,"&gt;0")</f>
        <v>346</v>
      </c>
    </row>
    <row r="15" spans="2:7">
      <c r="B15" s="232" t="s">
        <v>1202</v>
      </c>
      <c r="C15" s="230"/>
      <c r="D15" s="230"/>
      <c r="E15" s="230">
        <f>SUMIF(E5:E14,"&lt;0")</f>
        <v>-131</v>
      </c>
    </row>
  </sheetData>
  <mergeCells count="2">
    <mergeCell ref="B2:F2"/>
    <mergeCell ref="C3:E3"/>
  </mergeCell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theme="9" tint="-0.249977111117893"/>
  </sheetPr>
  <dimension ref="A1:E10"/>
  <sheetViews>
    <sheetView workbookViewId="0">
      <selection activeCell="E14" sqref="E14"/>
    </sheetView>
  </sheetViews>
  <sheetFormatPr defaultRowHeight="15"/>
  <cols>
    <col min="1" max="1" width="10" bestFit="1" customWidth="1"/>
    <col min="2" max="2" width="9.5703125" bestFit="1" customWidth="1"/>
    <col min="5" max="5" width="14.5703125" bestFit="1" customWidth="1"/>
  </cols>
  <sheetData>
    <row r="1" spans="1:5">
      <c r="A1" s="18" t="s">
        <v>671</v>
      </c>
      <c r="B1" s="18" t="s">
        <v>1207</v>
      </c>
      <c r="C1" s="18"/>
      <c r="D1" s="18" t="s">
        <v>1208</v>
      </c>
      <c r="E1" s="18" t="s">
        <v>1209</v>
      </c>
    </row>
    <row r="2" spans="1:5">
      <c r="A2" s="234">
        <v>43465</v>
      </c>
      <c r="B2" s="308">
        <v>1250</v>
      </c>
      <c r="D2">
        <v>2000</v>
      </c>
      <c r="E2" s="234">
        <f>FORECAST(D2,A2:A9,B2:B9)</f>
        <v>43727.069916613211</v>
      </c>
    </row>
    <row r="3" spans="1:5">
      <c r="A3" s="234">
        <v>43496</v>
      </c>
      <c r="B3" s="308">
        <v>1370</v>
      </c>
      <c r="E3" s="7"/>
    </row>
    <row r="4" spans="1:5">
      <c r="A4" s="234">
        <v>43524</v>
      </c>
      <c r="B4" s="308">
        <v>1300</v>
      </c>
    </row>
    <row r="5" spans="1:5">
      <c r="A5" s="234">
        <v>43555</v>
      </c>
      <c r="B5" s="308">
        <v>1500</v>
      </c>
    </row>
    <row r="6" spans="1:5">
      <c r="A6" s="234">
        <v>43585</v>
      </c>
      <c r="B6" s="308">
        <v>1620</v>
      </c>
    </row>
    <row r="7" spans="1:5">
      <c r="A7" s="234">
        <v>43616</v>
      </c>
      <c r="B7" s="308">
        <v>1520</v>
      </c>
    </row>
    <row r="8" spans="1:5">
      <c r="A8" s="234">
        <v>43646</v>
      </c>
      <c r="B8" s="308">
        <v>1780</v>
      </c>
    </row>
    <row r="9" spans="1:5">
      <c r="A9" s="234">
        <v>43673</v>
      </c>
      <c r="B9" s="308">
        <v>1820</v>
      </c>
    </row>
    <row r="10" spans="1:5">
      <c r="B10" s="308">
        <v>2000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124"/>
  <sheetViews>
    <sheetView showGridLines="0" topLeftCell="A2" workbookViewId="0">
      <selection activeCell="H64" sqref="H64"/>
    </sheetView>
  </sheetViews>
  <sheetFormatPr defaultColWidth="8.85546875" defaultRowHeight="15"/>
  <cols>
    <col min="1" max="1" width="12.7109375" style="333" customWidth="1"/>
    <col min="2" max="2" width="82.85546875" style="333" customWidth="1"/>
    <col min="3" max="4" width="12.7109375" style="332" customWidth="1"/>
    <col min="5" max="5" width="8.42578125" style="332" bestFit="1" customWidth="1"/>
    <col min="6" max="8" width="12.7109375" style="332" customWidth="1"/>
    <col min="9" max="25" width="8.85546875" style="332"/>
    <col min="26" max="26" width="8.85546875" style="332" hidden="1" customWidth="1"/>
    <col min="27" max="27" width="2.28515625" style="332" hidden="1" customWidth="1"/>
    <col min="28" max="28" width="11" style="332" hidden="1" customWidth="1"/>
    <col min="29" max="29" width="2.28515625" style="332" hidden="1" customWidth="1"/>
    <col min="30" max="30" width="11" style="332" hidden="1" customWidth="1"/>
    <col min="31" max="31" width="2.28515625" style="332" hidden="1" customWidth="1"/>
    <col min="32" max="32" width="11" style="332" hidden="1" customWidth="1"/>
    <col min="33" max="33" width="2.28515625" style="332" hidden="1" customWidth="1"/>
    <col min="34" max="34" width="11" style="332" hidden="1" customWidth="1"/>
    <col min="35" max="16384" width="8.85546875" style="332"/>
  </cols>
  <sheetData>
    <row r="1" spans="1:34" ht="60" customHeight="1">
      <c r="A1" s="348" t="s">
        <v>1931</v>
      </c>
      <c r="C1" s="363"/>
      <c r="D1" s="362"/>
      <c r="E1" s="362"/>
      <c r="F1" s="362"/>
      <c r="G1" s="362"/>
      <c r="H1" s="362"/>
    </row>
    <row r="2" spans="1:34" ht="15" customHeight="1">
      <c r="A2" s="348" t="s">
        <v>1930</v>
      </c>
      <c r="C2" s="337" t="s">
        <v>712</v>
      </c>
      <c r="D2" s="343" t="s">
        <v>1207</v>
      </c>
      <c r="E2" s="341"/>
      <c r="F2" s="337" t="s">
        <v>712</v>
      </c>
      <c r="G2" s="337" t="s">
        <v>1724</v>
      </c>
      <c r="H2" s="343" t="s">
        <v>1207</v>
      </c>
      <c r="Z2" s="337" t="s">
        <v>712</v>
      </c>
      <c r="AB2" s="337" t="s">
        <v>1875</v>
      </c>
      <c r="AD2" s="337" t="s">
        <v>1873</v>
      </c>
      <c r="AF2" s="337" t="s">
        <v>1871</v>
      </c>
      <c r="AH2" s="337" t="s">
        <v>1868</v>
      </c>
    </row>
    <row r="3" spans="1:34" ht="15" customHeight="1">
      <c r="A3" s="348" t="s">
        <v>1929</v>
      </c>
      <c r="C3" s="359" t="s">
        <v>1875</v>
      </c>
      <c r="D3" s="358">
        <v>50</v>
      </c>
      <c r="E3" s="341"/>
      <c r="F3" s="359" t="s">
        <v>1875</v>
      </c>
      <c r="G3" s="359" t="s">
        <v>1879</v>
      </c>
      <c r="H3" s="358">
        <v>50</v>
      </c>
      <c r="Z3" s="336" t="s">
        <v>1875</v>
      </c>
      <c r="AB3" s="336" t="s">
        <v>1879</v>
      </c>
      <c r="AD3" s="336" t="s">
        <v>1878</v>
      </c>
      <c r="AF3" s="336" t="s">
        <v>1870</v>
      </c>
      <c r="AH3" s="336" t="s">
        <v>1877</v>
      </c>
    </row>
    <row r="4" spans="1:34" ht="15" customHeight="1">
      <c r="A4" s="348" t="s">
        <v>1928</v>
      </c>
      <c r="C4" s="359" t="s">
        <v>1873</v>
      </c>
      <c r="D4" s="358">
        <v>20</v>
      </c>
      <c r="E4" s="341"/>
      <c r="F4" s="359" t="s">
        <v>1873</v>
      </c>
      <c r="G4" s="359" t="s">
        <v>1878</v>
      </c>
      <c r="H4" s="358">
        <v>20</v>
      </c>
      <c r="J4" s="347"/>
      <c r="K4" s="347"/>
      <c r="L4" s="347"/>
      <c r="M4" s="347"/>
      <c r="N4" s="347"/>
      <c r="Z4" s="336" t="s">
        <v>1873</v>
      </c>
      <c r="AB4" s="336" t="s">
        <v>1874</v>
      </c>
      <c r="AD4" s="336" t="s">
        <v>1872</v>
      </c>
      <c r="AF4" s="336" t="s">
        <v>1876</v>
      </c>
      <c r="AH4" s="336" t="s">
        <v>1867</v>
      </c>
    </row>
    <row r="5" spans="1:34" s="340" customFormat="1" ht="15" customHeight="1">
      <c r="A5" s="348" t="s">
        <v>1912</v>
      </c>
      <c r="C5" s="359" t="s">
        <v>1871</v>
      </c>
      <c r="D5" s="358">
        <v>60</v>
      </c>
      <c r="E5" s="341"/>
      <c r="F5" s="359" t="s">
        <v>1871</v>
      </c>
      <c r="G5" s="359" t="s">
        <v>1870</v>
      </c>
      <c r="H5" s="358">
        <v>60</v>
      </c>
      <c r="I5" s="332"/>
      <c r="J5" s="347"/>
      <c r="K5" s="361"/>
      <c r="L5" s="347"/>
      <c r="M5" s="347"/>
      <c r="N5" s="347"/>
      <c r="O5" s="332"/>
      <c r="P5" s="332"/>
      <c r="Z5" s="336" t="s">
        <v>1871</v>
      </c>
    </row>
    <row r="6" spans="1:34" s="340" customFormat="1" ht="15" customHeight="1">
      <c r="A6" s="348" t="s">
        <v>1911</v>
      </c>
      <c r="C6" s="359" t="s">
        <v>1868</v>
      </c>
      <c r="D6" s="358">
        <v>40</v>
      </c>
      <c r="E6" s="341"/>
      <c r="F6" s="359" t="s">
        <v>1868</v>
      </c>
      <c r="G6" s="359" t="s">
        <v>1877</v>
      </c>
      <c r="H6" s="358">
        <v>40</v>
      </c>
      <c r="I6" s="332"/>
      <c r="J6" s="332"/>
      <c r="K6" s="332"/>
      <c r="L6" s="332"/>
      <c r="M6" s="332"/>
      <c r="N6" s="347"/>
      <c r="O6" s="332"/>
      <c r="P6" s="332"/>
      <c r="Z6" s="336" t="s">
        <v>1868</v>
      </c>
    </row>
    <row r="7" spans="1:34" s="340" customFormat="1" ht="15" customHeight="1">
      <c r="A7" s="348" t="s">
        <v>1927</v>
      </c>
      <c r="C7" s="359" t="s">
        <v>1875</v>
      </c>
      <c r="D7" s="358">
        <v>50</v>
      </c>
      <c r="E7" s="341"/>
      <c r="F7" s="359" t="s">
        <v>1875</v>
      </c>
      <c r="G7" s="359" t="s">
        <v>1874</v>
      </c>
      <c r="H7" s="358">
        <v>50</v>
      </c>
      <c r="N7" s="347"/>
    </row>
    <row r="8" spans="1:34" s="340" customFormat="1" ht="15" customHeight="1">
      <c r="A8" s="348" t="s">
        <v>1926</v>
      </c>
      <c r="C8" s="359" t="s">
        <v>1873</v>
      </c>
      <c r="D8" s="358">
        <v>20</v>
      </c>
      <c r="E8" s="341"/>
      <c r="F8" s="359" t="s">
        <v>1873</v>
      </c>
      <c r="G8" s="359" t="s">
        <v>1872</v>
      </c>
      <c r="H8" s="358">
        <v>20</v>
      </c>
      <c r="N8" s="347"/>
    </row>
    <row r="9" spans="1:34" s="340" customFormat="1" ht="15" customHeight="1">
      <c r="A9" s="348" t="s">
        <v>1925</v>
      </c>
      <c r="C9" s="359" t="s">
        <v>1871</v>
      </c>
      <c r="D9" s="358">
        <v>60</v>
      </c>
      <c r="E9" s="341"/>
      <c r="F9" s="359" t="s">
        <v>1871</v>
      </c>
      <c r="G9" s="359" t="s">
        <v>1876</v>
      </c>
      <c r="H9" s="358">
        <v>60</v>
      </c>
      <c r="N9" s="347"/>
    </row>
    <row r="10" spans="1:34" s="340" customFormat="1" ht="15" customHeight="1">
      <c r="A10" s="348" t="s">
        <v>1924</v>
      </c>
      <c r="C10" s="359" t="s">
        <v>1868</v>
      </c>
      <c r="D10" s="358">
        <v>40</v>
      </c>
      <c r="E10" s="341"/>
      <c r="F10" s="359" t="s">
        <v>1868</v>
      </c>
      <c r="G10" s="359" t="s">
        <v>1867</v>
      </c>
      <c r="H10" s="358">
        <v>40</v>
      </c>
      <c r="J10" s="347"/>
      <c r="K10" s="347"/>
      <c r="L10" s="347"/>
      <c r="M10" s="347"/>
      <c r="N10" s="347"/>
    </row>
    <row r="11" spans="1:34" s="340" customFormat="1" ht="15" customHeight="1">
      <c r="A11" s="348" t="s">
        <v>1923</v>
      </c>
      <c r="C11" s="359" t="s">
        <v>1875</v>
      </c>
      <c r="D11" s="358">
        <v>50</v>
      </c>
      <c r="E11" s="341"/>
      <c r="F11" s="359" t="s">
        <v>1875</v>
      </c>
      <c r="G11" s="359" t="s">
        <v>1874</v>
      </c>
      <c r="H11" s="358">
        <v>50</v>
      </c>
      <c r="J11" s="355"/>
      <c r="K11" s="353"/>
      <c r="L11" s="347"/>
      <c r="M11" s="347"/>
      <c r="N11" s="347"/>
    </row>
    <row r="12" spans="1:34" s="340" customFormat="1" ht="15" customHeight="1">
      <c r="A12" s="348" t="s">
        <v>1907</v>
      </c>
      <c r="C12" s="359" t="s">
        <v>1873</v>
      </c>
      <c r="D12" s="358">
        <v>20</v>
      </c>
      <c r="E12" s="341"/>
      <c r="F12" s="359" t="s">
        <v>1873</v>
      </c>
      <c r="G12" s="359" t="s">
        <v>1872</v>
      </c>
      <c r="H12" s="358">
        <v>20</v>
      </c>
      <c r="J12" s="355"/>
      <c r="K12" s="351"/>
      <c r="L12" s="347"/>
      <c r="M12" s="347"/>
      <c r="N12" s="347"/>
    </row>
    <row r="13" spans="1:34" s="340" customFormat="1" ht="15" customHeight="1">
      <c r="A13" s="357" t="s">
        <v>1922</v>
      </c>
      <c r="C13" s="359" t="s">
        <v>1871</v>
      </c>
      <c r="D13" s="358">
        <v>60</v>
      </c>
      <c r="E13" s="341"/>
      <c r="F13" s="359" t="s">
        <v>1871</v>
      </c>
      <c r="G13" s="359" t="s">
        <v>1870</v>
      </c>
      <c r="H13" s="358">
        <v>60</v>
      </c>
      <c r="J13" s="355"/>
      <c r="K13" s="351"/>
      <c r="L13" s="347"/>
      <c r="M13" s="347"/>
      <c r="N13" s="347"/>
    </row>
    <row r="14" spans="1:34" s="340" customFormat="1" ht="15" customHeight="1">
      <c r="A14" s="360" t="s">
        <v>1921</v>
      </c>
      <c r="C14" s="359" t="s">
        <v>1868</v>
      </c>
      <c r="D14" s="358">
        <v>40</v>
      </c>
      <c r="E14" s="341"/>
      <c r="F14" s="359" t="s">
        <v>1868</v>
      </c>
      <c r="G14" s="359" t="s">
        <v>1867</v>
      </c>
      <c r="H14" s="358">
        <v>40</v>
      </c>
      <c r="J14" s="355"/>
      <c r="K14" s="356"/>
      <c r="L14" s="347"/>
      <c r="M14" s="347"/>
      <c r="N14" s="347"/>
    </row>
    <row r="15" spans="1:34" s="340" customFormat="1" ht="15" customHeight="1">
      <c r="A15" s="357" t="s">
        <v>1920</v>
      </c>
      <c r="C15" s="345"/>
      <c r="D15" s="345"/>
      <c r="E15" s="345"/>
      <c r="F15" s="345"/>
      <c r="G15" s="345"/>
      <c r="H15" s="345"/>
      <c r="J15" s="355"/>
      <c r="K15" s="354"/>
      <c r="L15" s="347"/>
      <c r="M15" s="347"/>
      <c r="N15" s="347"/>
    </row>
    <row r="16" spans="1:34" s="340" customFormat="1" ht="15" customHeight="1" thickBot="1">
      <c r="A16" s="348" t="s">
        <v>1902</v>
      </c>
      <c r="C16" s="340" t="s">
        <v>712</v>
      </c>
      <c r="D16" s="339" t="s">
        <v>1919</v>
      </c>
      <c r="E16" s="341"/>
      <c r="F16" s="340" t="s">
        <v>712</v>
      </c>
      <c r="G16" s="340" t="s">
        <v>1724</v>
      </c>
      <c r="H16" s="339" t="s">
        <v>1918</v>
      </c>
      <c r="J16" s="355"/>
      <c r="K16" s="353"/>
      <c r="L16" s="347"/>
      <c r="M16" s="347"/>
      <c r="N16" s="347"/>
    </row>
    <row r="17" spans="1:34" s="340" customFormat="1" ht="15" customHeight="1" thickTop="1" thickBot="1">
      <c r="A17" s="348" t="s">
        <v>1917</v>
      </c>
      <c r="C17" s="334" t="s">
        <v>1875</v>
      </c>
      <c r="D17" s="344"/>
      <c r="E17" s="341"/>
      <c r="F17" s="334" t="s">
        <v>1873</v>
      </c>
      <c r="G17" s="334" t="s">
        <v>1878</v>
      </c>
      <c r="H17" s="338"/>
      <c r="J17" s="352"/>
      <c r="K17" s="351"/>
      <c r="L17" s="347"/>
      <c r="M17" s="347"/>
      <c r="N17" s="347"/>
    </row>
    <row r="18" spans="1:34" s="340" customFormat="1" ht="15" customHeight="1" thickTop="1">
      <c r="A18" s="348" t="s">
        <v>1916</v>
      </c>
      <c r="E18" s="341"/>
      <c r="J18" s="355"/>
      <c r="K18" s="356"/>
      <c r="L18" s="347"/>
      <c r="M18" s="347"/>
      <c r="N18" s="347"/>
    </row>
    <row r="19" spans="1:34" s="340" customFormat="1" ht="15" customHeight="1">
      <c r="A19" s="348" t="s">
        <v>1915</v>
      </c>
      <c r="C19" s="332"/>
      <c r="D19" s="332"/>
      <c r="E19" s="332"/>
      <c r="F19" s="332"/>
      <c r="G19" s="332"/>
      <c r="H19" s="332"/>
      <c r="J19" s="355"/>
      <c r="K19" s="354"/>
      <c r="L19" s="347"/>
      <c r="M19" s="347"/>
    </row>
    <row r="20" spans="1:34" s="340" customFormat="1" ht="15" customHeight="1">
      <c r="A20" s="348" t="s">
        <v>1914</v>
      </c>
      <c r="C20" s="332"/>
      <c r="D20" s="332"/>
      <c r="E20" s="332"/>
      <c r="F20" s="332"/>
      <c r="G20" s="332"/>
      <c r="H20" s="332"/>
      <c r="J20" s="352"/>
      <c r="K20" s="353"/>
      <c r="M20" s="347"/>
    </row>
    <row r="21" spans="1:34" s="340" customFormat="1" ht="15" customHeight="1">
      <c r="A21" s="348" t="s">
        <v>1913</v>
      </c>
      <c r="C21" s="332"/>
      <c r="D21" s="332"/>
      <c r="E21" s="332"/>
      <c r="F21" s="332"/>
      <c r="G21" s="332"/>
      <c r="H21" s="332"/>
      <c r="J21" s="352"/>
      <c r="K21" s="351"/>
      <c r="M21" s="347"/>
    </row>
    <row r="22" spans="1:34" s="340" customFormat="1" ht="15" customHeight="1">
      <c r="A22" s="348" t="s">
        <v>1912</v>
      </c>
      <c r="C22" s="332"/>
      <c r="D22" s="332"/>
      <c r="E22" s="332"/>
      <c r="F22" s="332"/>
      <c r="G22" s="332"/>
      <c r="H22" s="332"/>
      <c r="J22" s="332"/>
      <c r="K22" s="351"/>
      <c r="L22" s="349"/>
      <c r="M22" s="347"/>
    </row>
    <row r="23" spans="1:34" s="340" customFormat="1" ht="15" customHeight="1">
      <c r="A23" s="348" t="s">
        <v>1911</v>
      </c>
      <c r="C23" s="332"/>
      <c r="D23" s="332"/>
      <c r="E23" s="332"/>
      <c r="F23" s="332"/>
      <c r="G23" s="332"/>
      <c r="H23" s="332"/>
      <c r="J23" s="332"/>
      <c r="K23" s="350"/>
      <c r="L23" s="349"/>
      <c r="M23" s="347"/>
    </row>
    <row r="24" spans="1:34" s="340" customFormat="1" ht="15" customHeight="1">
      <c r="A24" s="348" t="s">
        <v>1910</v>
      </c>
      <c r="C24" s="332"/>
      <c r="D24" s="332"/>
      <c r="E24" s="332"/>
      <c r="F24" s="332"/>
      <c r="G24" s="332"/>
      <c r="H24" s="332"/>
      <c r="J24" s="332"/>
      <c r="L24" s="349"/>
      <c r="M24" s="347"/>
      <c r="AH24" s="332"/>
    </row>
    <row r="25" spans="1:34" s="340" customFormat="1" ht="15" customHeight="1">
      <c r="A25" s="348" t="s">
        <v>1909</v>
      </c>
      <c r="C25" s="332"/>
      <c r="D25" s="332"/>
      <c r="E25" s="332"/>
      <c r="F25" s="332"/>
      <c r="G25" s="332"/>
      <c r="H25" s="332"/>
      <c r="J25" s="332"/>
      <c r="L25" s="349"/>
      <c r="M25" s="347"/>
      <c r="AH25" s="332"/>
    </row>
    <row r="26" spans="1:34" s="340" customFormat="1" ht="15" customHeight="1">
      <c r="A26" s="348" t="s">
        <v>1908</v>
      </c>
      <c r="C26" s="332"/>
      <c r="D26" s="332"/>
      <c r="E26" s="332"/>
      <c r="F26" s="332"/>
      <c r="G26" s="332"/>
      <c r="H26" s="332"/>
      <c r="J26" s="332"/>
      <c r="L26" s="349"/>
      <c r="M26" s="347"/>
      <c r="AH26" s="332"/>
    </row>
    <row r="27" spans="1:34" s="340" customFormat="1" ht="15" customHeight="1">
      <c r="A27" s="348" t="s">
        <v>1907</v>
      </c>
      <c r="C27" s="332"/>
      <c r="D27" s="332"/>
      <c r="E27" s="332"/>
      <c r="F27" s="332"/>
      <c r="G27" s="332"/>
      <c r="H27" s="332"/>
      <c r="J27" s="332"/>
      <c r="L27" s="349"/>
      <c r="M27" s="347"/>
      <c r="AH27" s="332"/>
    </row>
    <row r="28" spans="1:34" s="340" customFormat="1" ht="15" customHeight="1">
      <c r="A28" s="348" t="s">
        <v>1906</v>
      </c>
      <c r="C28" s="332"/>
      <c r="D28" s="332"/>
      <c r="E28" s="332"/>
      <c r="F28" s="332"/>
      <c r="G28" s="332"/>
      <c r="H28" s="332"/>
      <c r="J28" s="332"/>
      <c r="L28" s="349"/>
      <c r="AH28" s="332"/>
    </row>
    <row r="29" spans="1:34" s="340" customFormat="1" ht="15" customHeight="1">
      <c r="A29" s="348" t="s">
        <v>1905</v>
      </c>
      <c r="C29" s="332"/>
      <c r="D29" s="332"/>
      <c r="E29" s="332"/>
      <c r="F29" s="332"/>
      <c r="G29" s="332"/>
      <c r="H29" s="332"/>
      <c r="J29" s="332"/>
      <c r="L29" s="349"/>
      <c r="AH29" s="332"/>
    </row>
    <row r="30" spans="1:34" s="340" customFormat="1" ht="15" customHeight="1">
      <c r="A30" s="348" t="s">
        <v>1902</v>
      </c>
      <c r="C30" s="332"/>
      <c r="D30" s="332"/>
      <c r="E30" s="332"/>
      <c r="F30" s="332"/>
      <c r="G30" s="332"/>
      <c r="H30" s="332"/>
      <c r="AB30" s="332"/>
      <c r="AD30" s="332"/>
      <c r="AH30" s="332"/>
    </row>
    <row r="31" spans="1:34" s="340" customFormat="1" ht="15" customHeight="1">
      <c r="A31" s="348" t="s">
        <v>1882</v>
      </c>
      <c r="C31" s="332"/>
      <c r="D31" s="332"/>
      <c r="E31" s="332"/>
      <c r="F31" s="332"/>
      <c r="G31" s="332"/>
      <c r="H31" s="332"/>
      <c r="N31" s="347"/>
      <c r="AB31" s="332"/>
      <c r="AD31" s="332"/>
      <c r="AH31" s="332"/>
    </row>
    <row r="32" spans="1:34" s="340" customFormat="1" ht="15" customHeight="1">
      <c r="A32" s="346" t="s">
        <v>1904</v>
      </c>
      <c r="C32" s="332"/>
      <c r="D32" s="332"/>
      <c r="E32" s="332"/>
      <c r="F32" s="332"/>
      <c r="G32" s="332"/>
      <c r="H32" s="332"/>
      <c r="N32" s="347"/>
      <c r="AB32" s="332"/>
      <c r="AD32" s="332"/>
      <c r="AH32" s="332"/>
    </row>
    <row r="33" spans="1:34" s="340" customFormat="1" ht="15" customHeight="1">
      <c r="A33" s="346" t="s">
        <v>1903</v>
      </c>
      <c r="C33" s="332"/>
      <c r="D33" s="332"/>
      <c r="E33" s="332"/>
      <c r="F33" s="332"/>
      <c r="G33" s="332"/>
      <c r="H33" s="332"/>
      <c r="AB33" s="332"/>
      <c r="AD33" s="332"/>
      <c r="AH33" s="332"/>
    </row>
    <row r="34" spans="1:34" s="340" customFormat="1" ht="15" customHeight="1">
      <c r="A34" s="346" t="s">
        <v>1902</v>
      </c>
      <c r="C34" s="332"/>
      <c r="D34" s="332"/>
      <c r="E34" s="332"/>
      <c r="F34" s="332"/>
      <c r="G34" s="332"/>
      <c r="H34" s="332"/>
      <c r="AB34" s="332"/>
      <c r="AD34" s="332"/>
      <c r="AH34" s="332"/>
    </row>
    <row r="35" spans="1:34" s="340" customFormat="1" ht="15" customHeight="1">
      <c r="A35" s="346" t="s">
        <v>1882</v>
      </c>
      <c r="AB35" s="332"/>
      <c r="AD35" s="332"/>
      <c r="AH35" s="332"/>
    </row>
    <row r="36" spans="1:34">
      <c r="A36" s="333" t="s">
        <v>1901</v>
      </c>
      <c r="C36" s="340"/>
      <c r="D36" s="340"/>
      <c r="E36" s="340"/>
      <c r="F36" s="340"/>
      <c r="G36" s="340"/>
      <c r="H36" s="340"/>
      <c r="I36" s="340"/>
      <c r="J36" s="340"/>
      <c r="K36" s="340"/>
      <c r="L36" s="340"/>
      <c r="M36" s="340"/>
      <c r="N36" s="340"/>
      <c r="O36" s="340"/>
      <c r="P36" s="340"/>
    </row>
    <row r="37" spans="1:34">
      <c r="A37" s="333" t="s">
        <v>1900</v>
      </c>
      <c r="C37" s="340"/>
      <c r="D37" s="340"/>
      <c r="E37" s="340"/>
      <c r="F37" s="340"/>
      <c r="G37" s="340"/>
      <c r="H37" s="340"/>
      <c r="I37" s="340"/>
      <c r="J37" s="340"/>
      <c r="K37" s="340"/>
      <c r="L37" s="340"/>
      <c r="M37" s="340"/>
      <c r="N37" s="340"/>
      <c r="O37" s="340"/>
      <c r="P37" s="340"/>
    </row>
    <row r="38" spans="1:34">
      <c r="A38" s="333" t="s">
        <v>1899</v>
      </c>
      <c r="C38" s="340"/>
      <c r="D38" s="340"/>
      <c r="E38" s="340"/>
      <c r="F38" s="340"/>
      <c r="G38" s="340"/>
      <c r="H38" s="340"/>
      <c r="I38" s="340"/>
      <c r="J38" s="340"/>
      <c r="K38" s="340"/>
      <c r="L38" s="340"/>
      <c r="M38" s="340"/>
      <c r="N38" s="340"/>
      <c r="O38" s="340"/>
      <c r="P38" s="340"/>
    </row>
    <row r="39" spans="1:34">
      <c r="A39" s="333" t="s">
        <v>1898</v>
      </c>
      <c r="C39" s="340"/>
      <c r="D39" s="340"/>
      <c r="E39" s="340"/>
      <c r="F39" s="340"/>
      <c r="G39" s="340"/>
      <c r="H39" s="340"/>
      <c r="I39" s="340"/>
      <c r="J39" s="340"/>
      <c r="K39" s="340"/>
      <c r="L39" s="340"/>
      <c r="M39" s="340"/>
      <c r="N39" s="340"/>
      <c r="O39" s="340"/>
      <c r="P39" s="340"/>
    </row>
    <row r="40" spans="1:34">
      <c r="A40" s="333" t="s">
        <v>1897</v>
      </c>
      <c r="C40" s="340"/>
      <c r="D40" s="340"/>
      <c r="E40" s="340"/>
      <c r="F40" s="340"/>
      <c r="G40" s="340"/>
      <c r="H40" s="340"/>
      <c r="I40" s="340"/>
      <c r="J40" s="340"/>
      <c r="K40" s="340"/>
      <c r="L40" s="340"/>
      <c r="M40" s="340"/>
      <c r="N40" s="340"/>
      <c r="O40" s="340"/>
      <c r="P40" s="340"/>
    </row>
    <row r="41" spans="1:34">
      <c r="A41" s="333" t="s">
        <v>1896</v>
      </c>
      <c r="C41" s="340"/>
      <c r="D41" s="340"/>
      <c r="E41" s="340"/>
      <c r="F41" s="340"/>
      <c r="G41" s="340"/>
      <c r="H41" s="340"/>
      <c r="I41" s="340"/>
      <c r="J41" s="340"/>
      <c r="K41" s="340"/>
      <c r="L41" s="340"/>
      <c r="M41" s="340"/>
      <c r="N41" s="340"/>
      <c r="O41" s="340"/>
      <c r="P41" s="340"/>
    </row>
    <row r="42" spans="1:34">
      <c r="A42" s="333" t="s">
        <v>1895</v>
      </c>
      <c r="C42" s="340"/>
      <c r="D42" s="340"/>
      <c r="E42" s="340"/>
      <c r="F42" s="340"/>
      <c r="G42" s="340"/>
      <c r="H42" s="340"/>
      <c r="I42" s="340"/>
      <c r="J42" s="340"/>
      <c r="K42" s="340"/>
      <c r="L42" s="340"/>
      <c r="M42" s="340"/>
      <c r="N42" s="340"/>
      <c r="O42" s="340"/>
      <c r="P42" s="340"/>
    </row>
    <row r="43" spans="1:34">
      <c r="A43" s="333" t="s">
        <v>1894</v>
      </c>
      <c r="C43" s="340"/>
      <c r="D43" s="340"/>
      <c r="E43" s="340"/>
      <c r="F43" s="340"/>
      <c r="G43" s="340"/>
      <c r="H43" s="340"/>
      <c r="I43" s="340"/>
      <c r="J43" s="340"/>
      <c r="K43" s="340"/>
      <c r="L43" s="340"/>
      <c r="M43" s="340"/>
      <c r="N43" s="340"/>
      <c r="O43" s="340"/>
      <c r="P43" s="340"/>
    </row>
    <row r="44" spans="1:34">
      <c r="A44" s="333" t="s">
        <v>1893</v>
      </c>
      <c r="C44" s="340"/>
      <c r="D44" s="340"/>
      <c r="E44" s="340"/>
      <c r="F44" s="340"/>
      <c r="G44" s="340"/>
      <c r="H44" s="340"/>
      <c r="I44" s="340"/>
      <c r="J44" s="340"/>
      <c r="K44" s="340"/>
      <c r="L44" s="340"/>
      <c r="M44" s="340"/>
      <c r="N44" s="340"/>
      <c r="O44" s="340"/>
      <c r="P44" s="340"/>
    </row>
    <row r="45" spans="1:34">
      <c r="A45" s="333" t="s">
        <v>1892</v>
      </c>
      <c r="C45" s="340"/>
      <c r="D45" s="340"/>
      <c r="E45" s="340"/>
      <c r="F45" s="340"/>
      <c r="G45" s="340"/>
      <c r="H45" s="340"/>
      <c r="I45" s="340"/>
      <c r="J45" s="340"/>
      <c r="K45" s="340"/>
      <c r="L45" s="340"/>
      <c r="M45" s="340"/>
      <c r="N45" s="340"/>
      <c r="O45" s="340"/>
      <c r="P45" s="340"/>
    </row>
    <row r="46" spans="1:34">
      <c r="A46" s="333" t="s">
        <v>1891</v>
      </c>
      <c r="C46" s="340"/>
      <c r="D46" s="340"/>
      <c r="E46" s="340"/>
      <c r="F46" s="340"/>
      <c r="G46" s="340"/>
      <c r="H46" s="340"/>
      <c r="I46" s="340"/>
      <c r="J46" s="340"/>
      <c r="K46" s="340"/>
      <c r="L46" s="340"/>
      <c r="M46" s="340"/>
      <c r="N46" s="340"/>
      <c r="O46" s="340"/>
      <c r="P46" s="340"/>
    </row>
    <row r="47" spans="1:34">
      <c r="A47" s="333" t="s">
        <v>1890</v>
      </c>
      <c r="C47" s="340"/>
      <c r="D47" s="340"/>
      <c r="E47" s="340"/>
      <c r="F47" s="340"/>
      <c r="G47" s="340"/>
      <c r="H47" s="340"/>
      <c r="I47" s="340"/>
      <c r="J47" s="340"/>
      <c r="K47" s="340"/>
      <c r="L47" s="340"/>
      <c r="M47" s="340"/>
      <c r="N47" s="340"/>
      <c r="O47" s="340"/>
      <c r="P47" s="340"/>
    </row>
    <row r="48" spans="1:34">
      <c r="A48" s="333" t="s">
        <v>1889</v>
      </c>
      <c r="C48" s="340"/>
      <c r="D48" s="340"/>
      <c r="E48" s="340"/>
      <c r="F48" s="340"/>
      <c r="G48" s="340"/>
      <c r="H48" s="340"/>
      <c r="I48" s="340"/>
      <c r="J48" s="340"/>
      <c r="K48" s="340"/>
      <c r="L48" s="340"/>
      <c r="M48" s="340"/>
      <c r="N48" s="340"/>
      <c r="O48" s="340"/>
      <c r="P48" s="340"/>
    </row>
    <row r="49" spans="1:16">
      <c r="A49" s="333" t="s">
        <v>1888</v>
      </c>
      <c r="C49" s="337" t="s">
        <v>712</v>
      </c>
      <c r="D49" s="343" t="s">
        <v>1207</v>
      </c>
      <c r="E49" s="341"/>
      <c r="F49" s="337" t="s">
        <v>712</v>
      </c>
      <c r="G49" s="337" t="s">
        <v>1724</v>
      </c>
      <c r="H49" s="343" t="s">
        <v>1207</v>
      </c>
      <c r="I49" s="340"/>
      <c r="J49" s="340"/>
      <c r="K49" s="340"/>
      <c r="L49" s="340"/>
      <c r="M49" s="340"/>
      <c r="N49" s="340"/>
      <c r="O49" s="340"/>
      <c r="P49" s="340"/>
    </row>
    <row r="50" spans="1:16">
      <c r="A50" s="333" t="s">
        <v>1887</v>
      </c>
      <c r="C50" s="336" t="s">
        <v>1875</v>
      </c>
      <c r="D50" s="342">
        <v>50</v>
      </c>
      <c r="E50" s="341"/>
      <c r="F50" s="336" t="s">
        <v>1875</v>
      </c>
      <c r="G50" s="336" t="s">
        <v>1879</v>
      </c>
      <c r="H50" s="342">
        <v>50</v>
      </c>
      <c r="I50" s="340"/>
      <c r="J50" s="340"/>
      <c r="K50" s="340"/>
      <c r="L50" s="340"/>
      <c r="M50" s="340"/>
      <c r="N50" s="340"/>
      <c r="O50" s="340"/>
      <c r="P50" s="340"/>
    </row>
    <row r="51" spans="1:16">
      <c r="A51" s="333" t="s">
        <v>1886</v>
      </c>
      <c r="C51" s="336" t="s">
        <v>1873</v>
      </c>
      <c r="D51" s="342">
        <v>20</v>
      </c>
      <c r="E51" s="341"/>
      <c r="F51" s="336" t="s">
        <v>1873</v>
      </c>
      <c r="G51" s="336" t="s">
        <v>1878</v>
      </c>
      <c r="H51" s="342">
        <v>20</v>
      </c>
      <c r="I51" s="340"/>
      <c r="J51" s="340"/>
      <c r="K51" s="340"/>
      <c r="L51" s="340"/>
      <c r="M51" s="340"/>
      <c r="N51" s="340"/>
      <c r="O51" s="340"/>
      <c r="P51" s="340"/>
    </row>
    <row r="52" spans="1:16">
      <c r="A52" s="333" t="s">
        <v>1885</v>
      </c>
      <c r="C52" s="336" t="s">
        <v>1871</v>
      </c>
      <c r="D52" s="342">
        <v>60</v>
      </c>
      <c r="E52" s="341"/>
      <c r="F52" s="336" t="s">
        <v>1871</v>
      </c>
      <c r="G52" s="336" t="s">
        <v>1870</v>
      </c>
      <c r="H52" s="342">
        <v>60</v>
      </c>
      <c r="I52" s="340"/>
      <c r="J52" s="340"/>
      <c r="K52" s="340"/>
      <c r="L52" s="340"/>
      <c r="M52" s="340"/>
      <c r="N52" s="340"/>
      <c r="O52" s="340"/>
      <c r="P52" s="340"/>
    </row>
    <row r="53" spans="1:16">
      <c r="A53" s="333" t="s">
        <v>1884</v>
      </c>
      <c r="C53" s="336" t="s">
        <v>1868</v>
      </c>
      <c r="D53" s="342">
        <v>40</v>
      </c>
      <c r="E53" s="341"/>
      <c r="F53" s="336" t="s">
        <v>1868</v>
      </c>
      <c r="G53" s="336" t="s">
        <v>1877</v>
      </c>
      <c r="H53" s="342">
        <v>40</v>
      </c>
      <c r="I53" s="340"/>
      <c r="J53" s="340"/>
      <c r="K53" s="340"/>
      <c r="L53" s="340"/>
      <c r="M53" s="340"/>
      <c r="N53" s="340"/>
      <c r="O53" s="340"/>
      <c r="P53" s="340"/>
    </row>
    <row r="54" spans="1:16">
      <c r="A54" s="333" t="s">
        <v>1883</v>
      </c>
      <c r="C54" s="336" t="s">
        <v>1875</v>
      </c>
      <c r="D54" s="342">
        <v>50</v>
      </c>
      <c r="E54" s="341"/>
      <c r="F54" s="336" t="s">
        <v>1875</v>
      </c>
      <c r="G54" s="336" t="s">
        <v>1874</v>
      </c>
      <c r="H54" s="342">
        <v>50</v>
      </c>
      <c r="I54" s="340"/>
      <c r="J54" s="340"/>
      <c r="K54" s="340"/>
      <c r="L54" s="340"/>
      <c r="M54" s="340"/>
      <c r="N54" s="340"/>
      <c r="O54" s="340"/>
      <c r="P54" s="340"/>
    </row>
    <row r="55" spans="1:16">
      <c r="A55" s="333" t="s">
        <v>1882</v>
      </c>
      <c r="C55" s="336" t="s">
        <v>1873</v>
      </c>
      <c r="D55" s="342">
        <v>20</v>
      </c>
      <c r="E55" s="341"/>
      <c r="F55" s="336" t="s">
        <v>1873</v>
      </c>
      <c r="G55" s="336" t="s">
        <v>1872</v>
      </c>
      <c r="H55" s="342">
        <v>20</v>
      </c>
      <c r="I55" s="340"/>
      <c r="J55" s="340"/>
      <c r="K55" s="340"/>
      <c r="L55" s="340"/>
      <c r="M55" s="340"/>
      <c r="N55" s="340"/>
      <c r="O55" s="340"/>
      <c r="P55" s="340"/>
    </row>
    <row r="56" spans="1:16">
      <c r="C56" s="336" t="s">
        <v>1871</v>
      </c>
      <c r="D56" s="342">
        <v>60</v>
      </c>
      <c r="E56" s="341"/>
      <c r="F56" s="336" t="s">
        <v>1871</v>
      </c>
      <c r="G56" s="336" t="s">
        <v>1876</v>
      </c>
      <c r="H56" s="342">
        <v>60</v>
      </c>
      <c r="I56" s="340"/>
      <c r="J56" s="340"/>
      <c r="K56" s="340"/>
      <c r="L56" s="340"/>
      <c r="M56" s="340"/>
      <c r="N56" s="340"/>
      <c r="O56" s="340"/>
      <c r="P56" s="340"/>
    </row>
    <row r="57" spans="1:16">
      <c r="C57" s="336" t="s">
        <v>1868</v>
      </c>
      <c r="D57" s="342">
        <v>40</v>
      </c>
      <c r="E57" s="341"/>
      <c r="F57" s="336" t="s">
        <v>1868</v>
      </c>
      <c r="G57" s="336" t="s">
        <v>1867</v>
      </c>
      <c r="H57" s="342">
        <v>40</v>
      </c>
      <c r="I57" s="340"/>
      <c r="J57" s="340"/>
      <c r="K57" s="340"/>
      <c r="L57" s="340"/>
      <c r="M57" s="340"/>
      <c r="N57" s="340"/>
      <c r="O57" s="340"/>
      <c r="P57" s="340"/>
    </row>
    <row r="58" spans="1:16">
      <c r="C58" s="336" t="s">
        <v>1875</v>
      </c>
      <c r="D58" s="342">
        <v>50</v>
      </c>
      <c r="E58" s="341"/>
      <c r="F58" s="336" t="s">
        <v>1875</v>
      </c>
      <c r="G58" s="336" t="s">
        <v>1874</v>
      </c>
      <c r="H58" s="342">
        <v>50</v>
      </c>
      <c r="I58" s="340"/>
      <c r="J58" s="340"/>
      <c r="K58" s="340"/>
      <c r="L58" s="340"/>
      <c r="M58" s="340"/>
      <c r="N58" s="340"/>
      <c r="O58" s="340"/>
      <c r="P58" s="340"/>
    </row>
    <row r="59" spans="1:16">
      <c r="C59" s="336" t="s">
        <v>1873</v>
      </c>
      <c r="D59" s="342">
        <v>20</v>
      </c>
      <c r="E59" s="341"/>
      <c r="F59" s="336" t="s">
        <v>1873</v>
      </c>
      <c r="G59" s="336" t="s">
        <v>1872</v>
      </c>
      <c r="H59" s="342">
        <v>20</v>
      </c>
      <c r="I59" s="340"/>
      <c r="J59" s="340"/>
      <c r="K59" s="340"/>
      <c r="L59" s="340"/>
      <c r="M59" s="340"/>
      <c r="N59" s="340"/>
      <c r="O59" s="340"/>
      <c r="P59" s="340"/>
    </row>
    <row r="60" spans="1:16">
      <c r="C60" s="336" t="s">
        <v>1871</v>
      </c>
      <c r="D60" s="342">
        <v>60</v>
      </c>
      <c r="E60" s="341"/>
      <c r="F60" s="336" t="s">
        <v>1871</v>
      </c>
      <c r="G60" s="336" t="s">
        <v>1870</v>
      </c>
      <c r="H60" s="342">
        <v>60</v>
      </c>
      <c r="I60" s="340"/>
      <c r="J60" s="340"/>
      <c r="K60" s="340"/>
      <c r="L60" s="340"/>
      <c r="M60" s="340"/>
      <c r="N60" s="340"/>
      <c r="O60" s="340"/>
      <c r="P60" s="340"/>
    </row>
    <row r="61" spans="1:16">
      <c r="C61" s="336" t="s">
        <v>1868</v>
      </c>
      <c r="D61" s="342">
        <v>40</v>
      </c>
      <c r="E61" s="341"/>
      <c r="F61" s="336" t="s">
        <v>1868</v>
      </c>
      <c r="G61" s="336" t="s">
        <v>1867</v>
      </c>
      <c r="H61" s="342">
        <v>40</v>
      </c>
      <c r="I61" s="340"/>
      <c r="J61" s="340"/>
      <c r="K61" s="340"/>
      <c r="L61" s="340"/>
      <c r="M61" s="340"/>
      <c r="N61" s="340"/>
      <c r="O61" s="340"/>
      <c r="P61" s="340"/>
    </row>
    <row r="62" spans="1:16">
      <c r="C62" s="345"/>
      <c r="D62" s="345"/>
      <c r="E62" s="345"/>
      <c r="F62" s="345"/>
      <c r="G62" s="345"/>
      <c r="H62" s="345"/>
      <c r="I62" s="340"/>
      <c r="J62" s="340"/>
      <c r="K62" s="340"/>
      <c r="L62" s="340"/>
      <c r="M62" s="340"/>
      <c r="N62" s="340"/>
      <c r="O62" s="340"/>
      <c r="P62" s="340"/>
    </row>
    <row r="63" spans="1:16" ht="15.75" thickBot="1">
      <c r="C63" s="340" t="s">
        <v>712</v>
      </c>
      <c r="D63" s="339" t="s">
        <v>1881</v>
      </c>
      <c r="E63" s="341"/>
      <c r="F63" s="340" t="s">
        <v>712</v>
      </c>
      <c r="G63" s="340" t="s">
        <v>1724</v>
      </c>
      <c r="H63" s="339" t="s">
        <v>1880</v>
      </c>
      <c r="I63" s="340"/>
      <c r="J63" s="340"/>
      <c r="K63" s="340"/>
      <c r="L63" s="340"/>
      <c r="M63" s="340"/>
      <c r="N63" s="340"/>
      <c r="O63" s="340"/>
      <c r="P63" s="340"/>
    </row>
    <row r="64" spans="1:16" ht="16.5" thickTop="1" thickBot="1">
      <c r="C64" s="334" t="s">
        <v>1875</v>
      </c>
      <c r="D64" s="344">
        <f>COUNTIF(C50:C61,C64)</f>
        <v>3</v>
      </c>
      <c r="E64" s="341"/>
      <c r="F64" s="334" t="s">
        <v>1873</v>
      </c>
      <c r="G64" s="334" t="s">
        <v>1878</v>
      </c>
      <c r="H64" s="338">
        <f>COUNTIFS(F50:F61,F64,G50:G61,G64)</f>
        <v>1</v>
      </c>
      <c r="I64" s="340"/>
      <c r="J64" s="340"/>
      <c r="K64" s="340"/>
      <c r="L64" s="340"/>
      <c r="M64" s="340"/>
      <c r="N64" s="340"/>
      <c r="O64" s="340"/>
      <c r="P64" s="340"/>
    </row>
    <row r="65" spans="3:16" ht="15.75" thickTop="1">
      <c r="C65" s="340"/>
      <c r="D65" s="340"/>
      <c r="E65" s="341"/>
      <c r="F65" s="340"/>
      <c r="G65" s="340"/>
      <c r="H65" s="340"/>
      <c r="I65" s="340"/>
      <c r="J65" s="340"/>
      <c r="K65" s="340"/>
      <c r="L65" s="340"/>
      <c r="M65" s="340"/>
      <c r="N65" s="340"/>
      <c r="O65" s="340"/>
      <c r="P65" s="340"/>
    </row>
    <row r="66" spans="3:16">
      <c r="I66" s="340"/>
      <c r="J66" s="340"/>
      <c r="K66" s="340"/>
      <c r="L66" s="340"/>
      <c r="M66" s="340"/>
      <c r="N66" s="340"/>
      <c r="O66" s="340"/>
      <c r="P66" s="340"/>
    </row>
    <row r="67" spans="3:16">
      <c r="I67" s="340"/>
      <c r="J67" s="340"/>
      <c r="K67" s="340"/>
      <c r="L67" s="340"/>
      <c r="M67" s="340"/>
      <c r="N67" s="340"/>
      <c r="O67" s="340"/>
      <c r="P67" s="340"/>
    </row>
    <row r="68" spans="3:16">
      <c r="I68" s="340"/>
      <c r="J68" s="340"/>
      <c r="K68" s="340"/>
      <c r="L68" s="340"/>
      <c r="M68" s="340"/>
      <c r="N68" s="340"/>
      <c r="O68" s="340"/>
      <c r="P68" s="340"/>
    </row>
    <row r="69" spans="3:16">
      <c r="I69" s="340"/>
      <c r="J69" s="340"/>
      <c r="K69" s="340"/>
      <c r="L69" s="340"/>
      <c r="M69" s="340"/>
      <c r="N69" s="340"/>
      <c r="O69" s="340"/>
      <c r="P69" s="340"/>
    </row>
    <row r="70" spans="3:16">
      <c r="I70" s="340"/>
      <c r="J70" s="340"/>
      <c r="K70" s="340"/>
      <c r="L70" s="340"/>
      <c r="M70" s="340"/>
      <c r="N70" s="340"/>
      <c r="O70" s="340"/>
      <c r="P70" s="340"/>
    </row>
    <row r="71" spans="3:16">
      <c r="I71" s="340"/>
      <c r="J71" s="340"/>
      <c r="K71" s="340"/>
      <c r="L71" s="340"/>
      <c r="M71" s="340"/>
      <c r="N71" s="340"/>
      <c r="O71" s="340"/>
      <c r="P71" s="340"/>
    </row>
    <row r="72" spans="3:16">
      <c r="I72" s="340"/>
      <c r="J72" s="340"/>
      <c r="K72" s="340"/>
      <c r="L72" s="340"/>
      <c r="M72" s="340"/>
      <c r="N72" s="340"/>
      <c r="O72" s="340"/>
      <c r="P72" s="340"/>
    </row>
    <row r="73" spans="3:16">
      <c r="I73" s="340"/>
      <c r="J73" s="340"/>
      <c r="K73" s="340"/>
      <c r="L73" s="340"/>
      <c r="M73" s="340"/>
      <c r="N73" s="340"/>
      <c r="O73" s="340"/>
      <c r="P73" s="340"/>
    </row>
    <row r="74" spans="3:16">
      <c r="I74" s="340"/>
      <c r="J74" s="340"/>
      <c r="K74" s="340"/>
      <c r="L74" s="340"/>
      <c r="M74" s="340"/>
      <c r="N74" s="340"/>
      <c r="O74" s="340"/>
      <c r="P74" s="340"/>
    </row>
    <row r="75" spans="3:16">
      <c r="I75" s="340"/>
      <c r="J75" s="340"/>
      <c r="K75" s="340"/>
      <c r="L75" s="340"/>
      <c r="M75" s="340"/>
      <c r="N75" s="340"/>
      <c r="O75" s="340"/>
      <c r="P75" s="340"/>
    </row>
    <row r="76" spans="3:16">
      <c r="I76" s="340"/>
      <c r="J76" s="340"/>
      <c r="K76" s="340"/>
      <c r="L76" s="340"/>
      <c r="M76" s="340"/>
      <c r="N76" s="340"/>
      <c r="O76" s="340"/>
      <c r="P76" s="340"/>
    </row>
    <row r="77" spans="3:16">
      <c r="I77" s="340"/>
      <c r="J77" s="340"/>
      <c r="K77" s="340"/>
      <c r="L77" s="340"/>
      <c r="M77" s="340"/>
      <c r="N77" s="340"/>
      <c r="O77" s="340"/>
      <c r="P77" s="340"/>
    </row>
    <row r="78" spans="3:16">
      <c r="I78" s="340"/>
      <c r="J78" s="340"/>
      <c r="K78" s="340"/>
      <c r="L78" s="340"/>
      <c r="M78" s="340"/>
      <c r="N78" s="340"/>
      <c r="O78" s="340"/>
      <c r="P78" s="340"/>
    </row>
    <row r="79" spans="3:16">
      <c r="I79" s="340"/>
      <c r="J79" s="340"/>
      <c r="K79" s="340"/>
      <c r="L79" s="340"/>
      <c r="M79" s="340"/>
      <c r="N79" s="340"/>
      <c r="O79" s="340"/>
      <c r="P79" s="340"/>
    </row>
    <row r="80" spans="3:16">
      <c r="I80" s="340"/>
      <c r="J80" s="340"/>
      <c r="K80" s="340"/>
      <c r="L80" s="340"/>
      <c r="M80" s="340"/>
      <c r="N80" s="340"/>
      <c r="O80" s="340"/>
      <c r="P80" s="340"/>
    </row>
    <row r="81" spans="3:16">
      <c r="I81" s="340"/>
      <c r="J81" s="340"/>
      <c r="K81" s="340"/>
      <c r="L81" s="340"/>
      <c r="M81" s="340"/>
      <c r="N81" s="340"/>
      <c r="O81" s="340"/>
      <c r="P81" s="340"/>
    </row>
    <row r="82" spans="3:16">
      <c r="F82" s="340"/>
      <c r="G82" s="340"/>
      <c r="H82" s="340"/>
      <c r="I82" s="340"/>
      <c r="J82" s="340"/>
      <c r="K82" s="340"/>
      <c r="L82" s="340"/>
      <c r="M82" s="340"/>
      <c r="N82" s="340"/>
      <c r="O82" s="340"/>
      <c r="P82" s="340"/>
    </row>
    <row r="83" spans="3:16">
      <c r="F83" s="340"/>
      <c r="G83" s="340"/>
      <c r="H83" s="340"/>
      <c r="I83" s="340"/>
      <c r="J83" s="340"/>
      <c r="K83" s="340"/>
      <c r="L83" s="340"/>
      <c r="M83" s="340"/>
      <c r="N83" s="340"/>
      <c r="O83" s="340"/>
      <c r="P83" s="340"/>
    </row>
    <row r="84" spans="3:16">
      <c r="F84" s="340"/>
      <c r="G84" s="340"/>
      <c r="H84" s="340"/>
      <c r="I84" s="340"/>
      <c r="J84" s="340"/>
      <c r="K84" s="340"/>
      <c r="L84" s="340"/>
      <c r="M84" s="340"/>
      <c r="N84" s="340"/>
      <c r="O84" s="340"/>
      <c r="P84" s="340"/>
    </row>
    <row r="85" spans="3:16">
      <c r="F85" s="340"/>
      <c r="G85" s="340"/>
      <c r="H85" s="340"/>
      <c r="I85" s="340"/>
      <c r="J85" s="340"/>
      <c r="K85" s="340"/>
      <c r="L85" s="340"/>
      <c r="M85" s="340"/>
      <c r="N85" s="340"/>
      <c r="O85" s="340"/>
      <c r="P85" s="340"/>
    </row>
    <row r="86" spans="3:16">
      <c r="F86" s="340"/>
      <c r="G86" s="340"/>
      <c r="H86" s="340"/>
      <c r="I86" s="340"/>
      <c r="J86" s="340"/>
      <c r="K86" s="340"/>
      <c r="L86" s="340"/>
      <c r="M86" s="340"/>
      <c r="N86" s="340"/>
      <c r="O86" s="340"/>
      <c r="P86" s="340"/>
    </row>
    <row r="87" spans="3:16">
      <c r="F87" s="340"/>
      <c r="G87" s="340"/>
      <c r="H87" s="340"/>
      <c r="I87" s="340"/>
      <c r="J87" s="340"/>
      <c r="K87" s="340"/>
      <c r="L87" s="340"/>
      <c r="M87" s="340"/>
      <c r="N87" s="340"/>
      <c r="O87" s="340"/>
      <c r="P87" s="340"/>
    </row>
    <row r="88" spans="3:16">
      <c r="F88" s="340"/>
      <c r="G88" s="340"/>
      <c r="H88" s="340"/>
      <c r="I88" s="340"/>
      <c r="J88" s="340"/>
      <c r="K88" s="340"/>
      <c r="L88" s="340"/>
      <c r="M88" s="340"/>
      <c r="N88" s="340"/>
      <c r="O88" s="340"/>
      <c r="P88" s="340"/>
    </row>
    <row r="89" spans="3:16">
      <c r="F89" s="340"/>
      <c r="G89" s="340"/>
      <c r="H89" s="340"/>
      <c r="I89" s="340"/>
      <c r="J89" s="340"/>
      <c r="K89" s="340"/>
      <c r="L89" s="340"/>
      <c r="M89" s="340"/>
      <c r="N89" s="340"/>
      <c r="O89" s="340"/>
      <c r="P89" s="340"/>
    </row>
    <row r="90" spans="3:16" ht="15" customHeight="1">
      <c r="J90" s="340"/>
      <c r="K90" s="340"/>
      <c r="N90" s="340"/>
    </row>
    <row r="91" spans="3:16" ht="15" customHeight="1">
      <c r="C91" s="337" t="s">
        <v>712</v>
      </c>
      <c r="D91" s="337" t="s">
        <v>1724</v>
      </c>
      <c r="E91" s="343" t="s">
        <v>1207</v>
      </c>
      <c r="J91" s="340"/>
      <c r="K91" s="340"/>
      <c r="N91" s="340"/>
    </row>
    <row r="92" spans="3:16" ht="15" customHeight="1">
      <c r="C92" s="336" t="s">
        <v>1875</v>
      </c>
      <c r="D92" s="336" t="s">
        <v>1879</v>
      </c>
      <c r="E92" s="342">
        <v>50</v>
      </c>
    </row>
    <row r="93" spans="3:16" ht="15" customHeight="1">
      <c r="C93" s="336" t="s">
        <v>1873</v>
      </c>
      <c r="D93" s="336" t="s">
        <v>1878</v>
      </c>
      <c r="E93" s="342">
        <v>20</v>
      </c>
    </row>
    <row r="94" spans="3:16" ht="15" customHeight="1">
      <c r="C94" s="336" t="s">
        <v>1871</v>
      </c>
      <c r="D94" s="336" t="s">
        <v>1870</v>
      </c>
      <c r="E94" s="342">
        <v>60</v>
      </c>
      <c r="H94" s="340"/>
      <c r="I94" s="340"/>
      <c r="J94" s="340"/>
      <c r="K94" s="340"/>
    </row>
    <row r="95" spans="3:16" ht="15" customHeight="1">
      <c r="C95" s="336" t="s">
        <v>1868</v>
      </c>
      <c r="D95" s="336" t="s">
        <v>1877</v>
      </c>
      <c r="E95" s="342">
        <v>40</v>
      </c>
      <c r="H95" s="340"/>
      <c r="I95" s="340"/>
      <c r="J95" s="340"/>
      <c r="K95" s="340"/>
    </row>
    <row r="96" spans="3:16" ht="15" customHeight="1">
      <c r="C96" s="336" t="s">
        <v>1875</v>
      </c>
      <c r="D96" s="336" t="s">
        <v>1874</v>
      </c>
      <c r="E96" s="342">
        <v>50</v>
      </c>
    </row>
    <row r="97" spans="3:5">
      <c r="C97" s="336" t="s">
        <v>1873</v>
      </c>
      <c r="D97" s="336" t="s">
        <v>1872</v>
      </c>
      <c r="E97" s="342">
        <v>20</v>
      </c>
    </row>
    <row r="98" spans="3:5">
      <c r="C98" s="336" t="s">
        <v>1871</v>
      </c>
      <c r="D98" s="336" t="s">
        <v>1876</v>
      </c>
      <c r="E98" s="342">
        <v>60</v>
      </c>
    </row>
    <row r="99" spans="3:5">
      <c r="C99" s="336" t="s">
        <v>1868</v>
      </c>
      <c r="D99" s="336" t="s">
        <v>1867</v>
      </c>
      <c r="E99" s="342">
        <v>40</v>
      </c>
    </row>
    <row r="100" spans="3:5">
      <c r="C100" s="336" t="s">
        <v>1875</v>
      </c>
      <c r="D100" s="336" t="s">
        <v>1874</v>
      </c>
      <c r="E100" s="342">
        <v>50</v>
      </c>
    </row>
    <row r="101" spans="3:5">
      <c r="C101" s="336" t="s">
        <v>1873</v>
      </c>
      <c r="D101" s="336" t="s">
        <v>1872</v>
      </c>
      <c r="E101" s="342">
        <v>20</v>
      </c>
    </row>
    <row r="102" spans="3:5" ht="15" customHeight="1">
      <c r="C102" s="336" t="s">
        <v>1871</v>
      </c>
      <c r="D102" s="336" t="s">
        <v>1870</v>
      </c>
      <c r="E102" s="342">
        <v>60</v>
      </c>
    </row>
    <row r="103" spans="3:5" ht="15" customHeight="1">
      <c r="C103" s="336" t="s">
        <v>1868</v>
      </c>
      <c r="D103" s="336" t="s">
        <v>1867</v>
      </c>
      <c r="E103" s="342">
        <v>40</v>
      </c>
    </row>
    <row r="104" spans="3:5" ht="15" customHeight="1">
      <c r="C104" s="340"/>
      <c r="D104" s="340"/>
      <c r="E104" s="341"/>
    </row>
    <row r="105" spans="3:5" ht="15" customHeight="1" thickBot="1">
      <c r="C105" s="340" t="s">
        <v>712</v>
      </c>
      <c r="D105" s="340" t="s">
        <v>1724</v>
      </c>
      <c r="E105" s="339" t="s">
        <v>1869</v>
      </c>
    </row>
    <row r="106" spans="3:5" ht="15" customHeight="1" thickTop="1" thickBot="1">
      <c r="C106" s="334" t="s">
        <v>1868</v>
      </c>
      <c r="D106" s="334" t="s">
        <v>1867</v>
      </c>
      <c r="E106" s="338">
        <f>SUMIFS(E92:E103,C92:C103,C106,D92:D103,D106)</f>
        <v>80</v>
      </c>
    </row>
    <row r="107" spans="3:5" ht="15" customHeight="1" thickTop="1"/>
    <row r="117" spans="3:4">
      <c r="C117" s="337" t="s">
        <v>1114</v>
      </c>
      <c r="D117" s="337" t="s">
        <v>1207</v>
      </c>
    </row>
    <row r="118" spans="3:4">
      <c r="C118" s="336" t="s">
        <v>1866</v>
      </c>
      <c r="D118" s="336">
        <v>50</v>
      </c>
    </row>
    <row r="119" spans="3:4">
      <c r="C119" s="336" t="s">
        <v>1865</v>
      </c>
      <c r="D119" s="336">
        <v>100</v>
      </c>
    </row>
    <row r="120" spans="3:4">
      <c r="C120" s="336" t="s">
        <v>1864</v>
      </c>
      <c r="D120" s="336">
        <v>40</v>
      </c>
    </row>
    <row r="121" spans="3:4">
      <c r="C121" s="336" t="s">
        <v>1863</v>
      </c>
      <c r="D121" s="336">
        <v>50</v>
      </c>
    </row>
    <row r="122" spans="3:4" ht="15.75" thickBot="1">
      <c r="C122" s="336" t="s">
        <v>1862</v>
      </c>
      <c r="D122" s="336">
        <v>20</v>
      </c>
    </row>
    <row r="123" spans="3:4" ht="16.5" thickTop="1" thickBot="1">
      <c r="C123" s="335"/>
      <c r="D123" s="334">
        <f>SUMIF(D118:D122,"&gt;=50")</f>
        <v>200</v>
      </c>
    </row>
    <row r="124" spans="3:4" ht="15.75" thickTop="1"/>
  </sheetData>
  <dataValidations count="2">
    <dataValidation type="list" allowBlank="1" showInputMessage="1" showErrorMessage="1" sqref="G17 G34 D106 G64 G81" xr:uid="{00000000-0002-0000-0500-000000000000}">
      <formula1>INDIRECT(C17)</formula1>
    </dataValidation>
    <dataValidation type="list" allowBlank="1" showInputMessage="1" showErrorMessage="1" sqref="C17 C34 F17 F34 C106 C64 C81 F64 F81" xr:uid="{00000000-0002-0000-0500-000001000000}">
      <formula1>lst_Fruit</formula1>
    </dataValidation>
  </dataValidations>
  <pageMargins left="0.7" right="0.7" top="0.75" bottom="0.75" header="0.3" footer="0.3"/>
  <pageSetup orientation="portrait" r:id="rId1"/>
  <drawing r:id="rId2"/>
  <tableParts count="5">
    <tablePart r:id="rId3"/>
    <tablePart r:id="rId4"/>
    <tablePart r:id="rId5"/>
    <tablePart r:id="rId6"/>
    <tablePart r:id="rId7"/>
  </tablePart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B2:D15"/>
  <sheetViews>
    <sheetView workbookViewId="0">
      <selection activeCell="R13" sqref="R13"/>
    </sheetView>
  </sheetViews>
  <sheetFormatPr defaultRowHeight="15" customHeight="1"/>
  <cols>
    <col min="2" max="2" width="10.85546875" bestFit="1" customWidth="1"/>
    <col min="4" max="4" width="11" bestFit="1" customWidth="1"/>
  </cols>
  <sheetData>
    <row r="2" spans="2:4">
      <c r="B2" s="230" t="s">
        <v>1807</v>
      </c>
      <c r="C2" s="230" t="s">
        <v>671</v>
      </c>
      <c r="D2" s="230" t="s">
        <v>1808</v>
      </c>
    </row>
    <row r="3" spans="2:4">
      <c r="B3" t="s">
        <v>1809</v>
      </c>
      <c r="C3" s="7">
        <v>43231</v>
      </c>
      <c r="D3" s="134">
        <v>665.56</v>
      </c>
    </row>
    <row r="4" spans="2:4">
      <c r="B4" t="s">
        <v>1809</v>
      </c>
      <c r="C4" s="7">
        <v>43232</v>
      </c>
      <c r="D4" s="134">
        <v>675.8</v>
      </c>
    </row>
    <row r="5" spans="2:4">
      <c r="B5" t="s">
        <v>1809</v>
      </c>
      <c r="C5" s="7">
        <v>43617</v>
      </c>
      <c r="D5" s="134">
        <v>-675.8</v>
      </c>
    </row>
    <row r="6" spans="2:4">
      <c r="B6" t="s">
        <v>1810</v>
      </c>
      <c r="C6" s="7">
        <v>43234</v>
      </c>
      <c r="D6" s="134">
        <v>201.13</v>
      </c>
    </row>
    <row r="7" spans="2:4">
      <c r="B7" t="s">
        <v>1810</v>
      </c>
      <c r="C7" s="7">
        <v>43253</v>
      </c>
      <c r="D7" s="134">
        <v>-201.13</v>
      </c>
    </row>
    <row r="8" spans="2:4">
      <c r="B8" t="s">
        <v>1811</v>
      </c>
      <c r="C8" s="7">
        <v>43229</v>
      </c>
      <c r="D8" s="134">
        <v>551.05999999999995</v>
      </c>
    </row>
    <row r="9" spans="2:4">
      <c r="B9" t="s">
        <v>1811</v>
      </c>
      <c r="C9" s="7">
        <v>43230</v>
      </c>
      <c r="D9" s="134">
        <v>719.38</v>
      </c>
    </row>
    <row r="10" spans="2:4">
      <c r="B10" t="s">
        <v>1811</v>
      </c>
      <c r="C10" s="7">
        <v>43249</v>
      </c>
      <c r="D10" s="134">
        <v>-551.05999999999995</v>
      </c>
    </row>
    <row r="11" spans="2:4">
      <c r="B11" t="s">
        <v>1812</v>
      </c>
      <c r="C11" s="7">
        <v>43233</v>
      </c>
      <c r="D11" s="134">
        <v>334</v>
      </c>
    </row>
    <row r="12" spans="2:4">
      <c r="B12" t="s">
        <v>1812</v>
      </c>
      <c r="C12" s="7">
        <v>43235</v>
      </c>
      <c r="D12" s="134">
        <v>1542.19</v>
      </c>
    </row>
    <row r="13" spans="2:4">
      <c r="B13" t="s">
        <v>1812</v>
      </c>
      <c r="C13" s="7">
        <v>43250</v>
      </c>
      <c r="D13" s="134">
        <v>-300</v>
      </c>
    </row>
    <row r="14" spans="2:4">
      <c r="B14" t="s">
        <v>1812</v>
      </c>
      <c r="C14" s="7">
        <v>43253</v>
      </c>
      <c r="D14" s="134">
        <v>943</v>
      </c>
    </row>
    <row r="15" spans="2:4">
      <c r="B15" t="s">
        <v>1812</v>
      </c>
      <c r="C15" s="7">
        <v>43254</v>
      </c>
      <c r="D15" s="134">
        <v>-1542.19</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B1:D64"/>
  <sheetViews>
    <sheetView showGridLines="0" zoomScaleNormal="100" workbookViewId="0">
      <selection activeCell="C10" sqref="C10"/>
    </sheetView>
  </sheetViews>
  <sheetFormatPr defaultRowHeight="15"/>
  <cols>
    <col min="1" max="1" width="4.42578125" customWidth="1"/>
    <col min="2" max="7" width="10.140625" customWidth="1"/>
    <col min="10" max="14" width="12.5703125" bestFit="1" customWidth="1"/>
  </cols>
  <sheetData>
    <row r="1" spans="2:4" s="224" customFormat="1" ht="40.5" customHeight="1">
      <c r="B1" s="225" t="s">
        <v>1179</v>
      </c>
    </row>
    <row r="4" spans="2:4">
      <c r="B4" s="296" t="s">
        <v>1100</v>
      </c>
      <c r="C4" s="297" t="s">
        <v>668</v>
      </c>
      <c r="D4" s="298" t="s">
        <v>121</v>
      </c>
    </row>
    <row r="5" spans="2:4">
      <c r="B5" s="299" t="s">
        <v>1174</v>
      </c>
      <c r="C5" s="227" t="s">
        <v>1178</v>
      </c>
      <c r="D5" s="300">
        <v>80000</v>
      </c>
    </row>
    <row r="6" spans="2:4">
      <c r="B6" s="301" t="s">
        <v>1173</v>
      </c>
      <c r="C6" s="228" t="s">
        <v>1178</v>
      </c>
      <c r="D6" s="302">
        <v>175000</v>
      </c>
    </row>
    <row r="7" spans="2:4">
      <c r="B7" s="299" t="s">
        <v>1172</v>
      </c>
      <c r="C7" s="227" t="s">
        <v>1178</v>
      </c>
      <c r="D7" s="300">
        <v>96000</v>
      </c>
    </row>
    <row r="8" spans="2:4">
      <c r="B8" s="301" t="s">
        <v>1171</v>
      </c>
      <c r="C8" s="228" t="s">
        <v>1178</v>
      </c>
      <c r="D8" s="302">
        <v>186000</v>
      </c>
    </row>
    <row r="9" spans="2:4">
      <c r="B9" s="299" t="s">
        <v>1170</v>
      </c>
      <c r="C9" s="227" t="s">
        <v>1178</v>
      </c>
      <c r="D9" s="300">
        <v>116000</v>
      </c>
    </row>
    <row r="10" spans="2:4">
      <c r="B10" s="301" t="s">
        <v>1169</v>
      </c>
      <c r="C10" s="228" t="s">
        <v>1178</v>
      </c>
      <c r="D10" s="302">
        <v>111000</v>
      </c>
    </row>
    <row r="11" spans="2:4">
      <c r="B11" s="299" t="s">
        <v>1168</v>
      </c>
      <c r="C11" s="227" t="s">
        <v>1178</v>
      </c>
      <c r="D11" s="300">
        <v>96000</v>
      </c>
    </row>
    <row r="12" spans="2:4">
      <c r="B12" s="301" t="s">
        <v>1167</v>
      </c>
      <c r="C12" s="228" t="s">
        <v>1178</v>
      </c>
      <c r="D12" s="302">
        <v>116000</v>
      </c>
    </row>
    <row r="13" spans="2:4">
      <c r="B13" s="299" t="s">
        <v>1166</v>
      </c>
      <c r="C13" s="227" t="s">
        <v>1178</v>
      </c>
      <c r="D13" s="300">
        <v>132000</v>
      </c>
    </row>
    <row r="14" spans="2:4">
      <c r="B14" s="301" t="s">
        <v>1165</v>
      </c>
      <c r="C14" s="228" t="s">
        <v>1178</v>
      </c>
      <c r="D14" s="302">
        <v>110000</v>
      </c>
    </row>
    <row r="15" spans="2:4">
      <c r="B15" s="299" t="s">
        <v>1164</v>
      </c>
      <c r="C15" s="227" t="s">
        <v>1178</v>
      </c>
      <c r="D15" s="300">
        <v>110000</v>
      </c>
    </row>
    <row r="16" spans="2:4">
      <c r="B16" s="301" t="s">
        <v>1163</v>
      </c>
      <c r="C16" s="228" t="s">
        <v>1178</v>
      </c>
      <c r="D16" s="302">
        <v>96000</v>
      </c>
    </row>
    <row r="17" spans="2:4">
      <c r="B17" s="299" t="s">
        <v>1174</v>
      </c>
      <c r="C17" s="227" t="s">
        <v>1177</v>
      </c>
      <c r="D17" s="300">
        <v>198000</v>
      </c>
    </row>
    <row r="18" spans="2:4">
      <c r="B18" s="301" t="s">
        <v>1173</v>
      </c>
      <c r="C18" s="228" t="s">
        <v>1177</v>
      </c>
      <c r="D18" s="302">
        <v>100000</v>
      </c>
    </row>
    <row r="19" spans="2:4">
      <c r="B19" s="299" t="s">
        <v>1172</v>
      </c>
      <c r="C19" s="227" t="s">
        <v>1177</v>
      </c>
      <c r="D19" s="300">
        <v>156000</v>
      </c>
    </row>
    <row r="20" spans="2:4">
      <c r="B20" s="301" t="s">
        <v>1171</v>
      </c>
      <c r="C20" s="228" t="s">
        <v>1177</v>
      </c>
      <c r="D20" s="302">
        <v>152000</v>
      </c>
    </row>
    <row r="21" spans="2:4">
      <c r="B21" s="299" t="s">
        <v>1170</v>
      </c>
      <c r="C21" s="227" t="s">
        <v>1177</v>
      </c>
      <c r="D21" s="300">
        <v>190000</v>
      </c>
    </row>
    <row r="22" spans="2:4">
      <c r="B22" s="301" t="s">
        <v>1169</v>
      </c>
      <c r="C22" s="228" t="s">
        <v>1177</v>
      </c>
      <c r="D22" s="302">
        <v>210000</v>
      </c>
    </row>
    <row r="23" spans="2:4">
      <c r="B23" s="299" t="s">
        <v>1168</v>
      </c>
      <c r="C23" s="227" t="s">
        <v>1177</v>
      </c>
      <c r="D23" s="300">
        <v>105000</v>
      </c>
    </row>
    <row r="24" spans="2:4">
      <c r="B24" s="301" t="s">
        <v>1167</v>
      </c>
      <c r="C24" s="228" t="s">
        <v>1177</v>
      </c>
      <c r="D24" s="302">
        <v>125000</v>
      </c>
    </row>
    <row r="25" spans="2:4">
      <c r="B25" s="299" t="s">
        <v>1166</v>
      </c>
      <c r="C25" s="227" t="s">
        <v>1177</v>
      </c>
      <c r="D25" s="300">
        <v>105000</v>
      </c>
    </row>
    <row r="26" spans="2:4">
      <c r="B26" s="301" t="s">
        <v>1165</v>
      </c>
      <c r="C26" s="228" t="s">
        <v>1177</v>
      </c>
      <c r="D26" s="302">
        <v>160000</v>
      </c>
    </row>
    <row r="27" spans="2:4">
      <c r="B27" s="299" t="s">
        <v>1164</v>
      </c>
      <c r="C27" s="227" t="s">
        <v>1177</v>
      </c>
      <c r="D27" s="300">
        <v>130000</v>
      </c>
    </row>
    <row r="28" spans="2:4">
      <c r="B28" s="301" t="s">
        <v>1163</v>
      </c>
      <c r="C28" s="228" t="s">
        <v>1177</v>
      </c>
      <c r="D28" s="302">
        <v>160000</v>
      </c>
    </row>
    <row r="29" spans="2:4">
      <c r="B29" s="299" t="s">
        <v>1174</v>
      </c>
      <c r="C29" s="227" t="s">
        <v>1176</v>
      </c>
      <c r="D29" s="300">
        <v>88000</v>
      </c>
    </row>
    <row r="30" spans="2:4">
      <c r="B30" s="301" t="s">
        <v>1173</v>
      </c>
      <c r="C30" s="228" t="s">
        <v>1176</v>
      </c>
      <c r="D30" s="302">
        <v>90000</v>
      </c>
    </row>
    <row r="31" spans="2:4">
      <c r="B31" s="299" t="s">
        <v>1172</v>
      </c>
      <c r="C31" s="227" t="s">
        <v>1176</v>
      </c>
      <c r="D31" s="300">
        <v>200000</v>
      </c>
    </row>
    <row r="32" spans="2:4">
      <c r="B32" s="301" t="s">
        <v>1171</v>
      </c>
      <c r="C32" s="228" t="s">
        <v>1176</v>
      </c>
      <c r="D32" s="302">
        <v>185000</v>
      </c>
    </row>
    <row r="33" spans="2:4">
      <c r="B33" s="299" t="s">
        <v>1170</v>
      </c>
      <c r="C33" s="227" t="s">
        <v>1176</v>
      </c>
      <c r="D33" s="300">
        <v>210000</v>
      </c>
    </row>
    <row r="34" spans="2:4">
      <c r="B34" s="301" t="s">
        <v>1169</v>
      </c>
      <c r="C34" s="228" t="s">
        <v>1176</v>
      </c>
      <c r="D34" s="302">
        <v>87000</v>
      </c>
    </row>
    <row r="35" spans="2:4">
      <c r="B35" s="299" t="s">
        <v>1168</v>
      </c>
      <c r="C35" s="227" t="s">
        <v>1176</v>
      </c>
      <c r="D35" s="300">
        <v>108000</v>
      </c>
    </row>
    <row r="36" spans="2:4">
      <c r="B36" s="301" t="s">
        <v>1167</v>
      </c>
      <c r="C36" s="228" t="s">
        <v>1176</v>
      </c>
      <c r="D36" s="302">
        <v>108000</v>
      </c>
    </row>
    <row r="37" spans="2:4">
      <c r="B37" s="299" t="s">
        <v>1166</v>
      </c>
      <c r="C37" s="227" t="s">
        <v>1176</v>
      </c>
      <c r="D37" s="300">
        <v>204000</v>
      </c>
    </row>
    <row r="38" spans="2:4">
      <c r="B38" s="301" t="s">
        <v>1165</v>
      </c>
      <c r="C38" s="228" t="s">
        <v>1176</v>
      </c>
      <c r="D38" s="302">
        <v>120000</v>
      </c>
    </row>
    <row r="39" spans="2:4">
      <c r="B39" s="299" t="s">
        <v>1164</v>
      </c>
      <c r="C39" s="227" t="s">
        <v>1176</v>
      </c>
      <c r="D39" s="300">
        <v>204000</v>
      </c>
    </row>
    <row r="40" spans="2:4">
      <c r="B40" s="301" t="s">
        <v>1163</v>
      </c>
      <c r="C40" s="228" t="s">
        <v>1176</v>
      </c>
      <c r="D40" s="302">
        <v>228000</v>
      </c>
    </row>
    <row r="41" spans="2:4">
      <c r="B41" s="299" t="s">
        <v>1174</v>
      </c>
      <c r="C41" s="227" t="s">
        <v>1175</v>
      </c>
      <c r="D41" s="300">
        <v>78000</v>
      </c>
    </row>
    <row r="42" spans="2:4">
      <c r="B42" s="301" t="s">
        <v>1173</v>
      </c>
      <c r="C42" s="228" t="s">
        <v>1175</v>
      </c>
      <c r="D42" s="302">
        <v>96000</v>
      </c>
    </row>
    <row r="43" spans="2:4">
      <c r="B43" s="299" t="s">
        <v>1172</v>
      </c>
      <c r="C43" s="227" t="s">
        <v>1175</v>
      </c>
      <c r="D43" s="300">
        <v>104000</v>
      </c>
    </row>
    <row r="44" spans="2:4">
      <c r="B44" s="301" t="s">
        <v>1171</v>
      </c>
      <c r="C44" s="228" t="s">
        <v>1175</v>
      </c>
      <c r="D44" s="302">
        <v>195000</v>
      </c>
    </row>
    <row r="45" spans="2:4">
      <c r="B45" s="299" t="s">
        <v>1170</v>
      </c>
      <c r="C45" s="227" t="s">
        <v>1175</v>
      </c>
      <c r="D45" s="300">
        <v>152000</v>
      </c>
    </row>
    <row r="46" spans="2:4">
      <c r="B46" s="301" t="s">
        <v>1169</v>
      </c>
      <c r="C46" s="228" t="s">
        <v>1175</v>
      </c>
      <c r="D46" s="302">
        <v>130000</v>
      </c>
    </row>
    <row r="47" spans="2:4">
      <c r="B47" s="299" t="s">
        <v>1168</v>
      </c>
      <c r="C47" s="227" t="s">
        <v>1175</v>
      </c>
      <c r="D47" s="300">
        <v>160000</v>
      </c>
    </row>
    <row r="48" spans="2:4">
      <c r="B48" s="301" t="s">
        <v>1167</v>
      </c>
      <c r="C48" s="228" t="s">
        <v>1175</v>
      </c>
      <c r="D48" s="302">
        <v>204000</v>
      </c>
    </row>
    <row r="49" spans="2:4">
      <c r="B49" s="299" t="s">
        <v>1166</v>
      </c>
      <c r="C49" s="227" t="s">
        <v>1175</v>
      </c>
      <c r="D49" s="300">
        <v>192000</v>
      </c>
    </row>
    <row r="50" spans="2:4">
      <c r="B50" s="301" t="s">
        <v>1165</v>
      </c>
      <c r="C50" s="228" t="s">
        <v>1175</v>
      </c>
      <c r="D50" s="302">
        <v>80000</v>
      </c>
    </row>
    <row r="51" spans="2:4">
      <c r="B51" s="299" t="s">
        <v>1164</v>
      </c>
      <c r="C51" s="227" t="s">
        <v>1175</v>
      </c>
      <c r="D51" s="300">
        <v>128000</v>
      </c>
    </row>
    <row r="52" spans="2:4">
      <c r="B52" s="301" t="s">
        <v>1163</v>
      </c>
      <c r="C52" s="228" t="s">
        <v>1175</v>
      </c>
      <c r="D52" s="302">
        <v>124000</v>
      </c>
    </row>
    <row r="53" spans="2:4">
      <c r="B53" s="299" t="s">
        <v>1174</v>
      </c>
      <c r="C53" s="227" t="s">
        <v>1162</v>
      </c>
      <c r="D53" s="300">
        <v>114000</v>
      </c>
    </row>
    <row r="54" spans="2:4">
      <c r="B54" s="301" t="s">
        <v>1173</v>
      </c>
      <c r="C54" s="228" t="s">
        <v>1162</v>
      </c>
      <c r="D54" s="302">
        <v>115000</v>
      </c>
    </row>
    <row r="55" spans="2:4">
      <c r="B55" s="299" t="s">
        <v>1172</v>
      </c>
      <c r="C55" s="227" t="s">
        <v>1162</v>
      </c>
      <c r="D55" s="300">
        <v>84000</v>
      </c>
    </row>
    <row r="56" spans="2:4">
      <c r="B56" s="301" t="s">
        <v>1171</v>
      </c>
      <c r="C56" s="228" t="s">
        <v>1162</v>
      </c>
      <c r="D56" s="302">
        <v>102000</v>
      </c>
    </row>
    <row r="57" spans="2:4">
      <c r="B57" s="299" t="s">
        <v>1170</v>
      </c>
      <c r="C57" s="227" t="s">
        <v>1162</v>
      </c>
      <c r="D57" s="300">
        <v>128000</v>
      </c>
    </row>
    <row r="58" spans="2:4">
      <c r="B58" s="301" t="s">
        <v>1169</v>
      </c>
      <c r="C58" s="228" t="s">
        <v>1162</v>
      </c>
      <c r="D58" s="302">
        <v>84000</v>
      </c>
    </row>
    <row r="59" spans="2:4">
      <c r="B59" s="299" t="s">
        <v>1168</v>
      </c>
      <c r="C59" s="227" t="s">
        <v>1162</v>
      </c>
      <c r="D59" s="300">
        <v>120000</v>
      </c>
    </row>
    <row r="60" spans="2:4">
      <c r="B60" s="301" t="s">
        <v>1167</v>
      </c>
      <c r="C60" s="228" t="s">
        <v>1162</v>
      </c>
      <c r="D60" s="302">
        <v>78000</v>
      </c>
    </row>
    <row r="61" spans="2:4">
      <c r="B61" s="299" t="s">
        <v>1166</v>
      </c>
      <c r="C61" s="227" t="s">
        <v>1162</v>
      </c>
      <c r="D61" s="300">
        <v>111000</v>
      </c>
    </row>
    <row r="62" spans="2:4">
      <c r="B62" s="301" t="s">
        <v>1165</v>
      </c>
      <c r="C62" s="228" t="s">
        <v>1162</v>
      </c>
      <c r="D62" s="302">
        <v>92000</v>
      </c>
    </row>
    <row r="63" spans="2:4">
      <c r="B63" s="299" t="s">
        <v>1164</v>
      </c>
      <c r="C63" s="227" t="s">
        <v>1162</v>
      </c>
      <c r="D63" s="300">
        <v>90000</v>
      </c>
    </row>
    <row r="64" spans="2:4">
      <c r="B64" s="293" t="s">
        <v>1163</v>
      </c>
      <c r="C64" s="294" t="s">
        <v>1162</v>
      </c>
      <c r="D64" s="295">
        <v>72000</v>
      </c>
    </row>
  </sheetData>
  <pageMargins left="0.7" right="0.7" top="0.75" bottom="0.75" header="0.3" footer="0.3"/>
  <drawing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tabColor rgb="FFFFFF00"/>
  </sheetPr>
  <dimension ref="A2:C10"/>
  <sheetViews>
    <sheetView workbookViewId="0">
      <selection activeCell="G12" sqref="G12"/>
    </sheetView>
  </sheetViews>
  <sheetFormatPr defaultRowHeight="15"/>
  <cols>
    <col min="1" max="1" width="33.140625" bestFit="1" customWidth="1"/>
    <col min="2" max="2" width="16.85546875" bestFit="1" customWidth="1"/>
    <col min="3" max="3" width="18.5703125" bestFit="1" customWidth="1"/>
  </cols>
  <sheetData>
    <row r="2" spans="1:3" ht="25.5">
      <c r="A2" s="201" t="s">
        <v>1800</v>
      </c>
      <c r="B2" s="201" t="s">
        <v>714</v>
      </c>
      <c r="C2" s="201" t="s">
        <v>1799</v>
      </c>
    </row>
    <row r="3" spans="1:3" ht="25.5">
      <c r="A3" s="200">
        <v>50</v>
      </c>
      <c r="B3" s="202">
        <v>1500</v>
      </c>
      <c r="C3" s="202">
        <f>B3*A3</f>
        <v>75000</v>
      </c>
    </row>
    <row r="4" spans="1:3">
      <c r="B4" s="17"/>
    </row>
    <row r="5" spans="1:3">
      <c r="B5" s="17"/>
    </row>
    <row r="6" spans="1:3">
      <c r="B6" s="17"/>
    </row>
    <row r="7" spans="1:3">
      <c r="B7" s="17"/>
    </row>
    <row r="8" spans="1:3">
      <c r="B8" s="17"/>
    </row>
    <row r="9" spans="1:3">
      <c r="B9" s="17"/>
    </row>
    <row r="10" spans="1:3">
      <c r="B10" s="17"/>
    </row>
  </sheetData>
  <scenarios current="2" show="2" sqref="C3">
    <scenario name="15" locked="1" count="1" user="user" comment="Created by user on 27-10-2017">
      <inputCells r="A3" val="15"/>
    </scenario>
    <scenario name="20" locked="1" count="1" user="user" comment="Created by user on 27-10-2017">
      <inputCells r="A3" val="20"/>
    </scenario>
    <scenario name="50" locked="1" count="1" user="Akerele Oluwasogo" comment="Created by Akerele Oluwasogo on 25-04-2018">
      <inputCells r="A3" val="50"/>
    </scenario>
  </scenarios>
  <pageMargins left="0.7" right="0.7" top="0.75" bottom="0.75" header="0.3" footer="0.3"/>
  <pageSetup orientation="portrait"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tabColor theme="4" tint="-0.249977111117893"/>
  </sheetPr>
  <dimension ref="A1:O11"/>
  <sheetViews>
    <sheetView workbookViewId="0">
      <selection activeCell="L13" sqref="L13"/>
    </sheetView>
  </sheetViews>
  <sheetFormatPr defaultRowHeight="15"/>
  <cols>
    <col min="1" max="1" width="13.140625" bestFit="1" customWidth="1"/>
    <col min="2" max="2" width="11" bestFit="1" customWidth="1"/>
    <col min="15" max="15" width="10.5703125" bestFit="1" customWidth="1"/>
  </cols>
  <sheetData>
    <row r="1" spans="1:15" ht="18.75">
      <c r="A1" s="581" t="s">
        <v>1744</v>
      </c>
      <c r="B1" s="581"/>
      <c r="C1" s="581"/>
      <c r="D1" s="581"/>
      <c r="E1" s="581"/>
    </row>
    <row r="3" spans="1:15">
      <c r="A3" t="s">
        <v>1745</v>
      </c>
      <c r="B3">
        <v>700</v>
      </c>
      <c r="C3" t="s">
        <v>1746</v>
      </c>
    </row>
    <row r="4" spans="1:15">
      <c r="A4" t="s">
        <v>1747</v>
      </c>
      <c r="B4" s="313">
        <v>100</v>
      </c>
      <c r="C4" t="s">
        <v>1746</v>
      </c>
    </row>
    <row r="5" spans="1:15">
      <c r="A5" t="s">
        <v>1743</v>
      </c>
      <c r="B5" s="314">
        <f>B3*B4</f>
        <v>70000</v>
      </c>
      <c r="C5" t="str">
        <f ca="1">_xlfn.FORMULATEXT(B5)</f>
        <v>=B3*B4</v>
      </c>
    </row>
    <row r="6" spans="1:15">
      <c r="B6" s="313"/>
      <c r="O6" s="309"/>
    </row>
    <row r="7" spans="1:15">
      <c r="B7" s="313"/>
      <c r="O7" s="309"/>
    </row>
    <row r="8" spans="1:15">
      <c r="A8" t="s">
        <v>1748</v>
      </c>
      <c r="B8" s="313">
        <v>20</v>
      </c>
      <c r="C8" t="s">
        <v>1746</v>
      </c>
    </row>
    <row r="9" spans="1:15">
      <c r="A9" t="s">
        <v>1749</v>
      </c>
      <c r="B9" s="313">
        <f>B3*B8</f>
        <v>14000</v>
      </c>
      <c r="C9" t="str">
        <f ca="1">_xlfn.FORMULATEXT(B9)</f>
        <v>=B3*B8</v>
      </c>
    </row>
    <row r="10" spans="1:15">
      <c r="B10" s="313"/>
      <c r="H10" s="309"/>
    </row>
    <row r="11" spans="1:15">
      <c r="A11" t="s">
        <v>1750</v>
      </c>
      <c r="B11" s="314">
        <f>B5-B9</f>
        <v>56000</v>
      </c>
      <c r="C11" t="str">
        <f ca="1">_xlfn.FORMULATEXT(B11)</f>
        <v>=B5-B9</v>
      </c>
    </row>
  </sheetData>
  <mergeCells count="1">
    <mergeCell ref="A1:E1"/>
  </mergeCell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tabColor theme="5"/>
  </sheetPr>
  <dimension ref="A1:D13"/>
  <sheetViews>
    <sheetView workbookViewId="0">
      <selection activeCell="G7" sqref="G7"/>
    </sheetView>
  </sheetViews>
  <sheetFormatPr defaultRowHeight="15"/>
  <cols>
    <col min="1" max="1" width="23.42578125" bestFit="1" customWidth="1"/>
    <col min="3" max="4" width="21" bestFit="1" customWidth="1"/>
  </cols>
  <sheetData>
    <row r="1" spans="1:4" ht="16.5">
      <c r="A1" s="40" t="s">
        <v>1149</v>
      </c>
      <c r="B1" s="41"/>
      <c r="C1" s="41"/>
    </row>
    <row r="2" spans="1:4" ht="16.5">
      <c r="A2" s="219" t="s">
        <v>1150</v>
      </c>
      <c r="B2" s="41">
        <f ca="1">RANDBETWEEN(10,10000)</f>
        <v>1784</v>
      </c>
      <c r="C2" s="41"/>
    </row>
    <row r="3" spans="1:4" ht="16.5">
      <c r="A3" s="219"/>
      <c r="B3" s="41"/>
      <c r="C3" s="41" t="s">
        <v>1151</v>
      </c>
    </row>
    <row r="4" spans="1:4" ht="16.5">
      <c r="A4" s="219" t="s">
        <v>1152</v>
      </c>
      <c r="B4" s="220">
        <v>1383</v>
      </c>
      <c r="C4" s="221" t="str">
        <f>REPT("|",B4/10)</f>
        <v>||||||||||||||||||||||||||||||||||||||||||||||||||||||||||||||||||||||||||||||||||||||||||||||||||||||||||||||||||||||||||||||||||||||||||</v>
      </c>
      <c r="D4" s="222" t="str">
        <f>REPT("|",B4/10)</f>
        <v>||||||||||||||||||||||||||||||||||||||||||||||||||||||||||||||||||||||||||||||||||||||||||||||||||||||||||||||||||||||||||||||||||||||||||</v>
      </c>
    </row>
    <row r="5" spans="1:4" ht="16.5">
      <c r="A5" s="219" t="s">
        <v>1153</v>
      </c>
      <c r="B5" s="220">
        <v>1108</v>
      </c>
      <c r="C5" s="221" t="str">
        <f t="shared" ref="C5:C13" si="0">REPT("|",B5/10)</f>
        <v>||||||||||||||||||||||||||||||||||||||||||||||||||||||||||||||||||||||||||||||||||||||||||||||||||||||||||||||</v>
      </c>
      <c r="D5" s="222" t="str">
        <f t="shared" ref="D5:D13" si="1">REPT("|",B5/10)</f>
        <v>||||||||||||||||||||||||||||||||||||||||||||||||||||||||||||||||||||||||||||||||||||||||||||||||||||||||||||||</v>
      </c>
    </row>
    <row r="6" spans="1:4" ht="16.5">
      <c r="A6" s="219" t="s">
        <v>1154</v>
      </c>
      <c r="B6" s="220">
        <v>1031</v>
      </c>
      <c r="C6" s="221" t="str">
        <f t="shared" si="0"/>
        <v>|||||||||||||||||||||||||||||||||||||||||||||||||||||||||||||||||||||||||||||||||||||||||||||||||||||||</v>
      </c>
      <c r="D6" s="222" t="str">
        <f t="shared" si="1"/>
        <v>|||||||||||||||||||||||||||||||||||||||||||||||||||||||||||||||||||||||||||||||||||||||||||||||||||||||</v>
      </c>
    </row>
    <row r="7" spans="1:4" ht="16.5">
      <c r="A7" s="219" t="s">
        <v>1155</v>
      </c>
      <c r="B7" s="220">
        <v>680</v>
      </c>
      <c r="C7" s="221" t="str">
        <f t="shared" si="0"/>
        <v>||||||||||||||||||||||||||||||||||||||||||||||||||||||||||||||||||||</v>
      </c>
      <c r="D7" s="222" t="str">
        <f t="shared" si="1"/>
        <v>||||||||||||||||||||||||||||||||||||||||||||||||||||||||||||||||||||</v>
      </c>
    </row>
    <row r="8" spans="1:4" ht="16.5">
      <c r="A8" s="219" t="s">
        <v>1156</v>
      </c>
      <c r="B8" s="220">
        <v>539</v>
      </c>
      <c r="C8" s="221" t="str">
        <f t="shared" si="0"/>
        <v>|||||||||||||||||||||||||||||||||||||||||||||||||||||</v>
      </c>
      <c r="D8" s="222" t="str">
        <f t="shared" si="1"/>
        <v>|||||||||||||||||||||||||||||||||||||||||||||||||||||</v>
      </c>
    </row>
    <row r="9" spans="1:4" ht="16.5">
      <c r="A9" s="219" t="s">
        <v>1157</v>
      </c>
      <c r="B9" s="220">
        <v>476</v>
      </c>
      <c r="C9" s="221" t="str">
        <f t="shared" si="0"/>
        <v>|||||||||||||||||||||||||||||||||||||||||||||||</v>
      </c>
      <c r="D9" s="222" t="str">
        <f t="shared" si="1"/>
        <v>|||||||||||||||||||||||||||||||||||||||||||||||</v>
      </c>
    </row>
    <row r="10" spans="1:4" ht="16.5">
      <c r="A10" s="219" t="s">
        <v>1158</v>
      </c>
      <c r="B10" s="220">
        <v>358</v>
      </c>
      <c r="C10" s="221" t="str">
        <f t="shared" si="0"/>
        <v>|||||||||||||||||||||||||||||||||||</v>
      </c>
      <c r="D10" s="222" t="str">
        <f t="shared" si="1"/>
        <v>|||||||||||||||||||||||||||||||||||</v>
      </c>
    </row>
    <row r="11" spans="1:4" ht="16.5">
      <c r="A11" s="219" t="s">
        <v>1159</v>
      </c>
      <c r="B11" s="220">
        <v>321</v>
      </c>
      <c r="C11" s="221" t="str">
        <f t="shared" si="0"/>
        <v>||||||||||||||||||||||||||||||||</v>
      </c>
      <c r="D11" s="222" t="str">
        <f t="shared" si="1"/>
        <v>||||||||||||||||||||||||||||||||</v>
      </c>
    </row>
    <row r="12" spans="1:4" ht="16.5">
      <c r="A12" s="219" t="s">
        <v>1160</v>
      </c>
      <c r="B12" s="220">
        <v>286</v>
      </c>
      <c r="C12" s="221" t="str">
        <f>REPT("|",B12/10)</f>
        <v>||||||||||||||||||||||||||||</v>
      </c>
      <c r="D12" s="222" t="str">
        <f t="shared" si="1"/>
        <v>||||||||||||||||||||||||||||</v>
      </c>
    </row>
    <row r="13" spans="1:4" ht="16.5">
      <c r="A13" s="219" t="s">
        <v>1161</v>
      </c>
      <c r="B13" s="220">
        <v>147</v>
      </c>
      <c r="C13" s="221" t="str">
        <f t="shared" si="0"/>
        <v>||||||||||||||</v>
      </c>
      <c r="D13" s="222" t="str">
        <f t="shared" si="1"/>
        <v>||||||||||||||</v>
      </c>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I20"/>
  <sheetViews>
    <sheetView workbookViewId="0">
      <selection activeCell="J9" sqref="J9"/>
    </sheetView>
  </sheetViews>
  <sheetFormatPr defaultRowHeight="15"/>
  <cols>
    <col min="1" max="1" width="9.7109375" bestFit="1" customWidth="1"/>
    <col min="4" max="4" width="11.5703125" bestFit="1" customWidth="1"/>
  </cols>
  <sheetData>
    <row r="1" spans="1:9">
      <c r="A1" s="279" t="s">
        <v>671</v>
      </c>
      <c r="B1" s="280" t="s">
        <v>1723</v>
      </c>
      <c r="C1" s="280" t="s">
        <v>1724</v>
      </c>
      <c r="D1" s="281" t="s">
        <v>1207</v>
      </c>
    </row>
    <row r="2" spans="1:9">
      <c r="A2" s="287">
        <v>42736</v>
      </c>
      <c r="B2" s="282" t="s">
        <v>1725</v>
      </c>
      <c r="C2" s="282" t="s">
        <v>1726</v>
      </c>
      <c r="D2" s="283">
        <v>74</v>
      </c>
    </row>
    <row r="3" spans="1:9">
      <c r="A3" s="288">
        <v>42750</v>
      </c>
      <c r="B3" s="284" t="s">
        <v>1725</v>
      </c>
      <c r="C3" s="284" t="s">
        <v>1039</v>
      </c>
      <c r="D3" s="285">
        <v>235</v>
      </c>
      <c r="H3" s="17"/>
    </row>
    <row r="4" spans="1:9">
      <c r="A4" s="287">
        <v>42752</v>
      </c>
      <c r="B4" s="282" t="s">
        <v>1727</v>
      </c>
      <c r="C4" s="282" t="s">
        <v>1728</v>
      </c>
      <c r="D4" s="283">
        <v>20</v>
      </c>
    </row>
    <row r="5" spans="1:9">
      <c r="A5" s="288">
        <v>42756</v>
      </c>
      <c r="B5" s="284" t="s">
        <v>1729</v>
      </c>
      <c r="C5" s="284" t="s">
        <v>1730</v>
      </c>
      <c r="D5" s="285">
        <v>125</v>
      </c>
      <c r="I5" s="286"/>
    </row>
    <row r="6" spans="1:9">
      <c r="A6" s="287">
        <v>42768</v>
      </c>
      <c r="B6" s="282" t="s">
        <v>1725</v>
      </c>
      <c r="C6" s="282" t="s">
        <v>1039</v>
      </c>
      <c r="D6" s="283">
        <v>235</v>
      </c>
    </row>
    <row r="7" spans="1:9">
      <c r="A7" s="288">
        <v>42786</v>
      </c>
      <c r="B7" s="284" t="s">
        <v>1729</v>
      </c>
      <c r="C7" s="284" t="s">
        <v>1731</v>
      </c>
      <c r="D7" s="285">
        <v>20</v>
      </c>
    </row>
    <row r="8" spans="1:9">
      <c r="A8" s="289">
        <v>42791</v>
      </c>
      <c r="B8" s="277" t="s">
        <v>1729</v>
      </c>
      <c r="C8" s="277" t="s">
        <v>1732</v>
      </c>
      <c r="D8" s="278">
        <v>125</v>
      </c>
    </row>
    <row r="9" spans="1:9">
      <c r="A9" s="288">
        <v>42796</v>
      </c>
      <c r="B9" s="284" t="s">
        <v>1725</v>
      </c>
      <c r="C9" s="282" t="s">
        <v>1726</v>
      </c>
      <c r="D9" s="290">
        <v>500</v>
      </c>
    </row>
    <row r="10" spans="1:9">
      <c r="A10" s="289">
        <v>42801</v>
      </c>
      <c r="B10" s="282" t="s">
        <v>1727</v>
      </c>
      <c r="C10" s="284" t="s">
        <v>1039</v>
      </c>
      <c r="D10" s="291">
        <v>1000</v>
      </c>
    </row>
    <row r="11" spans="1:9">
      <c r="A11" s="288">
        <v>42806</v>
      </c>
      <c r="B11" s="284" t="s">
        <v>1729</v>
      </c>
      <c r="C11" s="282" t="s">
        <v>1728</v>
      </c>
      <c r="D11" s="290">
        <v>500</v>
      </c>
    </row>
    <row r="12" spans="1:9">
      <c r="A12" s="289">
        <v>42811</v>
      </c>
      <c r="B12" s="284" t="s">
        <v>1725</v>
      </c>
      <c r="C12" s="284" t="s">
        <v>1730</v>
      </c>
      <c r="D12" s="291">
        <v>2000</v>
      </c>
    </row>
    <row r="13" spans="1:9">
      <c r="A13" s="288">
        <v>42816</v>
      </c>
      <c r="B13" s="282" t="s">
        <v>1727</v>
      </c>
      <c r="C13" s="284" t="s">
        <v>1731</v>
      </c>
      <c r="D13" s="290">
        <v>4500</v>
      </c>
    </row>
    <row r="14" spans="1:9">
      <c r="A14" s="289">
        <v>42821</v>
      </c>
      <c r="B14" s="284" t="s">
        <v>1729</v>
      </c>
      <c r="C14" s="277" t="s">
        <v>1732</v>
      </c>
      <c r="D14" s="291">
        <v>3000</v>
      </c>
    </row>
    <row r="15" spans="1:9">
      <c r="A15" s="288">
        <v>42826</v>
      </c>
      <c r="B15" s="284" t="s">
        <v>1725</v>
      </c>
      <c r="C15" s="282" t="s">
        <v>1726</v>
      </c>
      <c r="D15" s="290">
        <v>10000</v>
      </c>
    </row>
    <row r="16" spans="1:9">
      <c r="A16" s="289">
        <v>42831</v>
      </c>
      <c r="B16" s="282" t="s">
        <v>1727</v>
      </c>
      <c r="C16" s="284" t="s">
        <v>1039</v>
      </c>
      <c r="D16" s="291">
        <v>2500</v>
      </c>
    </row>
    <row r="17" spans="1:4">
      <c r="A17" s="288">
        <v>42836</v>
      </c>
      <c r="B17" s="284" t="s">
        <v>1729</v>
      </c>
      <c r="C17" s="282" t="s">
        <v>1728</v>
      </c>
      <c r="D17" s="290">
        <v>1000</v>
      </c>
    </row>
    <row r="18" spans="1:4">
      <c r="A18" s="289">
        <v>42841</v>
      </c>
      <c r="B18" s="284" t="s">
        <v>1725</v>
      </c>
      <c r="C18" s="284" t="s">
        <v>1730</v>
      </c>
      <c r="D18" s="291">
        <v>400</v>
      </c>
    </row>
    <row r="19" spans="1:4">
      <c r="A19" s="288">
        <v>42846</v>
      </c>
      <c r="B19" s="282" t="s">
        <v>1727</v>
      </c>
      <c r="C19" s="284" t="s">
        <v>1731</v>
      </c>
      <c r="D19" s="290">
        <v>700</v>
      </c>
    </row>
    <row r="20" spans="1:4">
      <c r="A20" s="289">
        <v>42851</v>
      </c>
      <c r="B20" s="284" t="s">
        <v>1729</v>
      </c>
      <c r="C20" s="277" t="s">
        <v>1732</v>
      </c>
      <c r="D20" s="291">
        <v>2500</v>
      </c>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C61"/>
  <sheetViews>
    <sheetView workbookViewId="0">
      <selection activeCell="I6" sqref="I6"/>
    </sheetView>
  </sheetViews>
  <sheetFormatPr defaultRowHeight="15"/>
  <cols>
    <col min="1" max="1" width="9.28515625" bestFit="1" customWidth="1"/>
    <col min="2" max="2" width="10.140625" bestFit="1" customWidth="1"/>
    <col min="3" max="3" width="12" bestFit="1" customWidth="1"/>
  </cols>
  <sheetData>
    <row r="1" spans="1:3">
      <c r="A1" s="239" t="s">
        <v>1100</v>
      </c>
      <c r="B1" s="240" t="s">
        <v>668</v>
      </c>
      <c r="C1" s="241" t="s">
        <v>121</v>
      </c>
    </row>
    <row r="2" spans="1:3">
      <c r="A2" t="s">
        <v>1174</v>
      </c>
      <c r="B2" t="s">
        <v>1178</v>
      </c>
      <c r="C2">
        <v>80000</v>
      </c>
    </row>
    <row r="3" spans="1:3">
      <c r="A3" t="s">
        <v>1173</v>
      </c>
      <c r="B3" t="s">
        <v>1178</v>
      </c>
      <c r="C3">
        <v>175000</v>
      </c>
    </row>
    <row r="4" spans="1:3">
      <c r="A4" t="s">
        <v>1172</v>
      </c>
      <c r="B4" t="s">
        <v>1178</v>
      </c>
      <c r="C4">
        <v>96000</v>
      </c>
    </row>
    <row r="5" spans="1:3">
      <c r="A5" t="s">
        <v>1171</v>
      </c>
      <c r="B5" t="s">
        <v>1178</v>
      </c>
      <c r="C5">
        <v>186000</v>
      </c>
    </row>
    <row r="6" spans="1:3">
      <c r="A6" t="s">
        <v>1170</v>
      </c>
      <c r="B6" t="s">
        <v>1178</v>
      </c>
      <c r="C6">
        <v>116000</v>
      </c>
    </row>
    <row r="7" spans="1:3">
      <c r="A7" t="s">
        <v>1169</v>
      </c>
      <c r="B7" t="s">
        <v>1178</v>
      </c>
      <c r="C7">
        <v>111000</v>
      </c>
    </row>
    <row r="8" spans="1:3">
      <c r="A8" t="s">
        <v>1168</v>
      </c>
      <c r="B8" t="s">
        <v>1178</v>
      </c>
      <c r="C8">
        <v>96000</v>
      </c>
    </row>
    <row r="9" spans="1:3">
      <c r="A9" t="s">
        <v>1167</v>
      </c>
      <c r="B9" t="s">
        <v>1178</v>
      </c>
      <c r="C9">
        <v>116000</v>
      </c>
    </row>
    <row r="10" spans="1:3">
      <c r="A10" t="s">
        <v>1166</v>
      </c>
      <c r="B10" t="s">
        <v>1178</v>
      </c>
      <c r="C10">
        <v>132000</v>
      </c>
    </row>
    <row r="11" spans="1:3">
      <c r="A11" t="s">
        <v>1165</v>
      </c>
      <c r="B11" t="s">
        <v>1178</v>
      </c>
      <c r="C11">
        <v>110000</v>
      </c>
    </row>
    <row r="12" spans="1:3">
      <c r="A12" t="s">
        <v>1164</v>
      </c>
      <c r="B12" t="s">
        <v>1178</v>
      </c>
      <c r="C12">
        <v>110000</v>
      </c>
    </row>
    <row r="13" spans="1:3">
      <c r="A13" t="s">
        <v>1163</v>
      </c>
      <c r="B13" t="s">
        <v>1178</v>
      </c>
      <c r="C13">
        <v>96000</v>
      </c>
    </row>
    <row r="14" spans="1:3">
      <c r="A14" t="s">
        <v>1174</v>
      </c>
      <c r="B14" t="s">
        <v>1177</v>
      </c>
      <c r="C14">
        <v>198000</v>
      </c>
    </row>
    <row r="15" spans="1:3">
      <c r="A15" t="s">
        <v>1173</v>
      </c>
      <c r="B15" t="s">
        <v>1177</v>
      </c>
      <c r="C15">
        <v>100000</v>
      </c>
    </row>
    <row r="16" spans="1:3">
      <c r="A16" t="s">
        <v>1172</v>
      </c>
      <c r="B16" t="s">
        <v>1177</v>
      </c>
      <c r="C16">
        <v>156000</v>
      </c>
    </row>
    <row r="17" spans="1:3">
      <c r="A17" t="s">
        <v>1171</v>
      </c>
      <c r="B17" t="s">
        <v>1177</v>
      </c>
      <c r="C17">
        <v>152000</v>
      </c>
    </row>
    <row r="18" spans="1:3">
      <c r="A18" t="s">
        <v>1170</v>
      </c>
      <c r="B18" t="s">
        <v>1177</v>
      </c>
      <c r="C18">
        <v>190000</v>
      </c>
    </row>
    <row r="19" spans="1:3">
      <c r="A19" t="s">
        <v>1169</v>
      </c>
      <c r="B19" t="s">
        <v>1177</v>
      </c>
      <c r="C19">
        <v>210000</v>
      </c>
    </row>
    <row r="20" spans="1:3">
      <c r="A20" t="s">
        <v>1168</v>
      </c>
      <c r="B20" t="s">
        <v>1177</v>
      </c>
      <c r="C20">
        <v>105000</v>
      </c>
    </row>
    <row r="21" spans="1:3">
      <c r="A21" t="s">
        <v>1167</v>
      </c>
      <c r="B21" t="s">
        <v>1177</v>
      </c>
      <c r="C21">
        <v>125000</v>
      </c>
    </row>
    <row r="22" spans="1:3">
      <c r="A22" t="s">
        <v>1166</v>
      </c>
      <c r="B22" t="s">
        <v>1177</v>
      </c>
      <c r="C22">
        <v>105000</v>
      </c>
    </row>
    <row r="23" spans="1:3">
      <c r="A23" t="s">
        <v>1165</v>
      </c>
      <c r="B23" t="s">
        <v>1177</v>
      </c>
      <c r="C23">
        <v>160000</v>
      </c>
    </row>
    <row r="24" spans="1:3">
      <c r="A24" t="s">
        <v>1164</v>
      </c>
      <c r="B24" t="s">
        <v>1177</v>
      </c>
      <c r="C24">
        <v>130000</v>
      </c>
    </row>
    <row r="25" spans="1:3">
      <c r="A25" t="s">
        <v>1163</v>
      </c>
      <c r="B25" t="s">
        <v>1177</v>
      </c>
      <c r="C25">
        <v>160000</v>
      </c>
    </row>
    <row r="26" spans="1:3">
      <c r="A26" t="s">
        <v>1174</v>
      </c>
      <c r="B26" t="s">
        <v>1176</v>
      </c>
      <c r="C26">
        <v>88000</v>
      </c>
    </row>
    <row r="27" spans="1:3">
      <c r="A27" t="s">
        <v>1173</v>
      </c>
      <c r="B27" t="s">
        <v>1176</v>
      </c>
      <c r="C27">
        <v>90000</v>
      </c>
    </row>
    <row r="28" spans="1:3">
      <c r="A28" t="s">
        <v>1172</v>
      </c>
      <c r="B28" t="s">
        <v>1176</v>
      </c>
      <c r="C28">
        <v>200000</v>
      </c>
    </row>
    <row r="29" spans="1:3">
      <c r="A29" t="s">
        <v>1171</v>
      </c>
      <c r="B29" t="s">
        <v>1176</v>
      </c>
      <c r="C29">
        <v>185000</v>
      </c>
    </row>
    <row r="30" spans="1:3">
      <c r="A30" t="s">
        <v>1170</v>
      </c>
      <c r="B30" t="s">
        <v>1176</v>
      </c>
      <c r="C30">
        <v>210000</v>
      </c>
    </row>
    <row r="31" spans="1:3">
      <c r="A31" t="s">
        <v>1169</v>
      </c>
      <c r="B31" t="s">
        <v>1176</v>
      </c>
      <c r="C31">
        <v>87000</v>
      </c>
    </row>
    <row r="32" spans="1:3">
      <c r="A32" t="s">
        <v>1168</v>
      </c>
      <c r="B32" t="s">
        <v>1176</v>
      </c>
      <c r="C32">
        <v>108000</v>
      </c>
    </row>
    <row r="33" spans="1:3">
      <c r="A33" t="s">
        <v>1167</v>
      </c>
      <c r="B33" t="s">
        <v>1176</v>
      </c>
      <c r="C33">
        <v>108000</v>
      </c>
    </row>
    <row r="34" spans="1:3">
      <c r="A34" t="s">
        <v>1166</v>
      </c>
      <c r="B34" t="s">
        <v>1176</v>
      </c>
      <c r="C34">
        <v>204000</v>
      </c>
    </row>
    <row r="35" spans="1:3">
      <c r="A35" t="s">
        <v>1165</v>
      </c>
      <c r="B35" t="s">
        <v>1176</v>
      </c>
      <c r="C35">
        <v>120000</v>
      </c>
    </row>
    <row r="36" spans="1:3">
      <c r="A36" t="s">
        <v>1164</v>
      </c>
      <c r="B36" t="s">
        <v>1176</v>
      </c>
      <c r="C36">
        <v>204000</v>
      </c>
    </row>
    <row r="37" spans="1:3">
      <c r="A37" t="s">
        <v>1163</v>
      </c>
      <c r="B37" t="s">
        <v>1176</v>
      </c>
      <c r="C37">
        <v>228000</v>
      </c>
    </row>
    <row r="38" spans="1:3">
      <c r="A38" t="s">
        <v>1174</v>
      </c>
      <c r="B38" t="s">
        <v>1175</v>
      </c>
      <c r="C38">
        <v>78000</v>
      </c>
    </row>
    <row r="39" spans="1:3">
      <c r="A39" t="s">
        <v>1173</v>
      </c>
      <c r="B39" t="s">
        <v>1175</v>
      </c>
      <c r="C39">
        <v>96000</v>
      </c>
    </row>
    <row r="40" spans="1:3">
      <c r="A40" t="s">
        <v>1172</v>
      </c>
      <c r="B40" t="s">
        <v>1175</v>
      </c>
      <c r="C40">
        <v>104000</v>
      </c>
    </row>
    <row r="41" spans="1:3">
      <c r="A41" t="s">
        <v>1171</v>
      </c>
      <c r="B41" t="s">
        <v>1175</v>
      </c>
      <c r="C41">
        <v>195000</v>
      </c>
    </row>
    <row r="42" spans="1:3">
      <c r="A42" t="s">
        <v>1170</v>
      </c>
      <c r="B42" t="s">
        <v>1175</v>
      </c>
      <c r="C42">
        <v>152000</v>
      </c>
    </row>
    <row r="43" spans="1:3">
      <c r="A43" t="s">
        <v>1169</v>
      </c>
      <c r="B43" t="s">
        <v>1175</v>
      </c>
      <c r="C43">
        <v>130000</v>
      </c>
    </row>
    <row r="44" spans="1:3">
      <c r="A44" t="s">
        <v>1168</v>
      </c>
      <c r="B44" t="s">
        <v>1175</v>
      </c>
      <c r="C44">
        <v>160000</v>
      </c>
    </row>
    <row r="45" spans="1:3">
      <c r="A45" t="s">
        <v>1167</v>
      </c>
      <c r="B45" t="s">
        <v>1175</v>
      </c>
      <c r="C45">
        <v>204000</v>
      </c>
    </row>
    <row r="46" spans="1:3">
      <c r="A46" t="s">
        <v>1166</v>
      </c>
      <c r="B46" t="s">
        <v>1175</v>
      </c>
      <c r="C46">
        <v>192000</v>
      </c>
    </row>
    <row r="47" spans="1:3">
      <c r="A47" t="s">
        <v>1165</v>
      </c>
      <c r="B47" t="s">
        <v>1175</v>
      </c>
      <c r="C47">
        <v>80000</v>
      </c>
    </row>
    <row r="48" spans="1:3">
      <c r="A48" t="s">
        <v>1164</v>
      </c>
      <c r="B48" t="s">
        <v>1175</v>
      </c>
      <c r="C48">
        <v>128000</v>
      </c>
    </row>
    <row r="49" spans="1:3">
      <c r="A49" t="s">
        <v>1163</v>
      </c>
      <c r="B49" t="s">
        <v>1175</v>
      </c>
      <c r="C49">
        <v>124000</v>
      </c>
    </row>
    <row r="50" spans="1:3">
      <c r="A50" t="s">
        <v>1174</v>
      </c>
      <c r="B50" t="s">
        <v>1162</v>
      </c>
      <c r="C50">
        <v>114000</v>
      </c>
    </row>
    <row r="51" spans="1:3">
      <c r="A51" t="s">
        <v>1173</v>
      </c>
      <c r="B51" t="s">
        <v>1162</v>
      </c>
      <c r="C51">
        <v>115000</v>
      </c>
    </row>
    <row r="52" spans="1:3">
      <c r="A52" t="s">
        <v>1172</v>
      </c>
      <c r="B52" t="s">
        <v>1162</v>
      </c>
      <c r="C52">
        <v>84000</v>
      </c>
    </row>
    <row r="53" spans="1:3">
      <c r="A53" t="s">
        <v>1171</v>
      </c>
      <c r="B53" t="s">
        <v>1162</v>
      </c>
      <c r="C53">
        <v>102000</v>
      </c>
    </row>
    <row r="54" spans="1:3">
      <c r="A54" t="s">
        <v>1170</v>
      </c>
      <c r="B54" t="s">
        <v>1162</v>
      </c>
      <c r="C54">
        <v>128000</v>
      </c>
    </row>
    <row r="55" spans="1:3">
      <c r="A55" t="s">
        <v>1169</v>
      </c>
      <c r="B55" t="s">
        <v>1162</v>
      </c>
      <c r="C55">
        <v>84000</v>
      </c>
    </row>
    <row r="56" spans="1:3">
      <c r="A56" t="s">
        <v>1168</v>
      </c>
      <c r="B56" t="s">
        <v>1162</v>
      </c>
      <c r="C56">
        <v>120000</v>
      </c>
    </row>
    <row r="57" spans="1:3">
      <c r="A57" t="s">
        <v>1167</v>
      </c>
      <c r="B57" t="s">
        <v>1162</v>
      </c>
      <c r="C57">
        <v>78000</v>
      </c>
    </row>
    <row r="58" spans="1:3">
      <c r="A58" t="s">
        <v>1166</v>
      </c>
      <c r="B58" t="s">
        <v>1162</v>
      </c>
      <c r="C58">
        <v>111000</v>
      </c>
    </row>
    <row r="59" spans="1:3">
      <c r="A59" t="s">
        <v>1165</v>
      </c>
      <c r="B59" t="s">
        <v>1162</v>
      </c>
      <c r="C59">
        <v>92000</v>
      </c>
    </row>
    <row r="60" spans="1:3">
      <c r="A60" t="s">
        <v>1164</v>
      </c>
      <c r="B60" t="s">
        <v>1162</v>
      </c>
      <c r="C60">
        <v>90000</v>
      </c>
    </row>
    <row r="61" spans="1:3">
      <c r="A61" t="s">
        <v>1163</v>
      </c>
      <c r="B61" t="s">
        <v>1162</v>
      </c>
      <c r="C61">
        <v>72000</v>
      </c>
    </row>
  </sheetData>
  <pageMargins left="0.7" right="0.7" top="0.75" bottom="0.75" header="0.3" footer="0.3"/>
  <pageSetup orientation="portrait" verticalDpi="300"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tabColor rgb="FFC00000"/>
  </sheetPr>
  <dimension ref="C3"/>
  <sheetViews>
    <sheetView workbookViewId="0">
      <selection activeCell="E20" sqref="E20"/>
    </sheetView>
  </sheetViews>
  <sheetFormatPr defaultRowHeight="15"/>
  <cols>
    <col min="3" max="3" width="37.42578125" bestFit="1" customWidth="1"/>
  </cols>
  <sheetData>
    <row r="3" spans="3:3">
      <c r="C3" s="204" t="s">
        <v>1097</v>
      </c>
    </row>
  </sheetData>
  <hyperlinks>
    <hyperlink ref="C3" r:id="rId1" xr:uid="{00000000-0004-0000-4200-000000000000}"/>
  </hyperlink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44"/>
  <sheetViews>
    <sheetView showGridLines="0" workbookViewId="0">
      <selection activeCell="I7" sqref="I7"/>
    </sheetView>
  </sheetViews>
  <sheetFormatPr defaultColWidth="8.85546875" defaultRowHeight="15"/>
  <cols>
    <col min="1" max="1" width="12.7109375" style="379" customWidth="1"/>
    <col min="2" max="2" width="82.85546875" style="332" customWidth="1"/>
    <col min="3" max="3" width="13.28515625" style="332" customWidth="1"/>
    <col min="4" max="4" width="13.28515625" style="340" customWidth="1"/>
    <col min="5" max="5" width="2.28515625" style="332" customWidth="1"/>
    <col min="6" max="7" width="13.28515625" style="332" customWidth="1"/>
    <col min="8" max="16384" width="8.85546875" style="332"/>
  </cols>
  <sheetData>
    <row r="1" spans="1:9" ht="60" customHeight="1">
      <c r="A1" s="379" t="s">
        <v>1962</v>
      </c>
      <c r="C1" s="363"/>
      <c r="D1" s="362"/>
      <c r="E1" s="362"/>
      <c r="F1" s="362"/>
      <c r="G1" s="362"/>
    </row>
    <row r="2" spans="1:9" ht="15" customHeight="1">
      <c r="A2" s="380" t="s">
        <v>1963</v>
      </c>
      <c r="C2" s="337" t="s">
        <v>712</v>
      </c>
      <c r="D2" s="343" t="s">
        <v>1207</v>
      </c>
      <c r="E2" s="341"/>
      <c r="F2" s="381" t="s">
        <v>1959</v>
      </c>
      <c r="G2" s="343" t="s">
        <v>1207</v>
      </c>
      <c r="H2" s="347"/>
    </row>
    <row r="3" spans="1:9" ht="15" customHeight="1">
      <c r="A3" s="380" t="s">
        <v>1964</v>
      </c>
      <c r="C3" s="359" t="s">
        <v>1875</v>
      </c>
      <c r="D3" s="358">
        <v>50</v>
      </c>
      <c r="E3" s="341"/>
      <c r="F3" s="382" t="s">
        <v>1957</v>
      </c>
      <c r="G3" s="358">
        <v>50</v>
      </c>
      <c r="H3" s="347"/>
    </row>
    <row r="4" spans="1:9" ht="15" customHeight="1">
      <c r="A4" s="383" t="s">
        <v>1965</v>
      </c>
      <c r="C4" s="359" t="s">
        <v>1873</v>
      </c>
      <c r="D4" s="358">
        <v>20</v>
      </c>
      <c r="E4" s="341"/>
      <c r="F4" s="382" t="s">
        <v>1955</v>
      </c>
      <c r="G4" s="358">
        <v>30</v>
      </c>
      <c r="H4" s="347"/>
    </row>
    <row r="5" spans="1:9" s="340" customFormat="1" ht="15" customHeight="1">
      <c r="A5" s="383" t="s">
        <v>1966</v>
      </c>
      <c r="C5" s="359" t="s">
        <v>1871</v>
      </c>
      <c r="D5" s="358">
        <v>60</v>
      </c>
      <c r="E5" s="341"/>
      <c r="F5" s="382" t="s">
        <v>1953</v>
      </c>
      <c r="G5" s="358">
        <v>10</v>
      </c>
      <c r="H5" s="347"/>
    </row>
    <row r="6" spans="1:9" s="340" customFormat="1" ht="15" customHeight="1">
      <c r="A6" s="383" t="s">
        <v>1967</v>
      </c>
      <c r="C6" s="359" t="s">
        <v>1868</v>
      </c>
      <c r="D6" s="358">
        <v>40</v>
      </c>
      <c r="E6" s="341"/>
      <c r="F6" s="382" t="s">
        <v>1952</v>
      </c>
      <c r="G6" s="358">
        <v>50</v>
      </c>
      <c r="H6" s="347"/>
    </row>
    <row r="7" spans="1:9" s="340" customFormat="1" ht="15" customHeight="1">
      <c r="A7" s="384" t="s">
        <v>1968</v>
      </c>
      <c r="C7" s="353" t="s">
        <v>1969</v>
      </c>
      <c r="D7" s="385"/>
      <c r="E7" s="341"/>
      <c r="F7" s="353" t="s">
        <v>1970</v>
      </c>
      <c r="G7" s="385"/>
      <c r="H7" s="347"/>
      <c r="I7" s="340" t="e">
        <f ca="1">_xlfn.FORMULATEXT(D7)</f>
        <v>#N/A</v>
      </c>
    </row>
    <row r="8" spans="1:9" s="340" customFormat="1" ht="15" customHeight="1">
      <c r="A8" s="386" t="s">
        <v>1971</v>
      </c>
      <c r="D8" s="341"/>
      <c r="E8" s="341"/>
      <c r="G8" s="341"/>
      <c r="H8" s="347"/>
    </row>
    <row r="9" spans="1:9" s="340" customFormat="1" ht="15" customHeight="1">
      <c r="A9" s="386" t="s">
        <v>1972</v>
      </c>
      <c r="C9" s="337" t="s">
        <v>1114</v>
      </c>
      <c r="D9" s="343" t="s">
        <v>1207</v>
      </c>
      <c r="E9" s="341"/>
      <c r="F9" s="381" t="s">
        <v>1114</v>
      </c>
      <c r="G9" s="343" t="s">
        <v>1207</v>
      </c>
      <c r="H9" s="347"/>
    </row>
    <row r="10" spans="1:9" s="340" customFormat="1" ht="15" customHeight="1">
      <c r="A10" s="380" t="s">
        <v>1884</v>
      </c>
      <c r="C10" s="359" t="s">
        <v>1866</v>
      </c>
      <c r="D10" s="358">
        <v>50</v>
      </c>
      <c r="E10" s="341"/>
      <c r="F10" s="382" t="s">
        <v>1866</v>
      </c>
      <c r="G10" s="358">
        <v>50</v>
      </c>
      <c r="H10" s="347"/>
    </row>
    <row r="11" spans="1:9" s="340" customFormat="1" ht="15" customHeight="1">
      <c r="A11" s="384" t="s">
        <v>1973</v>
      </c>
      <c r="C11" s="359" t="s">
        <v>1865</v>
      </c>
      <c r="D11" s="358">
        <v>100</v>
      </c>
      <c r="E11" s="341"/>
      <c r="F11" s="382" t="s">
        <v>1865</v>
      </c>
      <c r="G11" s="358">
        <v>100</v>
      </c>
      <c r="H11" s="347"/>
    </row>
    <row r="12" spans="1:9" s="340" customFormat="1" ht="15" customHeight="1">
      <c r="A12" s="386"/>
      <c r="C12" s="359" t="s">
        <v>1864</v>
      </c>
      <c r="D12" s="358">
        <v>40</v>
      </c>
      <c r="E12" s="341"/>
      <c r="F12" s="382" t="s">
        <v>1864</v>
      </c>
      <c r="G12" s="358">
        <v>40</v>
      </c>
      <c r="H12" s="347"/>
    </row>
    <row r="13" spans="1:9" s="340" customFormat="1" ht="15" customHeight="1">
      <c r="A13" s="386"/>
      <c r="C13" s="359" t="s">
        <v>1863</v>
      </c>
      <c r="D13" s="358">
        <v>50</v>
      </c>
      <c r="E13" s="341"/>
      <c r="F13" s="382" t="s">
        <v>1863</v>
      </c>
      <c r="G13" s="358">
        <v>50</v>
      </c>
      <c r="H13" s="347"/>
    </row>
    <row r="14" spans="1:9" s="340" customFormat="1" ht="15" customHeight="1">
      <c r="A14" s="386"/>
      <c r="C14" s="359" t="s">
        <v>1862</v>
      </c>
      <c r="D14" s="358">
        <v>20</v>
      </c>
      <c r="E14" s="341"/>
      <c r="F14" s="382" t="s">
        <v>1862</v>
      </c>
      <c r="G14" s="358">
        <v>20</v>
      </c>
    </row>
    <row r="15" spans="1:9" s="340" customFormat="1" ht="15" customHeight="1">
      <c r="A15" s="379"/>
      <c r="C15" s="353" t="s">
        <v>1974</v>
      </c>
      <c r="D15" s="385"/>
      <c r="E15" s="341"/>
      <c r="F15" s="353"/>
      <c r="G15" s="385"/>
    </row>
    <row r="16" spans="1:9" s="340" customFormat="1" ht="15" customHeight="1">
      <c r="A16" s="379"/>
    </row>
    <row r="17" spans="1:1" s="340" customFormat="1" ht="15" customHeight="1">
      <c r="A17" s="379"/>
    </row>
    <row r="18" spans="1:1" s="340" customFormat="1" ht="15" customHeight="1">
      <c r="A18" s="387"/>
    </row>
    <row r="19" spans="1:1" s="340" customFormat="1" ht="15" customHeight="1">
      <c r="A19" s="380" t="s">
        <v>1975</v>
      </c>
    </row>
    <row r="20" spans="1:1" s="340" customFormat="1" ht="15" customHeight="1">
      <c r="A20" s="379"/>
    </row>
    <row r="21" spans="1:1" s="340" customFormat="1" ht="15" customHeight="1">
      <c r="A21" s="380" t="s">
        <v>1894</v>
      </c>
    </row>
    <row r="22" spans="1:1" s="340" customFormat="1" ht="15" customHeight="1">
      <c r="A22" s="380" t="s">
        <v>1976</v>
      </c>
    </row>
    <row r="23" spans="1:1" s="340" customFormat="1" ht="15" customHeight="1">
      <c r="A23" s="380" t="s">
        <v>1977</v>
      </c>
    </row>
    <row r="24" spans="1:1" s="340" customFormat="1" ht="15" customHeight="1">
      <c r="A24" s="380" t="s">
        <v>1978</v>
      </c>
    </row>
    <row r="25" spans="1:1" s="340" customFormat="1" ht="15" customHeight="1">
      <c r="A25" s="380" t="s">
        <v>1884</v>
      </c>
    </row>
    <row r="27" spans="1:1" ht="15" customHeight="1"/>
    <row r="28" spans="1:1" ht="15" customHeight="1"/>
    <row r="29" spans="1:1" ht="15" customHeight="1"/>
    <row r="30" spans="1:1" ht="15" customHeight="1"/>
    <row r="31" spans="1:1" ht="15" customHeight="1"/>
    <row r="32" spans="1:1" ht="15" customHeight="1"/>
    <row r="33" ht="15" customHeight="1"/>
    <row r="39" ht="15" customHeight="1"/>
    <row r="40" ht="15" customHeight="1"/>
    <row r="41" ht="15" customHeight="1"/>
    <row r="42" ht="15" customHeight="1"/>
    <row r="43" ht="15" customHeight="1"/>
    <row r="44" ht="15" customHeight="1"/>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4:C17"/>
  <sheetViews>
    <sheetView workbookViewId="0">
      <selection activeCell="C18" sqref="C18"/>
    </sheetView>
  </sheetViews>
  <sheetFormatPr defaultRowHeight="15"/>
  <cols>
    <col min="1" max="1" width="22.7109375" bestFit="1" customWidth="1"/>
    <col min="2" max="2" width="16.85546875" bestFit="1" customWidth="1"/>
    <col min="3" max="3" width="9.28515625" bestFit="1" customWidth="1"/>
  </cols>
  <sheetData>
    <row r="4" spans="1:3">
      <c r="B4" t="s">
        <v>2073</v>
      </c>
    </row>
    <row r="5" spans="1:3" ht="15.75" thickBot="1"/>
    <row r="6" spans="1:3" ht="15.75" thickTop="1">
      <c r="B6" s="537" t="s">
        <v>2074</v>
      </c>
      <c r="C6" s="537" t="s">
        <v>1101</v>
      </c>
    </row>
    <row r="7" spans="1:3" ht="26.25">
      <c r="A7" s="538" t="s">
        <v>2075</v>
      </c>
      <c r="B7" s="539" t="s">
        <v>2076</v>
      </c>
      <c r="C7" s="539" t="s">
        <v>2077</v>
      </c>
    </row>
    <row r="8" spans="1:3">
      <c r="A8" s="540" t="s">
        <v>2078</v>
      </c>
      <c r="B8" s="541">
        <v>44292</v>
      </c>
      <c r="C8" s="542">
        <f ca="1">_xlfn.DAYS(TODAY(),B8)</f>
        <v>740</v>
      </c>
    </row>
    <row r="9" spans="1:3">
      <c r="A9" s="540" t="s">
        <v>2079</v>
      </c>
      <c r="B9" s="541">
        <v>44287</v>
      </c>
      <c r="C9" s="542">
        <f t="shared" ref="C9:C12" ca="1" si="0">_xlfn.DAYS(TODAY(),B9)</f>
        <v>745</v>
      </c>
    </row>
    <row r="10" spans="1:3">
      <c r="A10" s="540" t="s">
        <v>2080</v>
      </c>
      <c r="B10" s="541">
        <v>44270</v>
      </c>
      <c r="C10" s="542">
        <f t="shared" ca="1" si="0"/>
        <v>762</v>
      </c>
    </row>
    <row r="11" spans="1:3">
      <c r="A11" s="540" t="s">
        <v>2081</v>
      </c>
      <c r="B11" s="541">
        <v>44257</v>
      </c>
      <c r="C11" s="542">
        <f t="shared" ca="1" si="0"/>
        <v>775</v>
      </c>
    </row>
    <row r="12" spans="1:3">
      <c r="A12" s="540" t="s">
        <v>2082</v>
      </c>
      <c r="B12" s="541">
        <v>44299</v>
      </c>
      <c r="C12" s="542">
        <f t="shared" ca="1" si="0"/>
        <v>733</v>
      </c>
    </row>
    <row r="15" spans="1:3">
      <c r="A15" s="568" t="s">
        <v>2083</v>
      </c>
      <c r="B15" s="568"/>
      <c r="C15" s="568"/>
    </row>
    <row r="16" spans="1:3">
      <c r="A16" s="543" t="s">
        <v>2098</v>
      </c>
      <c r="B16" s="543" t="s">
        <v>2099</v>
      </c>
      <c r="C16" s="543" t="s">
        <v>2026</v>
      </c>
    </row>
    <row r="17" spans="1:3">
      <c r="A17" s="551">
        <v>40112</v>
      </c>
      <c r="B17" s="551">
        <v>44412</v>
      </c>
      <c r="C17" s="315">
        <f>DATEDIF(A17,B17,"Y")</f>
        <v>11</v>
      </c>
    </row>
  </sheetData>
  <mergeCells count="1">
    <mergeCell ref="A15:C1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6">
    <tabColor theme="4"/>
  </sheetPr>
  <dimension ref="A1:K520"/>
  <sheetViews>
    <sheetView showGridLines="0" topLeftCell="A5" workbookViewId="0">
      <selection activeCell="C14" sqref="C14"/>
    </sheetView>
  </sheetViews>
  <sheetFormatPr defaultRowHeight="15"/>
  <cols>
    <col min="1" max="1" width="19" customWidth="1"/>
    <col min="2" max="2" width="27.28515625" customWidth="1"/>
    <col min="3" max="3" width="14" customWidth="1"/>
    <col min="4" max="4" width="30" bestFit="1" customWidth="1"/>
    <col min="5" max="5" width="27.140625" bestFit="1" customWidth="1"/>
    <col min="6" max="6" width="22.5703125" customWidth="1"/>
    <col min="7" max="7" width="28.28515625" bestFit="1" customWidth="1"/>
  </cols>
  <sheetData>
    <row r="1" spans="1:11" ht="20.25">
      <c r="A1" s="3"/>
      <c r="B1" s="4" t="s">
        <v>626</v>
      </c>
      <c r="C1" s="3"/>
      <c r="D1" s="3"/>
      <c r="E1" s="3"/>
      <c r="F1" s="3"/>
      <c r="G1" s="3"/>
      <c r="H1" s="3"/>
      <c r="I1" s="3"/>
      <c r="J1" s="3"/>
      <c r="K1" s="3"/>
    </row>
    <row r="2" spans="1:11">
      <c r="A2" s="230"/>
      <c r="B2" s="473" t="s">
        <v>96</v>
      </c>
      <c r="C2" s="473" t="s">
        <v>97</v>
      </c>
      <c r="D2" s="473" t="s">
        <v>98</v>
      </c>
      <c r="E2" s="473" t="s">
        <v>2003</v>
      </c>
    </row>
    <row r="3" spans="1:11">
      <c r="A3" s="474" t="s">
        <v>91</v>
      </c>
      <c r="B3" s="231">
        <f ca="1">TODAY()</f>
        <v>45032</v>
      </c>
      <c r="C3" s="231">
        <v>44926</v>
      </c>
      <c r="D3" s="442">
        <f ca="1">_xlfn.DAYS(C3,B3)</f>
        <v>-106</v>
      </c>
      <c r="E3" s="442">
        <f ca="1">NETWORKDAYS.INTL(B3,C3,11)</f>
        <v>-91</v>
      </c>
      <c r="F3" t="str">
        <f ca="1">_xlfn.FORMULATEXT(E3)</f>
        <v>=NETWORKDAYS.INTL(B3,C3,11)</v>
      </c>
    </row>
    <row r="4" spans="1:11">
      <c r="A4" s="474" t="s">
        <v>92</v>
      </c>
      <c r="B4" s="231">
        <v>39509</v>
      </c>
      <c r="C4" s="231">
        <v>39819</v>
      </c>
      <c r="D4" s="442"/>
      <c r="E4" s="442"/>
    </row>
    <row r="5" spans="1:11">
      <c r="A5" s="474" t="s">
        <v>93</v>
      </c>
      <c r="B5" s="231">
        <v>39825</v>
      </c>
      <c r="C5" s="231">
        <v>40305</v>
      </c>
      <c r="D5" s="442"/>
      <c r="E5" s="442"/>
    </row>
    <row r="6" spans="1:11">
      <c r="A6" s="474" t="s">
        <v>94</v>
      </c>
      <c r="B6" s="231">
        <v>40309</v>
      </c>
      <c r="C6" s="231">
        <v>40886</v>
      </c>
      <c r="D6" s="442"/>
      <c r="E6" s="442"/>
      <c r="H6" t="s">
        <v>1180</v>
      </c>
    </row>
    <row r="7" spans="1:11">
      <c r="A7" s="474" t="s">
        <v>95</v>
      </c>
      <c r="B7" s="231">
        <v>41668</v>
      </c>
      <c r="C7" s="231">
        <v>42369</v>
      </c>
      <c r="D7" s="442"/>
      <c r="E7" s="442"/>
    </row>
    <row r="8" spans="1:11">
      <c r="A8" s="230"/>
      <c r="B8" s="231">
        <v>42735</v>
      </c>
      <c r="C8" s="231">
        <v>42889</v>
      </c>
      <c r="D8" s="442"/>
      <c r="E8" s="442"/>
    </row>
    <row r="9" spans="1:11">
      <c r="A9" s="230"/>
      <c r="B9" s="231">
        <v>42370</v>
      </c>
      <c r="C9" s="231">
        <v>42735</v>
      </c>
      <c r="D9" s="442"/>
      <c r="E9" s="442"/>
      <c r="G9" s="235"/>
    </row>
    <row r="12" spans="1:11" ht="20.25">
      <c r="A12" s="3"/>
      <c r="B12" s="4" t="s">
        <v>627</v>
      </c>
      <c r="C12" s="3"/>
      <c r="D12" s="3"/>
      <c r="E12" s="3"/>
      <c r="F12" s="3"/>
      <c r="G12" s="3"/>
      <c r="H12" s="3"/>
      <c r="I12" s="3"/>
      <c r="J12" s="3"/>
      <c r="K12" s="3"/>
    </row>
    <row r="13" spans="1:11">
      <c r="A13" s="230"/>
      <c r="B13" s="475" t="s">
        <v>99</v>
      </c>
      <c r="C13" s="475" t="s">
        <v>98</v>
      </c>
      <c r="D13" s="475" t="s">
        <v>100</v>
      </c>
      <c r="E13" s="475" t="s">
        <v>101</v>
      </c>
    </row>
    <row r="14" spans="1:11">
      <c r="A14" s="474" t="s">
        <v>91</v>
      </c>
      <c r="B14" s="231">
        <f ca="1">TODAY()</f>
        <v>45032</v>
      </c>
      <c r="C14" s="230">
        <v>59</v>
      </c>
      <c r="D14" s="476">
        <f ca="1">C14+B14</f>
        <v>45091</v>
      </c>
      <c r="E14" s="477">
        <f ca="1">WORKDAY(B14,C14)</f>
        <v>45113</v>
      </c>
      <c r="F14" s="113" t="str">
        <f ca="1">_xlfn.FORMULATEXT(E14)</f>
        <v>=WORKDAY(B14,C14)</v>
      </c>
      <c r="G14" s="113"/>
    </row>
    <row r="15" spans="1:11">
      <c r="A15" s="474" t="s">
        <v>92</v>
      </c>
      <c r="B15" s="231">
        <v>39509</v>
      </c>
      <c r="C15" s="230">
        <v>310</v>
      </c>
      <c r="D15" s="476"/>
      <c r="E15" s="476"/>
      <c r="F15" s="113"/>
    </row>
    <row r="16" spans="1:11">
      <c r="A16" s="474" t="s">
        <v>93</v>
      </c>
      <c r="B16" s="231">
        <v>39825</v>
      </c>
      <c r="C16" s="230">
        <v>480</v>
      </c>
      <c r="D16" s="476"/>
      <c r="E16" s="476"/>
      <c r="F16" s="113"/>
    </row>
    <row r="17" spans="1:7">
      <c r="A17" s="474" t="s">
        <v>94</v>
      </c>
      <c r="B17" s="231">
        <v>40309</v>
      </c>
      <c r="C17" s="230">
        <v>577</v>
      </c>
      <c r="D17" s="476"/>
      <c r="E17" s="476"/>
      <c r="F17" s="113"/>
    </row>
    <row r="18" spans="1:7">
      <c r="A18" s="474" t="s">
        <v>95</v>
      </c>
      <c r="B18" s="231">
        <v>41668</v>
      </c>
      <c r="C18" s="230">
        <v>701</v>
      </c>
      <c r="D18" s="476"/>
      <c r="E18" s="476"/>
      <c r="F18" s="113"/>
    </row>
    <row r="19" spans="1:7">
      <c r="A19" s="230"/>
      <c r="B19" s="231">
        <v>42735</v>
      </c>
      <c r="C19" s="230">
        <v>154</v>
      </c>
      <c r="D19" s="476"/>
      <c r="E19" s="476"/>
      <c r="F19" s="113"/>
    </row>
    <row r="22" spans="1:7">
      <c r="A22" s="480" t="s">
        <v>102</v>
      </c>
      <c r="B22" s="481" t="s">
        <v>103</v>
      </c>
      <c r="C22" s="481" t="s">
        <v>104</v>
      </c>
      <c r="D22" s="482" t="s">
        <v>105</v>
      </c>
      <c r="E22" s="482" t="s">
        <v>624</v>
      </c>
      <c r="F22" s="482" t="s">
        <v>623</v>
      </c>
    </row>
    <row r="23" spans="1:7">
      <c r="A23" s="430" t="s">
        <v>106</v>
      </c>
      <c r="B23" s="430" t="s">
        <v>107</v>
      </c>
      <c r="C23" s="430" t="s">
        <v>108</v>
      </c>
      <c r="D23" s="431">
        <v>43092</v>
      </c>
      <c r="E23" s="230">
        <v>3</v>
      </c>
      <c r="F23" s="478">
        <f>EDATE(D23,E23)</f>
        <v>43182</v>
      </c>
      <c r="G23" s="7"/>
    </row>
    <row r="24" spans="1:7">
      <c r="A24" s="430" t="s">
        <v>109</v>
      </c>
      <c r="B24" s="430" t="s">
        <v>110</v>
      </c>
      <c r="C24" s="430" t="s">
        <v>111</v>
      </c>
      <c r="D24" s="431">
        <v>41254</v>
      </c>
      <c r="E24" s="230">
        <v>3</v>
      </c>
      <c r="F24" s="477"/>
    </row>
    <row r="25" spans="1:7">
      <c r="A25" s="430" t="s">
        <v>112</v>
      </c>
      <c r="B25" s="430" t="s">
        <v>113</v>
      </c>
      <c r="C25" s="430" t="s">
        <v>111</v>
      </c>
      <c r="D25" s="431">
        <v>41254</v>
      </c>
      <c r="E25" s="230">
        <v>6</v>
      </c>
      <c r="F25" s="479"/>
    </row>
    <row r="26" spans="1:7">
      <c r="A26" s="430" t="s">
        <v>114</v>
      </c>
      <c r="B26" s="430" t="s">
        <v>115</v>
      </c>
      <c r="C26" s="430" t="s">
        <v>108</v>
      </c>
      <c r="D26" s="431">
        <v>41233</v>
      </c>
      <c r="E26" s="230">
        <v>4</v>
      </c>
      <c r="F26" s="479"/>
    </row>
    <row r="27" spans="1:7">
      <c r="A27" s="430" t="s">
        <v>116</v>
      </c>
      <c r="B27" s="430" t="s">
        <v>113</v>
      </c>
      <c r="C27" s="430" t="s">
        <v>108</v>
      </c>
      <c r="D27" s="431">
        <v>41228</v>
      </c>
      <c r="E27" s="230">
        <v>5</v>
      </c>
      <c r="F27" s="479"/>
    </row>
    <row r="28" spans="1:7">
      <c r="A28" s="430" t="s">
        <v>117</v>
      </c>
      <c r="B28" s="430" t="s">
        <v>107</v>
      </c>
      <c r="C28" s="430" t="s">
        <v>108</v>
      </c>
      <c r="D28" s="431">
        <v>41226</v>
      </c>
      <c r="E28" s="230">
        <v>3</v>
      </c>
      <c r="F28" s="479"/>
    </row>
    <row r="29" spans="1:7">
      <c r="A29" s="430" t="s">
        <v>118</v>
      </c>
      <c r="B29" s="430" t="s">
        <v>119</v>
      </c>
      <c r="C29" s="430" t="s">
        <v>111</v>
      </c>
      <c r="D29" s="431">
        <v>41219</v>
      </c>
      <c r="E29" s="230">
        <v>3</v>
      </c>
      <c r="F29" s="479"/>
    </row>
    <row r="30" spans="1:7">
      <c r="A30" s="430" t="s">
        <v>120</v>
      </c>
      <c r="B30" s="430" t="s">
        <v>121</v>
      </c>
      <c r="C30" s="430" t="s">
        <v>108</v>
      </c>
      <c r="D30" s="431">
        <v>41209</v>
      </c>
      <c r="E30" s="230">
        <v>3</v>
      </c>
      <c r="F30" s="479"/>
    </row>
    <row r="31" spans="1:7">
      <c r="A31" s="430" t="s">
        <v>122</v>
      </c>
      <c r="B31" s="430" t="s">
        <v>123</v>
      </c>
      <c r="C31" s="430" t="s">
        <v>108</v>
      </c>
      <c r="D31" s="431">
        <v>41200</v>
      </c>
      <c r="E31" s="230">
        <v>3</v>
      </c>
      <c r="F31" s="479"/>
    </row>
    <row r="32" spans="1:7">
      <c r="A32" s="430" t="s">
        <v>124</v>
      </c>
      <c r="B32" s="430" t="s">
        <v>119</v>
      </c>
      <c r="C32" s="430" t="s">
        <v>125</v>
      </c>
      <c r="D32" s="431">
        <v>41195</v>
      </c>
      <c r="E32" s="230">
        <v>6</v>
      </c>
      <c r="F32" s="479"/>
    </row>
    <row r="33" spans="1:6">
      <c r="A33" s="430" t="s">
        <v>126</v>
      </c>
      <c r="B33" s="430" t="s">
        <v>115</v>
      </c>
      <c r="C33" s="430" t="s">
        <v>108</v>
      </c>
      <c r="D33" s="431">
        <v>41186</v>
      </c>
      <c r="E33" s="230">
        <v>3</v>
      </c>
      <c r="F33" s="479"/>
    </row>
    <row r="34" spans="1:6">
      <c r="A34" s="430" t="s">
        <v>127</v>
      </c>
      <c r="B34" s="430" t="s">
        <v>115</v>
      </c>
      <c r="C34" s="430" t="s">
        <v>108</v>
      </c>
      <c r="D34" s="431">
        <v>41183</v>
      </c>
      <c r="E34" s="230">
        <v>3</v>
      </c>
      <c r="F34" s="479"/>
    </row>
    <row r="35" spans="1:6">
      <c r="A35" s="430" t="s">
        <v>128</v>
      </c>
      <c r="B35" s="430" t="s">
        <v>113</v>
      </c>
      <c r="C35" s="430" t="s">
        <v>108</v>
      </c>
      <c r="D35" s="431">
        <v>41177</v>
      </c>
      <c r="E35" s="230">
        <v>3</v>
      </c>
      <c r="F35" s="479"/>
    </row>
    <row r="36" spans="1:6">
      <c r="A36" s="430" t="s">
        <v>129</v>
      </c>
      <c r="B36" s="430" t="s">
        <v>119</v>
      </c>
      <c r="C36" s="430" t="s">
        <v>108</v>
      </c>
      <c r="D36" s="431">
        <v>41157</v>
      </c>
      <c r="E36" s="230">
        <v>4</v>
      </c>
      <c r="F36" s="479"/>
    </row>
    <row r="37" spans="1:6">
      <c r="A37" s="436" t="s">
        <v>7</v>
      </c>
      <c r="B37" s="436" t="s">
        <v>130</v>
      </c>
      <c r="C37" s="436" t="s">
        <v>131</v>
      </c>
      <c r="D37" s="437">
        <v>41151</v>
      </c>
      <c r="E37" s="230">
        <v>3</v>
      </c>
      <c r="F37" s="479"/>
    </row>
    <row r="38" spans="1:6">
      <c r="A38" s="430" t="s">
        <v>132</v>
      </c>
      <c r="B38" s="430" t="s">
        <v>133</v>
      </c>
      <c r="C38" s="430" t="s">
        <v>108</v>
      </c>
      <c r="D38" s="431">
        <v>41137</v>
      </c>
      <c r="E38" s="230">
        <v>3</v>
      </c>
      <c r="F38" s="479"/>
    </row>
    <row r="39" spans="1:6">
      <c r="A39" s="430" t="s">
        <v>134</v>
      </c>
      <c r="B39" s="430" t="s">
        <v>135</v>
      </c>
      <c r="C39" s="430" t="s">
        <v>108</v>
      </c>
      <c r="D39" s="431">
        <v>41136</v>
      </c>
      <c r="E39" s="230">
        <v>5</v>
      </c>
      <c r="F39" s="479"/>
    </row>
    <row r="40" spans="1:6">
      <c r="A40" s="430" t="s">
        <v>136</v>
      </c>
      <c r="B40" s="430" t="s">
        <v>137</v>
      </c>
      <c r="C40" s="430" t="s">
        <v>108</v>
      </c>
      <c r="D40" s="431">
        <v>41128</v>
      </c>
      <c r="E40" s="230">
        <v>3</v>
      </c>
      <c r="F40" s="479"/>
    </row>
    <row r="41" spans="1:6">
      <c r="A41" s="430" t="s">
        <v>138</v>
      </c>
      <c r="B41" s="430" t="s">
        <v>107</v>
      </c>
      <c r="C41" s="430" t="s">
        <v>111</v>
      </c>
      <c r="D41" s="431">
        <v>41125</v>
      </c>
      <c r="E41" s="230">
        <v>3</v>
      </c>
      <c r="F41" s="479"/>
    </row>
    <row r="42" spans="1:6">
      <c r="A42" s="430" t="s">
        <v>139</v>
      </c>
      <c r="B42" s="430" t="s">
        <v>140</v>
      </c>
      <c r="C42" s="430" t="s">
        <v>111</v>
      </c>
      <c r="D42" s="431">
        <v>41124</v>
      </c>
      <c r="E42" s="230">
        <v>3</v>
      </c>
      <c r="F42" s="479"/>
    </row>
    <row r="43" spans="1:6">
      <c r="A43" s="430" t="s">
        <v>141</v>
      </c>
      <c r="B43" s="430" t="s">
        <v>115</v>
      </c>
      <c r="C43" s="430" t="s">
        <v>111</v>
      </c>
      <c r="D43" s="431">
        <v>41116</v>
      </c>
      <c r="E43" s="230">
        <v>3</v>
      </c>
      <c r="F43" s="479"/>
    </row>
    <row r="44" spans="1:6">
      <c r="A44" s="430" t="s">
        <v>142</v>
      </c>
      <c r="B44" s="430" t="s">
        <v>107</v>
      </c>
      <c r="C44" s="430" t="s">
        <v>108</v>
      </c>
      <c r="D44" s="431">
        <v>41111</v>
      </c>
      <c r="E44" s="230">
        <v>3</v>
      </c>
      <c r="F44" s="479"/>
    </row>
    <row r="45" spans="1:6">
      <c r="A45" s="430" t="s">
        <v>143</v>
      </c>
      <c r="B45" s="430" t="s">
        <v>107</v>
      </c>
      <c r="C45" s="430" t="s">
        <v>111</v>
      </c>
      <c r="D45" s="431">
        <v>41094</v>
      </c>
      <c r="E45" s="230">
        <v>3</v>
      </c>
      <c r="F45" s="479"/>
    </row>
    <row r="46" spans="1:6">
      <c r="A46" s="430" t="s">
        <v>144</v>
      </c>
      <c r="B46" s="430" t="s">
        <v>123</v>
      </c>
      <c r="C46" s="430" t="s">
        <v>108</v>
      </c>
      <c r="D46" s="431">
        <v>41091</v>
      </c>
      <c r="E46" s="230">
        <v>3</v>
      </c>
      <c r="F46" s="479"/>
    </row>
    <row r="47" spans="1:6">
      <c r="A47" s="430" t="s">
        <v>145</v>
      </c>
      <c r="B47" s="430" t="s">
        <v>140</v>
      </c>
      <c r="C47" s="430" t="s">
        <v>111</v>
      </c>
      <c r="D47" s="431">
        <v>41079</v>
      </c>
      <c r="E47" s="230">
        <v>3</v>
      </c>
      <c r="F47" s="479"/>
    </row>
    <row r="48" spans="1:6">
      <c r="A48" s="430" t="s">
        <v>146</v>
      </c>
      <c r="B48" s="430" t="s">
        <v>147</v>
      </c>
      <c r="C48" s="430" t="s">
        <v>108</v>
      </c>
      <c r="D48" s="431">
        <v>41070</v>
      </c>
      <c r="E48" s="230">
        <v>3</v>
      </c>
      <c r="F48" s="479"/>
    </row>
    <row r="49" spans="1:6">
      <c r="A49" s="430" t="s">
        <v>148</v>
      </c>
      <c r="B49" s="430" t="s">
        <v>140</v>
      </c>
      <c r="C49" s="430" t="s">
        <v>131</v>
      </c>
      <c r="D49" s="431">
        <v>41056</v>
      </c>
      <c r="E49" s="230">
        <v>3</v>
      </c>
      <c r="F49" s="479"/>
    </row>
    <row r="50" spans="1:6">
      <c r="A50" s="430" t="s">
        <v>149</v>
      </c>
      <c r="B50" s="430" t="s">
        <v>123</v>
      </c>
      <c r="C50" s="430" t="s">
        <v>108</v>
      </c>
      <c r="D50" s="431">
        <v>41051</v>
      </c>
      <c r="E50" s="230">
        <v>3</v>
      </c>
      <c r="F50" s="479"/>
    </row>
    <row r="51" spans="1:6">
      <c r="A51" s="430" t="s">
        <v>150</v>
      </c>
      <c r="B51" s="430" t="s">
        <v>121</v>
      </c>
      <c r="C51" s="430" t="s">
        <v>108</v>
      </c>
      <c r="D51" s="431">
        <v>41046</v>
      </c>
      <c r="E51" s="230">
        <v>3</v>
      </c>
      <c r="F51" s="479"/>
    </row>
    <row r="52" spans="1:6">
      <c r="A52" s="430" t="s">
        <v>151</v>
      </c>
      <c r="B52" s="430" t="s">
        <v>140</v>
      </c>
      <c r="C52" s="430" t="s">
        <v>108</v>
      </c>
      <c r="D52" s="431">
        <v>41026</v>
      </c>
      <c r="E52" s="230">
        <v>3</v>
      </c>
      <c r="F52" s="479"/>
    </row>
    <row r="53" spans="1:6">
      <c r="A53" s="430" t="s">
        <v>152</v>
      </c>
      <c r="B53" s="430" t="s">
        <v>140</v>
      </c>
      <c r="C53" s="430" t="s">
        <v>108</v>
      </c>
      <c r="D53" s="431">
        <v>41025</v>
      </c>
      <c r="E53" s="230">
        <v>3</v>
      </c>
      <c r="F53" s="479"/>
    </row>
    <row r="54" spans="1:6">
      <c r="A54" s="430" t="s">
        <v>153</v>
      </c>
      <c r="B54" s="430" t="s">
        <v>154</v>
      </c>
      <c r="C54" s="430" t="s">
        <v>108</v>
      </c>
      <c r="D54" s="431">
        <v>41018</v>
      </c>
      <c r="E54" s="230">
        <v>3</v>
      </c>
      <c r="F54" s="479"/>
    </row>
    <row r="55" spans="1:6">
      <c r="A55" s="430" t="s">
        <v>155</v>
      </c>
      <c r="B55" s="430" t="s">
        <v>119</v>
      </c>
      <c r="C55" s="430" t="s">
        <v>108</v>
      </c>
      <c r="D55" s="431">
        <v>41016</v>
      </c>
      <c r="E55" s="230">
        <v>3</v>
      </c>
      <c r="F55" s="479"/>
    </row>
    <row r="56" spans="1:6">
      <c r="A56" s="430" t="s">
        <v>156</v>
      </c>
      <c r="B56" s="430" t="s">
        <v>113</v>
      </c>
      <c r="C56" s="430" t="s">
        <v>125</v>
      </c>
      <c r="D56" s="431">
        <v>41014</v>
      </c>
      <c r="E56" s="230">
        <v>3</v>
      </c>
      <c r="F56" s="479"/>
    </row>
    <row r="57" spans="1:6">
      <c r="A57" s="430" t="s">
        <v>157</v>
      </c>
      <c r="B57" s="430" t="s">
        <v>147</v>
      </c>
      <c r="C57" s="430" t="s">
        <v>108</v>
      </c>
      <c r="D57" s="431">
        <v>41007</v>
      </c>
      <c r="E57" s="230">
        <v>3</v>
      </c>
      <c r="F57" s="479"/>
    </row>
    <row r="58" spans="1:6">
      <c r="A58" s="430" t="s">
        <v>158</v>
      </c>
      <c r="B58" s="430" t="s">
        <v>147</v>
      </c>
      <c r="C58" s="430" t="s">
        <v>108</v>
      </c>
      <c r="D58" s="431">
        <v>41000</v>
      </c>
      <c r="E58" s="230">
        <v>3</v>
      </c>
      <c r="F58" s="479"/>
    </row>
    <row r="59" spans="1:6">
      <c r="A59" s="430" t="s">
        <v>159</v>
      </c>
      <c r="B59" s="430" t="s">
        <v>119</v>
      </c>
      <c r="C59" s="430" t="s">
        <v>108</v>
      </c>
      <c r="D59" s="431">
        <v>40990</v>
      </c>
      <c r="E59" s="230">
        <v>3</v>
      </c>
      <c r="F59" s="479"/>
    </row>
    <row r="60" spans="1:6">
      <c r="A60" s="430" t="s">
        <v>160</v>
      </c>
      <c r="B60" s="430" t="s">
        <v>107</v>
      </c>
      <c r="C60" s="430" t="s">
        <v>108</v>
      </c>
      <c r="D60" s="431">
        <v>40986</v>
      </c>
      <c r="E60" s="230">
        <v>3</v>
      </c>
      <c r="F60" s="479"/>
    </row>
    <row r="61" spans="1:6">
      <c r="A61" s="430" t="s">
        <v>161</v>
      </c>
      <c r="B61" s="430" t="s">
        <v>123</v>
      </c>
      <c r="C61" s="430" t="s">
        <v>111</v>
      </c>
      <c r="D61" s="431">
        <v>40983</v>
      </c>
      <c r="E61" s="230">
        <v>3</v>
      </c>
      <c r="F61" s="479"/>
    </row>
    <row r="62" spans="1:6">
      <c r="A62" s="430" t="s">
        <v>162</v>
      </c>
      <c r="B62" s="430" t="s">
        <v>110</v>
      </c>
      <c r="C62" s="430" t="s">
        <v>125</v>
      </c>
      <c r="D62" s="431">
        <v>40976</v>
      </c>
      <c r="E62" s="230">
        <v>3</v>
      </c>
      <c r="F62" s="479"/>
    </row>
    <row r="63" spans="1:6">
      <c r="A63" s="430" t="s">
        <v>163</v>
      </c>
      <c r="B63" s="430" t="s">
        <v>110</v>
      </c>
      <c r="C63" s="430" t="s">
        <v>111</v>
      </c>
      <c r="D63" s="431">
        <v>40963</v>
      </c>
      <c r="E63" s="230">
        <v>3</v>
      </c>
      <c r="F63" s="479"/>
    </row>
    <row r="64" spans="1:6">
      <c r="A64" s="430" t="s">
        <v>164</v>
      </c>
      <c r="B64" s="430" t="s">
        <v>140</v>
      </c>
      <c r="C64" s="430" t="s">
        <v>108</v>
      </c>
      <c r="D64" s="431">
        <v>40953</v>
      </c>
      <c r="E64" s="230">
        <v>3</v>
      </c>
      <c r="F64" s="479"/>
    </row>
    <row r="65" spans="1:6">
      <c r="A65" s="430" t="s">
        <v>165</v>
      </c>
      <c r="B65" s="430" t="s">
        <v>115</v>
      </c>
      <c r="C65" s="430" t="s">
        <v>108</v>
      </c>
      <c r="D65" s="431">
        <v>40947</v>
      </c>
      <c r="E65" s="230">
        <v>3</v>
      </c>
      <c r="F65" s="479"/>
    </row>
    <row r="66" spans="1:6">
      <c r="A66" s="430" t="s">
        <v>166</v>
      </c>
      <c r="B66" s="430" t="s">
        <v>110</v>
      </c>
      <c r="C66" s="430" t="s">
        <v>111</v>
      </c>
      <c r="D66" s="431">
        <v>40943</v>
      </c>
      <c r="E66" s="230">
        <v>3</v>
      </c>
      <c r="F66" s="479"/>
    </row>
    <row r="67" spans="1:6">
      <c r="A67" s="430" t="s">
        <v>167</v>
      </c>
      <c r="B67" s="430" t="s">
        <v>115</v>
      </c>
      <c r="C67" s="430" t="s">
        <v>108</v>
      </c>
      <c r="D67" s="431">
        <v>40941</v>
      </c>
      <c r="E67" s="230">
        <v>3</v>
      </c>
      <c r="F67" s="479"/>
    </row>
    <row r="68" spans="1:6">
      <c r="A68" s="430" t="s">
        <v>168</v>
      </c>
      <c r="B68" s="430" t="s">
        <v>140</v>
      </c>
      <c r="C68" s="430" t="s">
        <v>108</v>
      </c>
      <c r="D68" s="431">
        <v>40936</v>
      </c>
      <c r="E68" s="230">
        <v>3</v>
      </c>
      <c r="F68" s="479"/>
    </row>
    <row r="69" spans="1:6">
      <c r="A69" s="430" t="s">
        <v>169</v>
      </c>
      <c r="B69" s="430" t="s">
        <v>123</v>
      </c>
      <c r="C69" s="430" t="s">
        <v>131</v>
      </c>
      <c r="D69" s="431">
        <v>40925</v>
      </c>
      <c r="E69" s="230">
        <v>3</v>
      </c>
      <c r="F69" s="479"/>
    </row>
    <row r="70" spans="1:6">
      <c r="A70" s="430" t="s">
        <v>170</v>
      </c>
      <c r="B70" s="430" t="s">
        <v>115</v>
      </c>
      <c r="C70" s="430" t="s">
        <v>108</v>
      </c>
      <c r="D70" s="431">
        <v>40925</v>
      </c>
      <c r="E70" s="230">
        <v>3</v>
      </c>
      <c r="F70" s="479"/>
    </row>
    <row r="71" spans="1:6">
      <c r="A71" s="430" t="s">
        <v>171</v>
      </c>
      <c r="B71" s="430" t="s">
        <v>121</v>
      </c>
      <c r="C71" s="430" t="s">
        <v>108</v>
      </c>
      <c r="D71" s="431">
        <v>40922</v>
      </c>
      <c r="E71" s="230">
        <v>3</v>
      </c>
      <c r="F71" s="479"/>
    </row>
    <row r="72" spans="1:6">
      <c r="A72" s="430" t="s">
        <v>172</v>
      </c>
      <c r="B72" s="430" t="s">
        <v>137</v>
      </c>
      <c r="C72" s="430" t="s">
        <v>108</v>
      </c>
      <c r="D72" s="431">
        <v>40918</v>
      </c>
      <c r="E72" s="230">
        <v>3</v>
      </c>
      <c r="F72" s="479"/>
    </row>
    <row r="73" spans="1:6">
      <c r="A73" s="430" t="s">
        <v>173</v>
      </c>
      <c r="B73" s="430" t="s">
        <v>140</v>
      </c>
      <c r="C73" s="430" t="s">
        <v>108</v>
      </c>
      <c r="D73" s="431">
        <v>40918</v>
      </c>
      <c r="E73" s="230">
        <v>3</v>
      </c>
      <c r="F73" s="479"/>
    </row>
    <row r="74" spans="1:6">
      <c r="A74" s="430" t="s">
        <v>174</v>
      </c>
      <c r="B74" s="430" t="s">
        <v>147</v>
      </c>
      <c r="C74" s="430" t="s">
        <v>108</v>
      </c>
      <c r="D74" s="431">
        <v>40911</v>
      </c>
      <c r="E74" s="230">
        <v>3</v>
      </c>
      <c r="F74" s="479"/>
    </row>
    <row r="75" spans="1:6">
      <c r="A75" s="430" t="s">
        <v>175</v>
      </c>
      <c r="B75" s="430" t="s">
        <v>119</v>
      </c>
      <c r="C75" s="430" t="s">
        <v>108</v>
      </c>
      <c r="D75" s="431">
        <v>40909</v>
      </c>
      <c r="E75" s="230">
        <v>3</v>
      </c>
      <c r="F75" s="479"/>
    </row>
    <row r="76" spans="1:6">
      <c r="A76" s="430" t="s">
        <v>176</v>
      </c>
      <c r="B76" s="430" t="s">
        <v>177</v>
      </c>
      <c r="C76" s="430" t="s">
        <v>108</v>
      </c>
      <c r="D76" s="431">
        <v>40893</v>
      </c>
      <c r="E76" s="230">
        <v>3</v>
      </c>
      <c r="F76" s="479"/>
    </row>
    <row r="77" spans="1:6">
      <c r="A77" s="430" t="s">
        <v>178</v>
      </c>
      <c r="B77" s="430" t="s">
        <v>110</v>
      </c>
      <c r="C77" s="430" t="s">
        <v>111</v>
      </c>
      <c r="D77" s="431">
        <v>40883</v>
      </c>
      <c r="E77" s="230">
        <v>3</v>
      </c>
      <c r="F77" s="479"/>
    </row>
    <row r="78" spans="1:6">
      <c r="A78" s="430" t="s">
        <v>179</v>
      </c>
      <c r="B78" s="430" t="s">
        <v>115</v>
      </c>
      <c r="C78" s="430" t="s">
        <v>108</v>
      </c>
      <c r="D78" s="431">
        <v>40883</v>
      </c>
      <c r="E78" s="230">
        <v>3</v>
      </c>
      <c r="F78" s="479"/>
    </row>
    <row r="79" spans="1:6">
      <c r="A79" s="430" t="s">
        <v>180</v>
      </c>
      <c r="B79" s="430" t="s">
        <v>123</v>
      </c>
      <c r="C79" s="430" t="s">
        <v>108</v>
      </c>
      <c r="D79" s="431">
        <v>40880</v>
      </c>
      <c r="E79" s="230">
        <v>3</v>
      </c>
      <c r="F79" s="479"/>
    </row>
    <row r="80" spans="1:6">
      <c r="A80" s="430" t="s">
        <v>181</v>
      </c>
      <c r="B80" s="430" t="s">
        <v>110</v>
      </c>
      <c r="C80" s="430" t="s">
        <v>108</v>
      </c>
      <c r="D80" s="431">
        <v>40878</v>
      </c>
      <c r="E80" s="230">
        <v>3</v>
      </c>
      <c r="F80" s="479"/>
    </row>
    <row r="81" spans="1:6">
      <c r="A81" s="430" t="s">
        <v>182</v>
      </c>
      <c r="B81" s="430" t="s">
        <v>107</v>
      </c>
      <c r="C81" s="430" t="s">
        <v>111</v>
      </c>
      <c r="D81" s="431">
        <v>40867</v>
      </c>
      <c r="E81" s="230">
        <v>3</v>
      </c>
      <c r="F81" s="479"/>
    </row>
    <row r="82" spans="1:6">
      <c r="A82" s="430" t="s">
        <v>183</v>
      </c>
      <c r="B82" s="430" t="s">
        <v>154</v>
      </c>
      <c r="C82" s="430" t="s">
        <v>108</v>
      </c>
      <c r="D82" s="431">
        <v>40856</v>
      </c>
      <c r="E82" s="230">
        <v>3</v>
      </c>
      <c r="F82" s="479"/>
    </row>
    <row r="83" spans="1:6">
      <c r="A83" s="430" t="s">
        <v>184</v>
      </c>
      <c r="B83" s="430" t="s">
        <v>119</v>
      </c>
      <c r="C83" s="430" t="s">
        <v>108</v>
      </c>
      <c r="D83" s="431">
        <v>40853</v>
      </c>
      <c r="E83" s="230">
        <v>3</v>
      </c>
      <c r="F83" s="479"/>
    </row>
    <row r="84" spans="1:6">
      <c r="A84" s="430" t="s">
        <v>185</v>
      </c>
      <c r="B84" s="430" t="s">
        <v>177</v>
      </c>
      <c r="C84" s="430" t="s">
        <v>108</v>
      </c>
      <c r="D84" s="431">
        <v>40841</v>
      </c>
      <c r="E84" s="230">
        <v>3</v>
      </c>
      <c r="F84" s="479"/>
    </row>
    <row r="85" spans="1:6">
      <c r="A85" s="430" t="s">
        <v>186</v>
      </c>
      <c r="B85" s="430" t="s">
        <v>123</v>
      </c>
      <c r="C85" s="430" t="s">
        <v>108</v>
      </c>
      <c r="D85" s="431">
        <v>40832</v>
      </c>
      <c r="E85" s="230">
        <v>3</v>
      </c>
      <c r="F85" s="479"/>
    </row>
    <row r="86" spans="1:6">
      <c r="A86" s="430" t="s">
        <v>187</v>
      </c>
      <c r="B86" s="430" t="s">
        <v>110</v>
      </c>
      <c r="C86" s="430" t="s">
        <v>108</v>
      </c>
      <c r="D86" s="431">
        <v>40831</v>
      </c>
      <c r="E86" s="230">
        <v>3</v>
      </c>
      <c r="F86" s="479"/>
    </row>
    <row r="87" spans="1:6">
      <c r="A87" s="430" t="s">
        <v>188</v>
      </c>
      <c r="B87" s="430" t="s">
        <v>110</v>
      </c>
      <c r="C87" s="430" t="s">
        <v>111</v>
      </c>
      <c r="D87" s="431">
        <v>40820</v>
      </c>
      <c r="E87" s="230">
        <v>3</v>
      </c>
      <c r="F87" s="479"/>
    </row>
    <row r="88" spans="1:6">
      <c r="A88" s="430" t="s">
        <v>189</v>
      </c>
      <c r="B88" s="430" t="s">
        <v>177</v>
      </c>
      <c r="C88" s="430" t="s">
        <v>108</v>
      </c>
      <c r="D88" s="431">
        <v>40818</v>
      </c>
      <c r="E88" s="230">
        <v>3</v>
      </c>
      <c r="F88" s="479"/>
    </row>
    <row r="89" spans="1:6">
      <c r="A89" s="430" t="s">
        <v>190</v>
      </c>
      <c r="B89" s="430" t="s">
        <v>110</v>
      </c>
      <c r="C89" s="430" t="s">
        <v>108</v>
      </c>
      <c r="D89" s="431">
        <v>40815</v>
      </c>
      <c r="E89" s="230">
        <v>3</v>
      </c>
      <c r="F89" s="479"/>
    </row>
    <row r="90" spans="1:6">
      <c r="A90" s="430" t="s">
        <v>191</v>
      </c>
      <c r="B90" s="430" t="s">
        <v>107</v>
      </c>
      <c r="C90" s="430" t="s">
        <v>111</v>
      </c>
      <c r="D90" s="431">
        <v>40811</v>
      </c>
      <c r="E90" s="230">
        <v>3</v>
      </c>
      <c r="F90" s="479"/>
    </row>
    <row r="91" spans="1:6">
      <c r="A91" s="430" t="s">
        <v>192</v>
      </c>
      <c r="B91" s="430" t="s">
        <v>115</v>
      </c>
      <c r="C91" s="430" t="s">
        <v>125</v>
      </c>
      <c r="D91" s="431">
        <v>40807</v>
      </c>
      <c r="E91" s="230">
        <v>3</v>
      </c>
      <c r="F91" s="479"/>
    </row>
    <row r="92" spans="1:6">
      <c r="A92" s="430" t="s">
        <v>193</v>
      </c>
      <c r="B92" s="430" t="s">
        <v>107</v>
      </c>
      <c r="C92" s="430" t="s">
        <v>111</v>
      </c>
      <c r="D92" s="431">
        <v>40800</v>
      </c>
      <c r="E92" s="230">
        <v>3</v>
      </c>
      <c r="F92" s="479"/>
    </row>
    <row r="93" spans="1:6">
      <c r="A93" s="436" t="s">
        <v>194</v>
      </c>
      <c r="B93" s="436" t="s">
        <v>135</v>
      </c>
      <c r="C93" s="436" t="s">
        <v>131</v>
      </c>
      <c r="D93" s="437">
        <v>40787</v>
      </c>
      <c r="E93" s="230">
        <v>3</v>
      </c>
      <c r="F93" s="479"/>
    </row>
    <row r="94" spans="1:6">
      <c r="A94" s="436" t="s">
        <v>195</v>
      </c>
      <c r="B94" s="436" t="s">
        <v>135</v>
      </c>
      <c r="C94" s="436" t="s">
        <v>125</v>
      </c>
      <c r="D94" s="437">
        <v>40779</v>
      </c>
      <c r="E94" s="230">
        <v>3</v>
      </c>
      <c r="F94" s="479"/>
    </row>
    <row r="95" spans="1:6">
      <c r="A95" s="430" t="s">
        <v>196</v>
      </c>
      <c r="B95" s="430" t="s">
        <v>123</v>
      </c>
      <c r="C95" s="430" t="s">
        <v>125</v>
      </c>
      <c r="D95" s="431">
        <v>40777</v>
      </c>
      <c r="E95" s="230">
        <v>3</v>
      </c>
      <c r="F95" s="479"/>
    </row>
    <row r="96" spans="1:6">
      <c r="A96" s="430" t="s">
        <v>197</v>
      </c>
      <c r="B96" s="430" t="s">
        <v>110</v>
      </c>
      <c r="C96" s="430" t="s">
        <v>108</v>
      </c>
      <c r="D96" s="431">
        <v>40765</v>
      </c>
      <c r="E96" s="230">
        <v>3</v>
      </c>
      <c r="F96" s="479"/>
    </row>
    <row r="97" spans="1:6">
      <c r="A97" s="430" t="s">
        <v>198</v>
      </c>
      <c r="B97" s="430" t="s">
        <v>177</v>
      </c>
      <c r="C97" s="430" t="s">
        <v>108</v>
      </c>
      <c r="D97" s="431">
        <v>40765</v>
      </c>
      <c r="E97" s="230">
        <v>3</v>
      </c>
      <c r="F97" s="479"/>
    </row>
    <row r="98" spans="1:6">
      <c r="A98" s="430" t="s">
        <v>199</v>
      </c>
      <c r="B98" s="430" t="s">
        <v>115</v>
      </c>
      <c r="C98" s="430" t="s">
        <v>108</v>
      </c>
      <c r="D98" s="431">
        <v>40762</v>
      </c>
      <c r="E98" s="230">
        <v>3</v>
      </c>
      <c r="F98" s="479"/>
    </row>
    <row r="99" spans="1:6">
      <c r="A99" s="430" t="s">
        <v>200</v>
      </c>
      <c r="B99" s="430" t="s">
        <v>119</v>
      </c>
      <c r="C99" s="430" t="s">
        <v>108</v>
      </c>
      <c r="D99" s="431">
        <v>40759</v>
      </c>
      <c r="E99" s="230">
        <v>3</v>
      </c>
      <c r="F99" s="479"/>
    </row>
    <row r="100" spans="1:6">
      <c r="A100" s="430" t="s">
        <v>201</v>
      </c>
      <c r="B100" s="430" t="s">
        <v>137</v>
      </c>
      <c r="C100" s="430" t="s">
        <v>108</v>
      </c>
      <c r="D100" s="431">
        <v>40752</v>
      </c>
      <c r="E100" s="230">
        <v>3</v>
      </c>
      <c r="F100" s="479"/>
    </row>
    <row r="101" spans="1:6">
      <c r="A101" s="430" t="s">
        <v>202</v>
      </c>
      <c r="B101" s="430" t="s">
        <v>177</v>
      </c>
      <c r="C101" s="430" t="s">
        <v>108</v>
      </c>
      <c r="D101" s="431">
        <v>40745</v>
      </c>
      <c r="E101" s="230">
        <v>3</v>
      </c>
      <c r="F101" s="479"/>
    </row>
    <row r="102" spans="1:6">
      <c r="A102" s="430" t="s">
        <v>203</v>
      </c>
      <c r="B102" s="430" t="s">
        <v>113</v>
      </c>
      <c r="C102" s="430" t="s">
        <v>111</v>
      </c>
      <c r="D102" s="431">
        <v>40729</v>
      </c>
      <c r="E102" s="230">
        <v>3</v>
      </c>
      <c r="F102" s="479"/>
    </row>
    <row r="103" spans="1:6">
      <c r="A103" s="430" t="s">
        <v>204</v>
      </c>
      <c r="B103" s="430" t="s">
        <v>119</v>
      </c>
      <c r="C103" s="430" t="s">
        <v>111</v>
      </c>
      <c r="D103" s="431">
        <v>40726</v>
      </c>
      <c r="E103" s="230">
        <v>3</v>
      </c>
      <c r="F103" s="479"/>
    </row>
    <row r="104" spans="1:6">
      <c r="A104" s="430" t="s">
        <v>205</v>
      </c>
      <c r="B104" s="430" t="s">
        <v>206</v>
      </c>
      <c r="C104" s="430" t="s">
        <v>111</v>
      </c>
      <c r="D104" s="431">
        <v>40719</v>
      </c>
      <c r="E104" s="230">
        <v>3</v>
      </c>
      <c r="F104" s="479"/>
    </row>
    <row r="105" spans="1:6">
      <c r="A105" s="430" t="s">
        <v>207</v>
      </c>
      <c r="B105" s="430" t="s">
        <v>107</v>
      </c>
      <c r="C105" s="430" t="s">
        <v>111</v>
      </c>
      <c r="D105" s="431">
        <v>40718</v>
      </c>
      <c r="E105" s="230">
        <v>3</v>
      </c>
      <c r="F105" s="479"/>
    </row>
    <row r="106" spans="1:6">
      <c r="A106" s="430" t="s">
        <v>208</v>
      </c>
      <c r="B106" s="430" t="s">
        <v>147</v>
      </c>
      <c r="C106" s="430" t="s">
        <v>108</v>
      </c>
      <c r="D106" s="431">
        <v>40712</v>
      </c>
      <c r="E106" s="230">
        <v>3</v>
      </c>
      <c r="F106" s="479"/>
    </row>
    <row r="107" spans="1:6">
      <c r="A107" s="430" t="s">
        <v>209</v>
      </c>
      <c r="B107" s="430" t="s">
        <v>113</v>
      </c>
      <c r="C107" s="430" t="s">
        <v>108</v>
      </c>
      <c r="D107" s="431">
        <v>40710</v>
      </c>
      <c r="E107" s="230">
        <v>3</v>
      </c>
      <c r="F107" s="479"/>
    </row>
    <row r="108" spans="1:6">
      <c r="A108" s="430" t="s">
        <v>210</v>
      </c>
      <c r="B108" s="430" t="s">
        <v>110</v>
      </c>
      <c r="C108" s="430" t="s">
        <v>111</v>
      </c>
      <c r="D108" s="431">
        <v>40707</v>
      </c>
      <c r="E108" s="230">
        <v>3</v>
      </c>
      <c r="F108" s="479"/>
    </row>
    <row r="109" spans="1:6">
      <c r="A109" s="430" t="s">
        <v>211</v>
      </c>
      <c r="B109" s="430" t="s">
        <v>107</v>
      </c>
      <c r="C109" s="430" t="s">
        <v>111</v>
      </c>
      <c r="D109" s="431">
        <v>40706</v>
      </c>
      <c r="E109" s="230">
        <v>3</v>
      </c>
      <c r="F109" s="479"/>
    </row>
    <row r="110" spans="1:6">
      <c r="A110" s="430" t="s">
        <v>212</v>
      </c>
      <c r="B110" s="430" t="s">
        <v>107</v>
      </c>
      <c r="C110" s="430" t="s">
        <v>125</v>
      </c>
      <c r="D110" s="431">
        <v>40696</v>
      </c>
      <c r="E110" s="230">
        <v>3</v>
      </c>
      <c r="F110" s="479"/>
    </row>
    <row r="111" spans="1:6">
      <c r="A111" s="430" t="s">
        <v>213</v>
      </c>
      <c r="B111" s="430" t="s">
        <v>206</v>
      </c>
      <c r="C111" s="430" t="s">
        <v>111</v>
      </c>
      <c r="D111" s="431">
        <v>40692</v>
      </c>
      <c r="E111" s="230">
        <v>3</v>
      </c>
      <c r="F111" s="479"/>
    </row>
    <row r="112" spans="1:6">
      <c r="A112" s="430" t="s">
        <v>214</v>
      </c>
      <c r="B112" s="430" t="s">
        <v>215</v>
      </c>
      <c r="C112" s="430" t="s">
        <v>108</v>
      </c>
      <c r="D112" s="431">
        <v>40690</v>
      </c>
      <c r="E112" s="230">
        <v>3</v>
      </c>
      <c r="F112" s="479"/>
    </row>
    <row r="113" spans="1:6">
      <c r="A113" s="430" t="s">
        <v>216</v>
      </c>
      <c r="B113" s="430" t="s">
        <v>140</v>
      </c>
      <c r="C113" s="430" t="s">
        <v>111</v>
      </c>
      <c r="D113" s="435">
        <v>40680</v>
      </c>
      <c r="E113" s="230">
        <v>3</v>
      </c>
      <c r="F113" s="479"/>
    </row>
    <row r="114" spans="1:6">
      <c r="A114" s="430" t="s">
        <v>217</v>
      </c>
      <c r="B114" s="430" t="s">
        <v>107</v>
      </c>
      <c r="C114" s="430" t="s">
        <v>108</v>
      </c>
      <c r="D114" s="435">
        <v>40680</v>
      </c>
      <c r="E114" s="230">
        <v>3</v>
      </c>
      <c r="F114" s="479"/>
    </row>
    <row r="115" spans="1:6">
      <c r="A115" s="430" t="s">
        <v>218</v>
      </c>
      <c r="B115" s="430" t="s">
        <v>107</v>
      </c>
      <c r="C115" s="430" t="s">
        <v>108</v>
      </c>
      <c r="D115" s="435">
        <v>40680</v>
      </c>
      <c r="E115" s="230">
        <v>3</v>
      </c>
      <c r="F115" s="479"/>
    </row>
    <row r="116" spans="1:6">
      <c r="A116" s="430" t="s">
        <v>219</v>
      </c>
      <c r="B116" s="430" t="s">
        <v>110</v>
      </c>
      <c r="C116" s="430" t="s">
        <v>108</v>
      </c>
      <c r="D116" s="431">
        <v>40666</v>
      </c>
      <c r="E116" s="230">
        <v>3</v>
      </c>
      <c r="F116" s="479"/>
    </row>
    <row r="117" spans="1:6">
      <c r="A117" s="430" t="s">
        <v>220</v>
      </c>
      <c r="B117" s="430" t="s">
        <v>177</v>
      </c>
      <c r="C117" s="430" t="s">
        <v>125</v>
      </c>
      <c r="D117" s="431">
        <v>40654</v>
      </c>
      <c r="E117" s="230">
        <v>3</v>
      </c>
      <c r="F117" s="479"/>
    </row>
    <row r="118" spans="1:6">
      <c r="A118" s="430" t="s">
        <v>221</v>
      </c>
      <c r="B118" s="430" t="s">
        <v>123</v>
      </c>
      <c r="C118" s="430" t="s">
        <v>108</v>
      </c>
      <c r="D118" s="431">
        <v>40653</v>
      </c>
      <c r="E118" s="230">
        <v>3</v>
      </c>
      <c r="F118" s="479"/>
    </row>
    <row r="119" spans="1:6">
      <c r="A119" s="430" t="s">
        <v>222</v>
      </c>
      <c r="B119" s="430" t="s">
        <v>107</v>
      </c>
      <c r="C119" s="430" t="s">
        <v>111</v>
      </c>
      <c r="D119" s="435">
        <v>40638</v>
      </c>
      <c r="E119" s="230">
        <v>3</v>
      </c>
      <c r="F119" s="479"/>
    </row>
    <row r="120" spans="1:6">
      <c r="A120" s="430" t="s">
        <v>223</v>
      </c>
      <c r="B120" s="430" t="s">
        <v>107</v>
      </c>
      <c r="C120" s="430" t="s">
        <v>108</v>
      </c>
      <c r="D120" s="431">
        <v>40637</v>
      </c>
      <c r="E120" s="230">
        <v>3</v>
      </c>
      <c r="F120" s="479"/>
    </row>
    <row r="121" spans="1:6">
      <c r="A121" s="430" t="s">
        <v>224</v>
      </c>
      <c r="B121" s="430" t="s">
        <v>140</v>
      </c>
      <c r="C121" s="430" t="s">
        <v>108</v>
      </c>
      <c r="D121" s="431">
        <v>40634</v>
      </c>
      <c r="E121" s="230">
        <v>3</v>
      </c>
      <c r="F121" s="479"/>
    </row>
    <row r="122" spans="1:6">
      <c r="A122" s="430" t="s">
        <v>225</v>
      </c>
      <c r="B122" s="430" t="s">
        <v>177</v>
      </c>
      <c r="C122" s="430" t="s">
        <v>108</v>
      </c>
      <c r="D122" s="431">
        <v>40625</v>
      </c>
      <c r="E122" s="230">
        <v>3</v>
      </c>
      <c r="F122" s="479"/>
    </row>
    <row r="123" spans="1:6">
      <c r="A123" s="430" t="s">
        <v>226</v>
      </c>
      <c r="B123" s="430" t="s">
        <v>110</v>
      </c>
      <c r="C123" s="430" t="s">
        <v>108</v>
      </c>
      <c r="D123" s="431">
        <v>40624</v>
      </c>
      <c r="E123" s="230">
        <v>3</v>
      </c>
      <c r="F123" s="479"/>
    </row>
    <row r="124" spans="1:6">
      <c r="A124" s="430" t="s">
        <v>227</v>
      </c>
      <c r="B124" s="430" t="s">
        <v>147</v>
      </c>
      <c r="C124" s="430" t="s">
        <v>125</v>
      </c>
      <c r="D124" s="431">
        <v>40624</v>
      </c>
      <c r="E124" s="230">
        <v>3</v>
      </c>
      <c r="F124" s="479"/>
    </row>
    <row r="125" spans="1:6">
      <c r="A125" s="430" t="s">
        <v>228</v>
      </c>
      <c r="B125" s="430" t="s">
        <v>115</v>
      </c>
      <c r="C125" s="430" t="s">
        <v>111</v>
      </c>
      <c r="D125" s="435">
        <v>40620</v>
      </c>
      <c r="E125" s="230">
        <v>3</v>
      </c>
      <c r="F125" s="479"/>
    </row>
    <row r="126" spans="1:6">
      <c r="A126" s="430" t="s">
        <v>229</v>
      </c>
      <c r="B126" s="430" t="s">
        <v>147</v>
      </c>
      <c r="C126" s="430" t="s">
        <v>131</v>
      </c>
      <c r="D126" s="431">
        <v>40610</v>
      </c>
      <c r="E126" s="230">
        <v>3</v>
      </c>
      <c r="F126" s="479"/>
    </row>
    <row r="127" spans="1:6">
      <c r="A127" s="430" t="s">
        <v>230</v>
      </c>
      <c r="B127" s="430" t="s">
        <v>140</v>
      </c>
      <c r="C127" s="430" t="s">
        <v>108</v>
      </c>
      <c r="D127" s="435">
        <v>40603</v>
      </c>
      <c r="E127" s="230">
        <v>3</v>
      </c>
      <c r="F127" s="479"/>
    </row>
    <row r="128" spans="1:6">
      <c r="A128" s="430" t="s">
        <v>231</v>
      </c>
      <c r="B128" s="430" t="s">
        <v>123</v>
      </c>
      <c r="C128" s="430" t="s">
        <v>108</v>
      </c>
      <c r="D128" s="431">
        <v>40596</v>
      </c>
      <c r="E128" s="230">
        <v>3</v>
      </c>
      <c r="F128" s="479"/>
    </row>
    <row r="129" spans="1:6">
      <c r="A129" s="436" t="s">
        <v>5</v>
      </c>
      <c r="B129" s="436" t="s">
        <v>130</v>
      </c>
      <c r="C129" s="436" t="s">
        <v>125</v>
      </c>
      <c r="D129" s="437">
        <v>40595</v>
      </c>
      <c r="E129" s="230">
        <v>3</v>
      </c>
      <c r="F129" s="479"/>
    </row>
    <row r="130" spans="1:6">
      <c r="A130" s="430" t="s">
        <v>232</v>
      </c>
      <c r="B130" s="430" t="s">
        <v>177</v>
      </c>
      <c r="C130" s="430" t="s">
        <v>111</v>
      </c>
      <c r="D130" s="431">
        <v>40591</v>
      </c>
      <c r="E130" s="230">
        <v>3</v>
      </c>
      <c r="F130" s="479"/>
    </row>
    <row r="131" spans="1:6">
      <c r="A131" s="430" t="s">
        <v>233</v>
      </c>
      <c r="B131" s="430" t="s">
        <v>119</v>
      </c>
      <c r="C131" s="430" t="s">
        <v>111</v>
      </c>
      <c r="D131" s="431">
        <v>40587</v>
      </c>
      <c r="E131" s="230">
        <v>3</v>
      </c>
      <c r="F131" s="479"/>
    </row>
    <row r="132" spans="1:6">
      <c r="A132" s="430" t="s">
        <v>234</v>
      </c>
      <c r="B132" s="430" t="s">
        <v>177</v>
      </c>
      <c r="C132" s="430" t="s">
        <v>108</v>
      </c>
      <c r="D132" s="431">
        <v>40585</v>
      </c>
      <c r="E132" s="230">
        <v>3</v>
      </c>
      <c r="F132" s="479"/>
    </row>
    <row r="133" spans="1:6">
      <c r="A133" s="430" t="s">
        <v>235</v>
      </c>
      <c r="B133" s="430" t="s">
        <v>107</v>
      </c>
      <c r="C133" s="430" t="s">
        <v>108</v>
      </c>
      <c r="D133" s="431">
        <v>40584</v>
      </c>
      <c r="E133" s="230">
        <v>3</v>
      </c>
      <c r="F133" s="479"/>
    </row>
    <row r="134" spans="1:6">
      <c r="A134" s="430" t="s">
        <v>236</v>
      </c>
      <c r="B134" s="430" t="s">
        <v>119</v>
      </c>
      <c r="C134" s="430" t="s">
        <v>108</v>
      </c>
      <c r="D134" s="431">
        <v>40581</v>
      </c>
      <c r="E134" s="230">
        <v>3</v>
      </c>
      <c r="F134" s="479"/>
    </row>
    <row r="135" spans="1:6">
      <c r="A135" s="430" t="s">
        <v>237</v>
      </c>
      <c r="B135" s="430" t="s">
        <v>140</v>
      </c>
      <c r="C135" s="430" t="s">
        <v>108</v>
      </c>
      <c r="D135" s="431">
        <v>40578</v>
      </c>
      <c r="E135" s="230">
        <v>3</v>
      </c>
      <c r="F135" s="479"/>
    </row>
    <row r="136" spans="1:6">
      <c r="A136" s="430" t="s">
        <v>238</v>
      </c>
      <c r="B136" s="430" t="s">
        <v>123</v>
      </c>
      <c r="C136" s="430" t="s">
        <v>108</v>
      </c>
      <c r="D136" s="431">
        <v>40575</v>
      </c>
      <c r="E136" s="230">
        <v>3</v>
      </c>
      <c r="F136" s="479"/>
    </row>
    <row r="137" spans="1:6">
      <c r="A137" s="430" t="s">
        <v>239</v>
      </c>
      <c r="B137" s="430" t="s">
        <v>140</v>
      </c>
      <c r="C137" s="430" t="s">
        <v>131</v>
      </c>
      <c r="D137" s="431">
        <v>40574</v>
      </c>
      <c r="E137" s="230">
        <v>3</v>
      </c>
      <c r="F137" s="479"/>
    </row>
    <row r="138" spans="1:6">
      <c r="A138" s="430" t="s">
        <v>240</v>
      </c>
      <c r="B138" s="430" t="s">
        <v>119</v>
      </c>
      <c r="C138" s="430" t="s">
        <v>108</v>
      </c>
      <c r="D138" s="431">
        <v>40574</v>
      </c>
      <c r="E138" s="230">
        <v>3</v>
      </c>
      <c r="F138" s="479"/>
    </row>
    <row r="139" spans="1:6">
      <c r="A139" s="430" t="s">
        <v>241</v>
      </c>
      <c r="B139" s="430" t="s">
        <v>242</v>
      </c>
      <c r="C139" s="430" t="s">
        <v>125</v>
      </c>
      <c r="D139" s="431">
        <v>40572</v>
      </c>
      <c r="E139" s="230">
        <v>3</v>
      </c>
      <c r="F139" s="479"/>
    </row>
    <row r="140" spans="1:6">
      <c r="A140" s="430" t="s">
        <v>243</v>
      </c>
      <c r="B140" s="430" t="s">
        <v>107</v>
      </c>
      <c r="C140" s="430" t="s">
        <v>108</v>
      </c>
      <c r="D140" s="431">
        <v>40568</v>
      </c>
      <c r="E140" s="230">
        <v>3</v>
      </c>
      <c r="F140" s="479"/>
    </row>
    <row r="141" spans="1:6">
      <c r="A141" s="430" t="s">
        <v>244</v>
      </c>
      <c r="B141" s="430" t="s">
        <v>107</v>
      </c>
      <c r="C141" s="430" t="s">
        <v>111</v>
      </c>
      <c r="D141" s="435">
        <v>40563</v>
      </c>
      <c r="E141" s="230">
        <v>3</v>
      </c>
      <c r="F141" s="479"/>
    </row>
    <row r="142" spans="1:6">
      <c r="A142" s="430" t="s">
        <v>245</v>
      </c>
      <c r="B142" s="430" t="s">
        <v>119</v>
      </c>
      <c r="C142" s="430" t="s">
        <v>131</v>
      </c>
      <c r="D142" s="431">
        <v>40561</v>
      </c>
      <c r="E142" s="230">
        <v>3</v>
      </c>
      <c r="F142" s="479"/>
    </row>
    <row r="143" spans="1:6">
      <c r="A143" s="430" t="s">
        <v>246</v>
      </c>
      <c r="B143" s="430" t="s">
        <v>147</v>
      </c>
      <c r="C143" s="430" t="s">
        <v>108</v>
      </c>
      <c r="D143" s="431">
        <v>40552</v>
      </c>
      <c r="E143" s="230">
        <v>3</v>
      </c>
      <c r="F143" s="479"/>
    </row>
    <row r="144" spans="1:6">
      <c r="A144" s="430" t="s">
        <v>247</v>
      </c>
      <c r="B144" s="430" t="s">
        <v>177</v>
      </c>
      <c r="C144" s="430" t="s">
        <v>108</v>
      </c>
      <c r="D144" s="431">
        <v>40551</v>
      </c>
      <c r="E144" s="230">
        <v>3</v>
      </c>
      <c r="F144" s="479"/>
    </row>
    <row r="145" spans="1:6">
      <c r="A145" s="430" t="s">
        <v>248</v>
      </c>
      <c r="B145" s="430" t="s">
        <v>137</v>
      </c>
      <c r="C145" s="430" t="s">
        <v>111</v>
      </c>
      <c r="D145" s="431">
        <v>40550</v>
      </c>
      <c r="E145" s="230">
        <v>3</v>
      </c>
      <c r="F145" s="479"/>
    </row>
    <row r="146" spans="1:6">
      <c r="A146" s="430" t="s">
        <v>249</v>
      </c>
      <c r="B146" s="430" t="s">
        <v>250</v>
      </c>
      <c r="C146" s="430" t="s">
        <v>131</v>
      </c>
      <c r="D146" s="431">
        <v>40543</v>
      </c>
      <c r="E146" s="230">
        <v>3</v>
      </c>
      <c r="F146" s="479"/>
    </row>
    <row r="147" spans="1:6">
      <c r="A147" s="430" t="s">
        <v>251</v>
      </c>
      <c r="B147" s="430" t="s">
        <v>107</v>
      </c>
      <c r="C147" s="430" t="s">
        <v>108</v>
      </c>
      <c r="D147" s="435">
        <v>40536</v>
      </c>
      <c r="E147" s="230">
        <v>3</v>
      </c>
      <c r="F147" s="479"/>
    </row>
    <row r="148" spans="1:6">
      <c r="A148" s="430" t="s">
        <v>252</v>
      </c>
      <c r="B148" s="430" t="s">
        <v>121</v>
      </c>
      <c r="C148" s="430" t="s">
        <v>108</v>
      </c>
      <c r="D148" s="431">
        <v>40533</v>
      </c>
      <c r="E148" s="230">
        <v>3</v>
      </c>
      <c r="F148" s="479"/>
    </row>
    <row r="149" spans="1:6">
      <c r="A149" s="430" t="s">
        <v>253</v>
      </c>
      <c r="B149" s="430" t="s">
        <v>115</v>
      </c>
      <c r="C149" s="430" t="s">
        <v>108</v>
      </c>
      <c r="D149" s="431">
        <v>40525</v>
      </c>
      <c r="E149" s="230">
        <v>3</v>
      </c>
      <c r="F149" s="479"/>
    </row>
    <row r="150" spans="1:6">
      <c r="A150" s="430" t="s">
        <v>254</v>
      </c>
      <c r="B150" s="430" t="s">
        <v>107</v>
      </c>
      <c r="C150" s="430" t="s">
        <v>111</v>
      </c>
      <c r="D150" s="431">
        <v>40523</v>
      </c>
      <c r="E150" s="230">
        <v>3</v>
      </c>
      <c r="F150" s="479"/>
    </row>
    <row r="151" spans="1:6">
      <c r="A151" s="430" t="s">
        <v>255</v>
      </c>
      <c r="B151" s="430" t="s">
        <v>119</v>
      </c>
      <c r="C151" s="430" t="s">
        <v>108</v>
      </c>
      <c r="D151" s="431">
        <v>40521</v>
      </c>
      <c r="E151" s="230">
        <v>3</v>
      </c>
      <c r="F151" s="479"/>
    </row>
    <row r="152" spans="1:6">
      <c r="A152" s="430" t="s">
        <v>256</v>
      </c>
      <c r="B152" s="430" t="s">
        <v>242</v>
      </c>
      <c r="C152" s="430" t="s">
        <v>125</v>
      </c>
      <c r="D152" s="435">
        <v>40516</v>
      </c>
      <c r="E152" s="230">
        <v>3</v>
      </c>
      <c r="F152" s="479"/>
    </row>
    <row r="153" spans="1:6">
      <c r="A153" s="430" t="s">
        <v>257</v>
      </c>
      <c r="B153" s="430" t="s">
        <v>119</v>
      </c>
      <c r="C153" s="430" t="s">
        <v>131</v>
      </c>
      <c r="D153" s="431">
        <v>40515</v>
      </c>
      <c r="E153" s="230">
        <v>3</v>
      </c>
      <c r="F153" s="479"/>
    </row>
    <row r="154" spans="1:6">
      <c r="A154" s="430" t="s">
        <v>258</v>
      </c>
      <c r="B154" s="430" t="s">
        <v>154</v>
      </c>
      <c r="C154" s="430" t="s">
        <v>111</v>
      </c>
      <c r="D154" s="431">
        <v>40508</v>
      </c>
      <c r="E154" s="230">
        <v>3</v>
      </c>
      <c r="F154" s="479"/>
    </row>
    <row r="155" spans="1:6">
      <c r="A155" s="430" t="s">
        <v>259</v>
      </c>
      <c r="B155" s="430" t="s">
        <v>260</v>
      </c>
      <c r="C155" s="430" t="s">
        <v>125</v>
      </c>
      <c r="D155" s="435">
        <v>40505</v>
      </c>
      <c r="E155" s="230">
        <v>3</v>
      </c>
      <c r="F155" s="479"/>
    </row>
    <row r="156" spans="1:6">
      <c r="A156" s="430" t="s">
        <v>261</v>
      </c>
      <c r="B156" s="430" t="s">
        <v>123</v>
      </c>
      <c r="C156" s="430" t="s">
        <v>108</v>
      </c>
      <c r="D156" s="431">
        <v>40501</v>
      </c>
      <c r="E156" s="230">
        <v>3</v>
      </c>
      <c r="F156" s="479"/>
    </row>
    <row r="157" spans="1:6">
      <c r="A157" s="430" t="s">
        <v>262</v>
      </c>
      <c r="B157" s="430" t="s">
        <v>121</v>
      </c>
      <c r="C157" s="430" t="s">
        <v>131</v>
      </c>
      <c r="D157" s="431">
        <v>40494</v>
      </c>
      <c r="E157" s="230">
        <v>3</v>
      </c>
      <c r="F157" s="479"/>
    </row>
    <row r="158" spans="1:6">
      <c r="A158" s="430" t="s">
        <v>263</v>
      </c>
      <c r="B158" s="430" t="s">
        <v>115</v>
      </c>
      <c r="C158" s="430" t="s">
        <v>108</v>
      </c>
      <c r="D158" s="431">
        <v>40492</v>
      </c>
      <c r="E158" s="230">
        <v>3</v>
      </c>
      <c r="F158" s="479"/>
    </row>
    <row r="159" spans="1:6">
      <c r="A159" s="430" t="s">
        <v>264</v>
      </c>
      <c r="B159" s="430" t="s">
        <v>140</v>
      </c>
      <c r="C159" s="430" t="s">
        <v>111</v>
      </c>
      <c r="D159" s="431">
        <v>40492</v>
      </c>
      <c r="E159" s="230">
        <v>3</v>
      </c>
      <c r="F159" s="479"/>
    </row>
    <row r="160" spans="1:6">
      <c r="A160" s="430" t="s">
        <v>265</v>
      </c>
      <c r="B160" s="430" t="s">
        <v>119</v>
      </c>
      <c r="C160" s="430" t="s">
        <v>108</v>
      </c>
      <c r="D160" s="431">
        <v>40486</v>
      </c>
      <c r="E160" s="230">
        <v>3</v>
      </c>
      <c r="F160" s="479"/>
    </row>
    <row r="161" spans="1:6">
      <c r="A161" s="430" t="s">
        <v>266</v>
      </c>
      <c r="B161" s="430" t="s">
        <v>110</v>
      </c>
      <c r="C161" s="430" t="s">
        <v>108</v>
      </c>
      <c r="D161" s="431">
        <v>40477</v>
      </c>
      <c r="E161" s="230">
        <v>3</v>
      </c>
      <c r="F161" s="479"/>
    </row>
    <row r="162" spans="1:6">
      <c r="A162" s="430" t="s">
        <v>267</v>
      </c>
      <c r="B162" s="430" t="s">
        <v>107</v>
      </c>
      <c r="C162" s="430" t="s">
        <v>108</v>
      </c>
      <c r="D162" s="431">
        <v>40477</v>
      </c>
      <c r="E162" s="230">
        <v>3</v>
      </c>
      <c r="F162" s="479"/>
    </row>
    <row r="163" spans="1:6">
      <c r="A163" s="430" t="s">
        <v>268</v>
      </c>
      <c r="B163" s="430" t="s">
        <v>140</v>
      </c>
      <c r="C163" s="430" t="s">
        <v>108</v>
      </c>
      <c r="D163" s="431">
        <v>40474</v>
      </c>
      <c r="E163" s="230">
        <v>3</v>
      </c>
      <c r="F163" s="479"/>
    </row>
    <row r="164" spans="1:6">
      <c r="A164" s="430" t="s">
        <v>269</v>
      </c>
      <c r="B164" s="430" t="s">
        <v>140</v>
      </c>
      <c r="C164" s="430" t="s">
        <v>111</v>
      </c>
      <c r="D164" s="431">
        <v>40473</v>
      </c>
      <c r="E164" s="230">
        <v>3</v>
      </c>
      <c r="F164" s="479"/>
    </row>
    <row r="165" spans="1:6">
      <c r="A165" s="430" t="s">
        <v>270</v>
      </c>
      <c r="B165" s="430" t="s">
        <v>140</v>
      </c>
      <c r="C165" s="430" t="s">
        <v>111</v>
      </c>
      <c r="D165" s="431">
        <v>40470</v>
      </c>
      <c r="E165" s="230">
        <v>3</v>
      </c>
      <c r="F165" s="479"/>
    </row>
    <row r="166" spans="1:6">
      <c r="A166" s="430" t="s">
        <v>271</v>
      </c>
      <c r="B166" s="430" t="s">
        <v>113</v>
      </c>
      <c r="C166" s="430" t="s">
        <v>108</v>
      </c>
      <c r="D166" s="431">
        <v>40470</v>
      </c>
      <c r="E166" s="230">
        <v>3</v>
      </c>
      <c r="F166" s="479"/>
    </row>
    <row r="167" spans="1:6">
      <c r="A167" s="430" t="s">
        <v>272</v>
      </c>
      <c r="B167" s="430" t="s">
        <v>140</v>
      </c>
      <c r="C167" s="430" t="s">
        <v>108</v>
      </c>
      <c r="D167" s="431">
        <v>40469</v>
      </c>
      <c r="E167" s="230">
        <v>3</v>
      </c>
      <c r="F167" s="479"/>
    </row>
    <row r="168" spans="1:6">
      <c r="A168" s="430" t="s">
        <v>273</v>
      </c>
      <c r="B168" s="430" t="s">
        <v>119</v>
      </c>
      <c r="C168" s="430" t="s">
        <v>108</v>
      </c>
      <c r="D168" s="431">
        <v>40469</v>
      </c>
      <c r="E168" s="230">
        <v>3</v>
      </c>
      <c r="F168" s="479"/>
    </row>
    <row r="169" spans="1:6">
      <c r="A169" s="430" t="s">
        <v>274</v>
      </c>
      <c r="B169" s="430" t="s">
        <v>115</v>
      </c>
      <c r="C169" s="430" t="s">
        <v>111</v>
      </c>
      <c r="D169" s="431">
        <v>40468</v>
      </c>
      <c r="E169" s="230">
        <v>3</v>
      </c>
      <c r="F169" s="479"/>
    </row>
    <row r="170" spans="1:6">
      <c r="A170" s="430" t="s">
        <v>275</v>
      </c>
      <c r="B170" s="430" t="s">
        <v>140</v>
      </c>
      <c r="C170" s="430" t="s">
        <v>111</v>
      </c>
      <c r="D170" s="431">
        <v>40462</v>
      </c>
      <c r="E170" s="230">
        <v>3</v>
      </c>
      <c r="F170" s="479"/>
    </row>
    <row r="171" spans="1:6">
      <c r="A171" s="430" t="s">
        <v>276</v>
      </c>
      <c r="B171" s="430" t="s">
        <v>140</v>
      </c>
      <c r="C171" s="430" t="s">
        <v>125</v>
      </c>
      <c r="D171" s="431">
        <v>40456</v>
      </c>
      <c r="E171" s="230">
        <v>3</v>
      </c>
      <c r="F171" s="479"/>
    </row>
    <row r="172" spans="1:6">
      <c r="A172" s="430" t="s">
        <v>277</v>
      </c>
      <c r="B172" s="430" t="s">
        <v>115</v>
      </c>
      <c r="C172" s="430" t="s">
        <v>108</v>
      </c>
      <c r="D172" s="431">
        <v>40452</v>
      </c>
      <c r="E172" s="230">
        <v>3</v>
      </c>
      <c r="F172" s="479"/>
    </row>
    <row r="173" spans="1:6">
      <c r="A173" s="430" t="s">
        <v>278</v>
      </c>
      <c r="B173" s="430" t="s">
        <v>115</v>
      </c>
      <c r="C173" s="430" t="s">
        <v>131</v>
      </c>
      <c r="D173" s="435">
        <v>40452</v>
      </c>
      <c r="E173" s="230">
        <v>3</v>
      </c>
      <c r="F173" s="479"/>
    </row>
    <row r="174" spans="1:6">
      <c r="A174" s="430" t="s">
        <v>279</v>
      </c>
      <c r="B174" s="430" t="s">
        <v>107</v>
      </c>
      <c r="C174" s="430" t="s">
        <v>111</v>
      </c>
      <c r="D174" s="431">
        <v>40451</v>
      </c>
      <c r="E174" s="230">
        <v>3</v>
      </c>
      <c r="F174" s="479"/>
    </row>
    <row r="175" spans="1:6">
      <c r="A175" s="430" t="s">
        <v>280</v>
      </c>
      <c r="B175" s="430" t="s">
        <v>140</v>
      </c>
      <c r="C175" s="430" t="s">
        <v>111</v>
      </c>
      <c r="D175" s="435">
        <v>40449</v>
      </c>
      <c r="E175" s="230">
        <v>3</v>
      </c>
      <c r="F175" s="479"/>
    </row>
    <row r="176" spans="1:6">
      <c r="A176" s="430" t="s">
        <v>281</v>
      </c>
      <c r="B176" s="430" t="s">
        <v>147</v>
      </c>
      <c r="C176" s="430" t="s">
        <v>108</v>
      </c>
      <c r="D176" s="431">
        <v>40447</v>
      </c>
      <c r="E176" s="230">
        <v>3</v>
      </c>
      <c r="F176" s="479"/>
    </row>
    <row r="177" spans="1:6">
      <c r="A177" s="430" t="s">
        <v>282</v>
      </c>
      <c r="B177" s="430" t="s">
        <v>283</v>
      </c>
      <c r="C177" s="430" t="s">
        <v>108</v>
      </c>
      <c r="D177" s="431">
        <v>40442</v>
      </c>
      <c r="E177" s="230">
        <v>3</v>
      </c>
      <c r="F177" s="479"/>
    </row>
    <row r="178" spans="1:6">
      <c r="A178" s="430" t="s">
        <v>284</v>
      </c>
      <c r="B178" s="430" t="s">
        <v>110</v>
      </c>
      <c r="C178" s="430" t="s">
        <v>108</v>
      </c>
      <c r="D178" s="431">
        <v>40438</v>
      </c>
      <c r="E178" s="230">
        <v>3</v>
      </c>
      <c r="F178" s="479"/>
    </row>
    <row r="179" spans="1:6">
      <c r="A179" s="430" t="s">
        <v>285</v>
      </c>
      <c r="B179" s="430" t="s">
        <v>140</v>
      </c>
      <c r="C179" s="430" t="s">
        <v>108</v>
      </c>
      <c r="D179" s="431">
        <v>40424</v>
      </c>
      <c r="E179" s="230">
        <v>3</v>
      </c>
      <c r="F179" s="479"/>
    </row>
    <row r="180" spans="1:6">
      <c r="A180" s="430" t="s">
        <v>286</v>
      </c>
      <c r="B180" s="430" t="s">
        <v>110</v>
      </c>
      <c r="C180" s="430" t="s">
        <v>125</v>
      </c>
      <c r="D180" s="435">
        <v>40421</v>
      </c>
      <c r="E180" s="230">
        <v>3</v>
      </c>
      <c r="F180" s="479"/>
    </row>
    <row r="181" spans="1:6">
      <c r="A181" s="430" t="s">
        <v>287</v>
      </c>
      <c r="B181" s="430" t="s">
        <v>107</v>
      </c>
      <c r="C181" s="430" t="s">
        <v>108</v>
      </c>
      <c r="D181" s="431">
        <v>40420</v>
      </c>
      <c r="E181" s="230">
        <v>3</v>
      </c>
      <c r="F181" s="479"/>
    </row>
    <row r="182" spans="1:6">
      <c r="A182" s="430" t="s">
        <v>288</v>
      </c>
      <c r="B182" s="430" t="s">
        <v>110</v>
      </c>
      <c r="C182" s="430" t="s">
        <v>111</v>
      </c>
      <c r="D182" s="431">
        <v>40414</v>
      </c>
      <c r="E182" s="230">
        <v>3</v>
      </c>
      <c r="F182" s="479"/>
    </row>
    <row r="183" spans="1:6">
      <c r="A183" s="430" t="s">
        <v>289</v>
      </c>
      <c r="B183" s="430" t="s">
        <v>110</v>
      </c>
      <c r="C183" s="430" t="s">
        <v>111</v>
      </c>
      <c r="D183" s="435">
        <v>40410</v>
      </c>
      <c r="E183" s="230">
        <v>3</v>
      </c>
      <c r="F183" s="479"/>
    </row>
    <row r="184" spans="1:6">
      <c r="A184" s="430" t="s">
        <v>290</v>
      </c>
      <c r="B184" s="430" t="s">
        <v>107</v>
      </c>
      <c r="C184" s="430" t="s">
        <v>125</v>
      </c>
      <c r="D184" s="431">
        <v>40410</v>
      </c>
      <c r="E184" s="230">
        <v>3</v>
      </c>
      <c r="F184" s="479"/>
    </row>
    <row r="185" spans="1:6">
      <c r="A185" s="430" t="s">
        <v>291</v>
      </c>
      <c r="B185" s="430" t="s">
        <v>110</v>
      </c>
      <c r="C185" s="430" t="s">
        <v>111</v>
      </c>
      <c r="D185" s="435">
        <v>40404</v>
      </c>
      <c r="E185" s="230">
        <v>3</v>
      </c>
      <c r="F185" s="479"/>
    </row>
    <row r="186" spans="1:6">
      <c r="A186" s="430" t="s">
        <v>292</v>
      </c>
      <c r="B186" s="430" t="s">
        <v>115</v>
      </c>
      <c r="C186" s="430" t="s">
        <v>131</v>
      </c>
      <c r="D186" s="435">
        <v>40403</v>
      </c>
      <c r="E186" s="230">
        <v>3</v>
      </c>
      <c r="F186" s="479"/>
    </row>
    <row r="187" spans="1:6">
      <c r="A187" s="430" t="s">
        <v>293</v>
      </c>
      <c r="B187" s="430" t="s">
        <v>283</v>
      </c>
      <c r="C187" s="430" t="s">
        <v>108</v>
      </c>
      <c r="D187" s="435">
        <v>40400</v>
      </c>
      <c r="E187" s="230">
        <v>3</v>
      </c>
      <c r="F187" s="479"/>
    </row>
    <row r="188" spans="1:6">
      <c r="A188" s="430" t="s">
        <v>294</v>
      </c>
      <c r="B188" s="430" t="s">
        <v>110</v>
      </c>
      <c r="C188" s="430" t="s">
        <v>108</v>
      </c>
      <c r="D188" s="431">
        <v>40399</v>
      </c>
      <c r="E188" s="230">
        <v>3</v>
      </c>
      <c r="F188" s="479"/>
    </row>
    <row r="189" spans="1:6">
      <c r="A189" s="430" t="s">
        <v>295</v>
      </c>
      <c r="B189" s="430" t="s">
        <v>113</v>
      </c>
      <c r="C189" s="430" t="s">
        <v>108</v>
      </c>
      <c r="D189" s="431">
        <v>40399</v>
      </c>
      <c r="E189" s="230">
        <v>3</v>
      </c>
      <c r="F189" s="479"/>
    </row>
    <row r="190" spans="1:6">
      <c r="A190" s="430" t="s">
        <v>296</v>
      </c>
      <c r="B190" s="430" t="s">
        <v>147</v>
      </c>
      <c r="C190" s="430" t="s">
        <v>108</v>
      </c>
      <c r="D190" s="431">
        <v>40395</v>
      </c>
      <c r="E190" s="230">
        <v>3</v>
      </c>
      <c r="F190" s="479"/>
    </row>
    <row r="191" spans="1:6">
      <c r="A191" s="430" t="s">
        <v>297</v>
      </c>
      <c r="B191" s="430" t="s">
        <v>115</v>
      </c>
      <c r="C191" s="430" t="s">
        <v>125</v>
      </c>
      <c r="D191" s="435">
        <v>40393</v>
      </c>
      <c r="E191" s="230">
        <v>3</v>
      </c>
      <c r="F191" s="479"/>
    </row>
    <row r="192" spans="1:6">
      <c r="A192" s="430" t="s">
        <v>298</v>
      </c>
      <c r="B192" s="430" t="s">
        <v>107</v>
      </c>
      <c r="C192" s="430" t="s">
        <v>111</v>
      </c>
      <c r="D192" s="431">
        <v>40393</v>
      </c>
      <c r="E192" s="230">
        <v>3</v>
      </c>
      <c r="F192" s="479"/>
    </row>
    <row r="193" spans="1:6">
      <c r="A193" s="430" t="s">
        <v>299</v>
      </c>
      <c r="B193" s="430" t="s">
        <v>107</v>
      </c>
      <c r="C193" s="430" t="s">
        <v>108</v>
      </c>
      <c r="D193" s="431">
        <v>40389</v>
      </c>
      <c r="E193" s="230">
        <v>3</v>
      </c>
      <c r="F193" s="479"/>
    </row>
    <row r="194" spans="1:6">
      <c r="A194" s="430" t="s">
        <v>300</v>
      </c>
      <c r="B194" s="430" t="s">
        <v>250</v>
      </c>
      <c r="C194" s="430" t="s">
        <v>108</v>
      </c>
      <c r="D194" s="431">
        <v>40384</v>
      </c>
      <c r="E194" s="230">
        <v>3</v>
      </c>
      <c r="F194" s="479"/>
    </row>
    <row r="195" spans="1:6">
      <c r="A195" s="430" t="s">
        <v>301</v>
      </c>
      <c r="B195" s="430" t="s">
        <v>121</v>
      </c>
      <c r="C195" s="430" t="s">
        <v>111</v>
      </c>
      <c r="D195" s="431">
        <v>40372</v>
      </c>
      <c r="E195" s="230">
        <v>3</v>
      </c>
      <c r="F195" s="479"/>
    </row>
    <row r="196" spans="1:6">
      <c r="A196" s="430" t="s">
        <v>302</v>
      </c>
      <c r="B196" s="430" t="s">
        <v>115</v>
      </c>
      <c r="C196" s="430" t="s">
        <v>108</v>
      </c>
      <c r="D196" s="431">
        <v>40370</v>
      </c>
      <c r="E196" s="230">
        <v>3</v>
      </c>
      <c r="F196" s="479"/>
    </row>
    <row r="197" spans="1:6">
      <c r="A197" s="430" t="s">
        <v>303</v>
      </c>
      <c r="B197" s="430" t="s">
        <v>123</v>
      </c>
      <c r="C197" s="430" t="s">
        <v>111</v>
      </c>
      <c r="D197" s="431">
        <v>40368</v>
      </c>
      <c r="E197" s="230">
        <v>3</v>
      </c>
      <c r="F197" s="479"/>
    </row>
    <row r="198" spans="1:6">
      <c r="A198" s="430" t="s">
        <v>304</v>
      </c>
      <c r="B198" s="430" t="s">
        <v>147</v>
      </c>
      <c r="C198" s="430" t="s">
        <v>108</v>
      </c>
      <c r="D198" s="431">
        <v>40367</v>
      </c>
      <c r="E198" s="230">
        <v>3</v>
      </c>
      <c r="F198" s="479"/>
    </row>
    <row r="199" spans="1:6">
      <c r="A199" s="430" t="s">
        <v>305</v>
      </c>
      <c r="B199" s="430" t="s">
        <v>113</v>
      </c>
      <c r="C199" s="430" t="s">
        <v>108</v>
      </c>
      <c r="D199" s="431">
        <v>40366</v>
      </c>
      <c r="E199" s="230">
        <v>3</v>
      </c>
      <c r="F199" s="479"/>
    </row>
    <row r="200" spans="1:6">
      <c r="A200" s="430" t="s">
        <v>306</v>
      </c>
      <c r="B200" s="430" t="s">
        <v>147</v>
      </c>
      <c r="C200" s="430" t="s">
        <v>108</v>
      </c>
      <c r="D200" s="431">
        <v>40361</v>
      </c>
      <c r="E200" s="230">
        <v>3</v>
      </c>
      <c r="F200" s="479"/>
    </row>
    <row r="201" spans="1:6">
      <c r="A201" s="430" t="s">
        <v>307</v>
      </c>
      <c r="B201" s="430" t="s">
        <v>107</v>
      </c>
      <c r="C201" s="430" t="s">
        <v>131</v>
      </c>
      <c r="D201" s="431">
        <v>40360</v>
      </c>
      <c r="E201" s="230">
        <v>3</v>
      </c>
      <c r="F201" s="479"/>
    </row>
    <row r="202" spans="1:6">
      <c r="A202" s="430" t="s">
        <v>308</v>
      </c>
      <c r="B202" s="430" t="s">
        <v>147</v>
      </c>
      <c r="C202" s="430" t="s">
        <v>125</v>
      </c>
      <c r="D202" s="431">
        <v>40351</v>
      </c>
      <c r="E202" s="230">
        <v>3</v>
      </c>
      <c r="F202" s="479"/>
    </row>
    <row r="203" spans="1:6">
      <c r="A203" s="430" t="s">
        <v>309</v>
      </c>
      <c r="B203" s="430" t="s">
        <v>119</v>
      </c>
      <c r="C203" s="430" t="s">
        <v>111</v>
      </c>
      <c r="D203" s="431">
        <v>40350</v>
      </c>
      <c r="E203" s="230">
        <v>3</v>
      </c>
      <c r="F203" s="479"/>
    </row>
    <row r="204" spans="1:6">
      <c r="A204" s="430" t="s">
        <v>310</v>
      </c>
      <c r="B204" s="430" t="s">
        <v>107</v>
      </c>
      <c r="C204" s="430" t="s">
        <v>111</v>
      </c>
      <c r="D204" s="435">
        <v>40334</v>
      </c>
      <c r="E204" s="230">
        <v>3</v>
      </c>
      <c r="F204" s="479"/>
    </row>
    <row r="205" spans="1:6">
      <c r="A205" s="430" t="s">
        <v>311</v>
      </c>
      <c r="B205" s="430" t="s">
        <v>147</v>
      </c>
      <c r="C205" s="430" t="s">
        <v>108</v>
      </c>
      <c r="D205" s="431">
        <v>40333</v>
      </c>
      <c r="E205" s="230">
        <v>3</v>
      </c>
      <c r="F205" s="479"/>
    </row>
    <row r="206" spans="1:6">
      <c r="A206" s="430" t="s">
        <v>312</v>
      </c>
      <c r="B206" s="430" t="s">
        <v>121</v>
      </c>
      <c r="C206" s="430" t="s">
        <v>111</v>
      </c>
      <c r="D206" s="431">
        <v>40333</v>
      </c>
      <c r="E206" s="230">
        <v>3</v>
      </c>
      <c r="F206" s="479"/>
    </row>
    <row r="207" spans="1:6">
      <c r="A207" s="430" t="s">
        <v>313</v>
      </c>
      <c r="B207" s="430" t="s">
        <v>110</v>
      </c>
      <c r="C207" s="430" t="s">
        <v>108</v>
      </c>
      <c r="D207" s="431">
        <v>40332</v>
      </c>
      <c r="E207" s="230">
        <v>3</v>
      </c>
      <c r="F207" s="479"/>
    </row>
    <row r="208" spans="1:6">
      <c r="A208" s="430" t="s">
        <v>314</v>
      </c>
      <c r="B208" s="430" t="s">
        <v>123</v>
      </c>
      <c r="C208" s="430" t="s">
        <v>108</v>
      </c>
      <c r="D208" s="431">
        <v>40320</v>
      </c>
      <c r="E208" s="230">
        <v>3</v>
      </c>
      <c r="F208" s="479"/>
    </row>
    <row r="209" spans="1:6">
      <c r="A209" s="430" t="s">
        <v>315</v>
      </c>
      <c r="B209" s="430" t="s">
        <v>242</v>
      </c>
      <c r="C209" s="430" t="s">
        <v>131</v>
      </c>
      <c r="D209" s="435">
        <v>40313</v>
      </c>
      <c r="E209" s="230">
        <v>3</v>
      </c>
      <c r="F209" s="479"/>
    </row>
    <row r="210" spans="1:6">
      <c r="A210" s="430" t="s">
        <v>316</v>
      </c>
      <c r="B210" s="430" t="s">
        <v>133</v>
      </c>
      <c r="C210" s="430" t="s">
        <v>108</v>
      </c>
      <c r="D210" s="435">
        <v>40313</v>
      </c>
      <c r="E210" s="230">
        <v>3</v>
      </c>
      <c r="F210" s="479"/>
    </row>
    <row r="211" spans="1:6">
      <c r="A211" s="430" t="s">
        <v>317</v>
      </c>
      <c r="B211" s="430" t="s">
        <v>140</v>
      </c>
      <c r="C211" s="430" t="s">
        <v>108</v>
      </c>
      <c r="D211" s="431">
        <v>40312</v>
      </c>
      <c r="E211" s="230">
        <v>3</v>
      </c>
      <c r="F211" s="479"/>
    </row>
    <row r="212" spans="1:6">
      <c r="A212" s="430" t="s">
        <v>318</v>
      </c>
      <c r="B212" s="430" t="s">
        <v>123</v>
      </c>
      <c r="C212" s="430" t="s">
        <v>108</v>
      </c>
      <c r="D212" s="431">
        <v>40310</v>
      </c>
      <c r="E212" s="230">
        <v>3</v>
      </c>
      <c r="F212" s="479"/>
    </row>
    <row r="213" spans="1:6">
      <c r="A213" s="430" t="s">
        <v>319</v>
      </c>
      <c r="B213" s="430" t="s">
        <v>140</v>
      </c>
      <c r="C213" s="430" t="s">
        <v>125</v>
      </c>
      <c r="D213" s="431">
        <v>40302</v>
      </c>
      <c r="E213" s="230">
        <v>3</v>
      </c>
      <c r="F213" s="479"/>
    </row>
    <row r="214" spans="1:6">
      <c r="A214" s="430" t="s">
        <v>320</v>
      </c>
      <c r="B214" s="430" t="s">
        <v>140</v>
      </c>
      <c r="C214" s="430" t="s">
        <v>108</v>
      </c>
      <c r="D214" s="431">
        <v>40301</v>
      </c>
      <c r="E214" s="230">
        <v>3</v>
      </c>
      <c r="F214" s="479"/>
    </row>
    <row r="215" spans="1:6">
      <c r="A215" s="430" t="s">
        <v>321</v>
      </c>
      <c r="B215" s="430" t="s">
        <v>113</v>
      </c>
      <c r="C215" s="430" t="s">
        <v>125</v>
      </c>
      <c r="D215" s="431">
        <v>40299</v>
      </c>
      <c r="E215" s="230">
        <v>3</v>
      </c>
      <c r="F215" s="479"/>
    </row>
    <row r="216" spans="1:6">
      <c r="A216" s="430" t="s">
        <v>322</v>
      </c>
      <c r="B216" s="430" t="s">
        <v>140</v>
      </c>
      <c r="C216" s="430" t="s">
        <v>111</v>
      </c>
      <c r="D216" s="431">
        <v>40298</v>
      </c>
      <c r="E216" s="230">
        <v>3</v>
      </c>
      <c r="F216" s="479"/>
    </row>
    <row r="217" spans="1:6">
      <c r="A217" s="430" t="s">
        <v>323</v>
      </c>
      <c r="B217" s="430" t="s">
        <v>110</v>
      </c>
      <c r="C217" s="430" t="s">
        <v>125</v>
      </c>
      <c r="D217" s="431">
        <v>40293</v>
      </c>
      <c r="E217" s="230">
        <v>3</v>
      </c>
      <c r="F217" s="479"/>
    </row>
    <row r="218" spans="1:6">
      <c r="A218" s="430" t="s">
        <v>324</v>
      </c>
      <c r="B218" s="430" t="s">
        <v>123</v>
      </c>
      <c r="C218" s="430" t="s">
        <v>108</v>
      </c>
      <c r="D218" s="435">
        <v>40292</v>
      </c>
      <c r="E218" s="230">
        <v>3</v>
      </c>
      <c r="F218" s="479"/>
    </row>
    <row r="219" spans="1:6">
      <c r="A219" s="430" t="s">
        <v>325</v>
      </c>
      <c r="B219" s="430" t="s">
        <v>133</v>
      </c>
      <c r="C219" s="430" t="s">
        <v>111</v>
      </c>
      <c r="D219" s="435">
        <v>40292</v>
      </c>
      <c r="E219" s="230">
        <v>3</v>
      </c>
      <c r="F219" s="479"/>
    </row>
    <row r="220" spans="1:6">
      <c r="A220" s="430" t="s">
        <v>326</v>
      </c>
      <c r="B220" s="430" t="s">
        <v>110</v>
      </c>
      <c r="C220" s="430" t="s">
        <v>108</v>
      </c>
      <c r="D220" s="431">
        <v>40282</v>
      </c>
      <c r="E220" s="230">
        <v>3</v>
      </c>
      <c r="F220" s="479"/>
    </row>
    <row r="221" spans="1:6">
      <c r="A221" s="430" t="s">
        <v>327</v>
      </c>
      <c r="B221" s="430" t="s">
        <v>123</v>
      </c>
      <c r="C221" s="430" t="s">
        <v>108</v>
      </c>
      <c r="D221" s="431">
        <v>40274</v>
      </c>
      <c r="E221" s="230">
        <v>3</v>
      </c>
      <c r="F221" s="479"/>
    </row>
    <row r="222" spans="1:6">
      <c r="A222" s="430" t="s">
        <v>328</v>
      </c>
      <c r="B222" s="430" t="s">
        <v>123</v>
      </c>
      <c r="C222" s="430" t="s">
        <v>111</v>
      </c>
      <c r="D222" s="431">
        <v>40273</v>
      </c>
      <c r="E222" s="230">
        <v>3</v>
      </c>
      <c r="F222" s="479"/>
    </row>
    <row r="223" spans="1:6">
      <c r="A223" s="430" t="s">
        <v>329</v>
      </c>
      <c r="B223" s="430" t="s">
        <v>140</v>
      </c>
      <c r="C223" s="430" t="s">
        <v>108</v>
      </c>
      <c r="D223" s="431">
        <v>40270</v>
      </c>
      <c r="E223" s="230">
        <v>3</v>
      </c>
      <c r="F223" s="479"/>
    </row>
    <row r="224" spans="1:6">
      <c r="A224" s="430" t="s">
        <v>330</v>
      </c>
      <c r="B224" s="430" t="s">
        <v>140</v>
      </c>
      <c r="C224" s="430" t="s">
        <v>108</v>
      </c>
      <c r="D224" s="431">
        <v>40269</v>
      </c>
      <c r="E224" s="230">
        <v>3</v>
      </c>
      <c r="F224" s="479"/>
    </row>
    <row r="225" spans="1:6">
      <c r="A225" s="430" t="s">
        <v>331</v>
      </c>
      <c r="B225" s="430" t="s">
        <v>110</v>
      </c>
      <c r="C225" s="430" t="s">
        <v>108</v>
      </c>
      <c r="D225" s="431">
        <v>40264</v>
      </c>
      <c r="E225" s="230">
        <v>3</v>
      </c>
      <c r="F225" s="479"/>
    </row>
    <row r="226" spans="1:6">
      <c r="A226" s="430" t="s">
        <v>332</v>
      </c>
      <c r="B226" s="430" t="s">
        <v>137</v>
      </c>
      <c r="C226" s="430" t="s">
        <v>111</v>
      </c>
      <c r="D226" s="431">
        <v>40263</v>
      </c>
      <c r="E226" s="230">
        <v>3</v>
      </c>
      <c r="F226" s="479"/>
    </row>
    <row r="227" spans="1:6">
      <c r="A227" s="430" t="s">
        <v>333</v>
      </c>
      <c r="B227" s="430" t="s">
        <v>215</v>
      </c>
      <c r="C227" s="430" t="s">
        <v>111</v>
      </c>
      <c r="D227" s="431">
        <v>40263</v>
      </c>
      <c r="E227" s="230">
        <v>3</v>
      </c>
      <c r="F227" s="479"/>
    </row>
    <row r="228" spans="1:6">
      <c r="A228" s="430" t="s">
        <v>334</v>
      </c>
      <c r="B228" s="430" t="s">
        <v>121</v>
      </c>
      <c r="C228" s="430" t="s">
        <v>125</v>
      </c>
      <c r="D228" s="431">
        <v>40263</v>
      </c>
      <c r="E228" s="230">
        <v>3</v>
      </c>
      <c r="F228" s="479"/>
    </row>
    <row r="229" spans="1:6">
      <c r="A229" s="430" t="s">
        <v>335</v>
      </c>
      <c r="B229" s="430" t="s">
        <v>110</v>
      </c>
      <c r="C229" s="430" t="s">
        <v>111</v>
      </c>
      <c r="D229" s="431">
        <v>40259</v>
      </c>
      <c r="E229" s="230">
        <v>3</v>
      </c>
      <c r="F229" s="479"/>
    </row>
    <row r="230" spans="1:6">
      <c r="A230" s="430" t="s">
        <v>336</v>
      </c>
      <c r="B230" s="430" t="s">
        <v>113</v>
      </c>
      <c r="C230" s="430" t="s">
        <v>111</v>
      </c>
      <c r="D230" s="431">
        <v>40259</v>
      </c>
      <c r="E230" s="230">
        <v>3</v>
      </c>
      <c r="F230" s="479"/>
    </row>
    <row r="231" spans="1:6">
      <c r="A231" s="430" t="s">
        <v>337</v>
      </c>
      <c r="B231" s="430" t="s">
        <v>110</v>
      </c>
      <c r="C231" s="430" t="s">
        <v>125</v>
      </c>
      <c r="D231" s="435">
        <v>40254</v>
      </c>
      <c r="E231" s="230">
        <v>3</v>
      </c>
      <c r="F231" s="479"/>
    </row>
    <row r="232" spans="1:6">
      <c r="A232" s="430" t="s">
        <v>338</v>
      </c>
      <c r="B232" s="430" t="s">
        <v>260</v>
      </c>
      <c r="C232" s="430" t="s">
        <v>111</v>
      </c>
      <c r="D232" s="435">
        <v>40253</v>
      </c>
      <c r="E232" s="230">
        <v>3</v>
      </c>
      <c r="F232" s="479"/>
    </row>
    <row r="233" spans="1:6">
      <c r="A233" s="430" t="s">
        <v>339</v>
      </c>
      <c r="B233" s="430" t="s">
        <v>107</v>
      </c>
      <c r="C233" s="430" t="s">
        <v>108</v>
      </c>
      <c r="D233" s="431">
        <v>40250</v>
      </c>
      <c r="E233" s="230">
        <v>3</v>
      </c>
      <c r="F233" s="479"/>
    </row>
    <row r="234" spans="1:6">
      <c r="A234" s="430" t="s">
        <v>340</v>
      </c>
      <c r="B234" s="430" t="s">
        <v>115</v>
      </c>
      <c r="C234" s="430" t="s">
        <v>108</v>
      </c>
      <c r="D234" s="431">
        <v>40246</v>
      </c>
      <c r="E234" s="230">
        <v>3</v>
      </c>
      <c r="F234" s="479"/>
    </row>
    <row r="235" spans="1:6">
      <c r="A235" s="430" t="s">
        <v>341</v>
      </c>
      <c r="B235" s="430" t="s">
        <v>113</v>
      </c>
      <c r="C235" s="430" t="s">
        <v>111</v>
      </c>
      <c r="D235" s="435">
        <v>40236</v>
      </c>
      <c r="E235" s="230">
        <v>3</v>
      </c>
      <c r="F235" s="479"/>
    </row>
    <row r="236" spans="1:6">
      <c r="A236" s="430" t="s">
        <v>342</v>
      </c>
      <c r="B236" s="430" t="s">
        <v>107</v>
      </c>
      <c r="C236" s="430" t="s">
        <v>111</v>
      </c>
      <c r="D236" s="431">
        <v>40235</v>
      </c>
      <c r="E236" s="230">
        <v>3</v>
      </c>
      <c r="F236" s="479"/>
    </row>
    <row r="237" spans="1:6">
      <c r="A237" s="430" t="s">
        <v>343</v>
      </c>
      <c r="B237" s="430" t="s">
        <v>121</v>
      </c>
      <c r="C237" s="430" t="s">
        <v>108</v>
      </c>
      <c r="D237" s="431">
        <v>40235</v>
      </c>
      <c r="E237" s="230">
        <v>3</v>
      </c>
      <c r="F237" s="479"/>
    </row>
    <row r="238" spans="1:6">
      <c r="A238" s="430" t="s">
        <v>344</v>
      </c>
      <c r="B238" s="430" t="s">
        <v>123</v>
      </c>
      <c r="C238" s="430" t="s">
        <v>111</v>
      </c>
      <c r="D238" s="431">
        <v>40233</v>
      </c>
      <c r="E238" s="230">
        <v>3</v>
      </c>
      <c r="F238" s="479"/>
    </row>
    <row r="239" spans="1:6">
      <c r="A239" s="430" t="s">
        <v>345</v>
      </c>
      <c r="B239" s="430" t="s">
        <v>147</v>
      </c>
      <c r="C239" s="430" t="s">
        <v>108</v>
      </c>
      <c r="D239" s="431">
        <v>40209</v>
      </c>
      <c r="E239" s="230">
        <v>3</v>
      </c>
      <c r="F239" s="479"/>
    </row>
    <row r="240" spans="1:6">
      <c r="A240" s="430" t="s">
        <v>346</v>
      </c>
      <c r="B240" s="430" t="s">
        <v>110</v>
      </c>
      <c r="C240" s="430" t="s">
        <v>108</v>
      </c>
      <c r="D240" s="431">
        <v>40208</v>
      </c>
      <c r="E240" s="230">
        <v>3</v>
      </c>
      <c r="F240" s="479"/>
    </row>
    <row r="241" spans="1:6">
      <c r="A241" s="430" t="s">
        <v>347</v>
      </c>
      <c r="B241" s="430" t="s">
        <v>140</v>
      </c>
      <c r="C241" s="430" t="s">
        <v>108</v>
      </c>
      <c r="D241" s="431">
        <v>40203</v>
      </c>
      <c r="E241" s="230">
        <v>3</v>
      </c>
      <c r="F241" s="479"/>
    </row>
    <row r="242" spans="1:6">
      <c r="A242" s="430" t="s">
        <v>348</v>
      </c>
      <c r="B242" s="430" t="s">
        <v>123</v>
      </c>
      <c r="C242" s="430" t="s">
        <v>108</v>
      </c>
      <c r="D242" s="431">
        <v>40200</v>
      </c>
      <c r="E242" s="230">
        <v>3</v>
      </c>
      <c r="F242" s="479"/>
    </row>
    <row r="243" spans="1:6">
      <c r="A243" s="430" t="s">
        <v>349</v>
      </c>
      <c r="B243" s="430" t="s">
        <v>113</v>
      </c>
      <c r="C243" s="430" t="s">
        <v>108</v>
      </c>
      <c r="D243" s="431">
        <v>40198</v>
      </c>
      <c r="E243" s="230">
        <v>3</v>
      </c>
      <c r="F243" s="479"/>
    </row>
    <row r="244" spans="1:6">
      <c r="A244" s="430" t="s">
        <v>350</v>
      </c>
      <c r="B244" s="430" t="s">
        <v>113</v>
      </c>
      <c r="C244" s="430" t="s">
        <v>125</v>
      </c>
      <c r="D244" s="431">
        <v>40184</v>
      </c>
      <c r="E244" s="230">
        <v>3</v>
      </c>
      <c r="F244" s="479"/>
    </row>
    <row r="245" spans="1:6">
      <c r="A245" s="430" t="s">
        <v>351</v>
      </c>
      <c r="B245" s="430" t="s">
        <v>140</v>
      </c>
      <c r="C245" s="430" t="s">
        <v>108</v>
      </c>
      <c r="D245" s="431">
        <v>40175</v>
      </c>
      <c r="E245" s="230">
        <v>3</v>
      </c>
      <c r="F245" s="479"/>
    </row>
    <row r="246" spans="1:6">
      <c r="A246" s="430" t="s">
        <v>352</v>
      </c>
      <c r="B246" s="430" t="s">
        <v>110</v>
      </c>
      <c r="C246" s="430" t="s">
        <v>125</v>
      </c>
      <c r="D246" s="431">
        <v>40166</v>
      </c>
      <c r="E246" s="230">
        <v>3</v>
      </c>
      <c r="F246" s="479"/>
    </row>
    <row r="247" spans="1:6">
      <c r="A247" s="430" t="s">
        <v>353</v>
      </c>
      <c r="B247" s="430" t="s">
        <v>154</v>
      </c>
      <c r="C247" s="430" t="s">
        <v>125</v>
      </c>
      <c r="D247" s="431">
        <v>40152</v>
      </c>
      <c r="E247" s="230">
        <v>3</v>
      </c>
      <c r="F247" s="479"/>
    </row>
    <row r="248" spans="1:6">
      <c r="A248" s="430" t="s">
        <v>354</v>
      </c>
      <c r="B248" s="430" t="s">
        <v>110</v>
      </c>
      <c r="C248" s="430" t="s">
        <v>108</v>
      </c>
      <c r="D248" s="431">
        <v>40137</v>
      </c>
      <c r="E248" s="230">
        <v>3</v>
      </c>
      <c r="F248" s="479"/>
    </row>
    <row r="249" spans="1:6">
      <c r="A249" s="436" t="s">
        <v>355</v>
      </c>
      <c r="B249" s="436" t="s">
        <v>135</v>
      </c>
      <c r="C249" s="436" t="s">
        <v>131</v>
      </c>
      <c r="D249" s="437">
        <v>40126</v>
      </c>
      <c r="E249" s="230">
        <v>3</v>
      </c>
      <c r="F249" s="479"/>
    </row>
    <row r="250" spans="1:6">
      <c r="A250" s="430" t="s">
        <v>356</v>
      </c>
      <c r="B250" s="430" t="s">
        <v>154</v>
      </c>
      <c r="C250" s="430" t="s">
        <v>108</v>
      </c>
      <c r="D250" s="431">
        <v>40106</v>
      </c>
      <c r="E250" s="230">
        <v>3</v>
      </c>
      <c r="F250" s="479"/>
    </row>
    <row r="251" spans="1:6">
      <c r="A251" s="430" t="s">
        <v>357</v>
      </c>
      <c r="B251" s="430" t="s">
        <v>123</v>
      </c>
      <c r="C251" s="430" t="s">
        <v>108</v>
      </c>
      <c r="D251" s="431">
        <v>40085</v>
      </c>
      <c r="E251" s="230">
        <v>3</v>
      </c>
      <c r="F251" s="479"/>
    </row>
    <row r="252" spans="1:6">
      <c r="A252" s="430" t="s">
        <v>358</v>
      </c>
      <c r="B252" s="430" t="s">
        <v>147</v>
      </c>
      <c r="C252" s="430" t="s">
        <v>108</v>
      </c>
      <c r="D252" s="431">
        <v>40083</v>
      </c>
      <c r="E252" s="230">
        <v>3</v>
      </c>
      <c r="F252" s="479"/>
    </row>
    <row r="253" spans="1:6">
      <c r="A253" s="430" t="s">
        <v>359</v>
      </c>
      <c r="B253" s="430" t="s">
        <v>119</v>
      </c>
      <c r="C253" s="430" t="s">
        <v>108</v>
      </c>
      <c r="D253" s="431">
        <v>40078</v>
      </c>
      <c r="E253" s="230">
        <v>3</v>
      </c>
      <c r="F253" s="479"/>
    </row>
    <row r="254" spans="1:6">
      <c r="A254" s="430" t="s">
        <v>360</v>
      </c>
      <c r="B254" s="430" t="s">
        <v>113</v>
      </c>
      <c r="C254" s="430" t="s">
        <v>111</v>
      </c>
      <c r="D254" s="431">
        <v>40054</v>
      </c>
      <c r="E254" s="230">
        <v>3</v>
      </c>
      <c r="F254" s="479"/>
    </row>
    <row r="255" spans="1:6">
      <c r="A255" s="430" t="s">
        <v>361</v>
      </c>
      <c r="B255" s="430" t="s">
        <v>107</v>
      </c>
      <c r="C255" s="430" t="s">
        <v>108</v>
      </c>
      <c r="D255" s="431">
        <v>40018</v>
      </c>
      <c r="E255" s="230">
        <v>3</v>
      </c>
      <c r="F255" s="479"/>
    </row>
    <row r="256" spans="1:6">
      <c r="A256" s="430" t="s">
        <v>362</v>
      </c>
      <c r="B256" s="430" t="s">
        <v>140</v>
      </c>
      <c r="C256" s="430" t="s">
        <v>108</v>
      </c>
      <c r="D256" s="431">
        <v>39972</v>
      </c>
      <c r="E256" s="230">
        <v>3</v>
      </c>
      <c r="F256" s="479"/>
    </row>
    <row r="257" spans="1:6">
      <c r="A257" s="430" t="s">
        <v>363</v>
      </c>
      <c r="B257" s="430" t="s">
        <v>123</v>
      </c>
      <c r="C257" s="430" t="s">
        <v>111</v>
      </c>
      <c r="D257" s="431">
        <v>39959</v>
      </c>
      <c r="E257" s="230">
        <v>3</v>
      </c>
      <c r="F257" s="479"/>
    </row>
    <row r="258" spans="1:6">
      <c r="A258" s="430" t="s">
        <v>364</v>
      </c>
      <c r="B258" s="430" t="s">
        <v>260</v>
      </c>
      <c r="C258" s="430" t="s">
        <v>108</v>
      </c>
      <c r="D258" s="431">
        <v>39923</v>
      </c>
      <c r="E258" s="230">
        <v>3</v>
      </c>
      <c r="F258" s="479"/>
    </row>
    <row r="259" spans="1:6">
      <c r="A259" s="430" t="s">
        <v>365</v>
      </c>
      <c r="B259" s="430" t="s">
        <v>123</v>
      </c>
      <c r="C259" s="430" t="s">
        <v>111</v>
      </c>
      <c r="D259" s="431">
        <v>39922</v>
      </c>
      <c r="E259" s="230">
        <v>3</v>
      </c>
      <c r="F259" s="479"/>
    </row>
    <row r="260" spans="1:6">
      <c r="A260" s="430" t="s">
        <v>366</v>
      </c>
      <c r="B260" s="430" t="s">
        <v>110</v>
      </c>
      <c r="C260" s="430" t="s">
        <v>108</v>
      </c>
      <c r="D260" s="431">
        <v>39899</v>
      </c>
      <c r="E260" s="230">
        <v>3</v>
      </c>
      <c r="F260" s="479"/>
    </row>
    <row r="261" spans="1:6">
      <c r="A261" s="430" t="s">
        <v>367</v>
      </c>
      <c r="B261" s="430" t="s">
        <v>113</v>
      </c>
      <c r="C261" s="430" t="s">
        <v>131</v>
      </c>
      <c r="D261" s="431">
        <v>39893</v>
      </c>
      <c r="E261" s="230">
        <v>3</v>
      </c>
      <c r="F261" s="479"/>
    </row>
    <row r="262" spans="1:6">
      <c r="A262" s="430" t="s">
        <v>368</v>
      </c>
      <c r="B262" s="430" t="s">
        <v>147</v>
      </c>
      <c r="C262" s="430" t="s">
        <v>125</v>
      </c>
      <c r="D262" s="431">
        <v>39871</v>
      </c>
      <c r="E262" s="230">
        <v>3</v>
      </c>
      <c r="F262" s="479"/>
    </row>
    <row r="263" spans="1:6">
      <c r="A263" s="430" t="s">
        <v>369</v>
      </c>
      <c r="B263" s="430" t="s">
        <v>110</v>
      </c>
      <c r="C263" s="430" t="s">
        <v>108</v>
      </c>
      <c r="D263" s="431">
        <v>39864</v>
      </c>
      <c r="E263" s="230">
        <v>3</v>
      </c>
      <c r="F263" s="479"/>
    </row>
    <row r="264" spans="1:6">
      <c r="A264" s="430" t="s">
        <v>370</v>
      </c>
      <c r="B264" s="430" t="s">
        <v>140</v>
      </c>
      <c r="C264" s="430" t="s">
        <v>111</v>
      </c>
      <c r="D264" s="431">
        <v>39830</v>
      </c>
      <c r="E264" s="230">
        <v>3</v>
      </c>
      <c r="F264" s="479"/>
    </row>
    <row r="265" spans="1:6">
      <c r="A265" s="430" t="s">
        <v>371</v>
      </c>
      <c r="B265" s="430" t="s">
        <v>140</v>
      </c>
      <c r="C265" s="430" t="s">
        <v>111</v>
      </c>
      <c r="D265" s="431">
        <v>39822</v>
      </c>
      <c r="E265" s="230">
        <v>3</v>
      </c>
      <c r="F265" s="479"/>
    </row>
    <row r="266" spans="1:6">
      <c r="A266" s="430" t="s">
        <v>372</v>
      </c>
      <c r="B266" s="430" t="s">
        <v>119</v>
      </c>
      <c r="C266" s="430" t="s">
        <v>108</v>
      </c>
      <c r="D266" s="431">
        <v>39815</v>
      </c>
      <c r="E266" s="230">
        <v>3</v>
      </c>
      <c r="F266" s="479"/>
    </row>
    <row r="267" spans="1:6">
      <c r="A267" s="430" t="s">
        <v>373</v>
      </c>
      <c r="B267" s="430" t="s">
        <v>110</v>
      </c>
      <c r="C267" s="430" t="s">
        <v>111</v>
      </c>
      <c r="D267" s="431">
        <v>39809</v>
      </c>
      <c r="E267" s="230">
        <v>3</v>
      </c>
      <c r="F267" s="479"/>
    </row>
    <row r="268" spans="1:6">
      <c r="A268" s="430" t="s">
        <v>374</v>
      </c>
      <c r="B268" s="430" t="s">
        <v>110</v>
      </c>
      <c r="C268" s="430" t="s">
        <v>108</v>
      </c>
      <c r="D268" s="431">
        <v>39807</v>
      </c>
      <c r="E268" s="230">
        <v>3</v>
      </c>
      <c r="F268" s="479"/>
    </row>
    <row r="269" spans="1:6">
      <c r="A269" s="430" t="s">
        <v>375</v>
      </c>
      <c r="B269" s="430" t="s">
        <v>123</v>
      </c>
      <c r="C269" s="430" t="s">
        <v>111</v>
      </c>
      <c r="D269" s="431">
        <v>39803</v>
      </c>
      <c r="E269" s="230">
        <v>3</v>
      </c>
      <c r="F269" s="479"/>
    </row>
    <row r="270" spans="1:6">
      <c r="A270" s="430" t="s">
        <v>376</v>
      </c>
      <c r="B270" s="430" t="s">
        <v>123</v>
      </c>
      <c r="C270" s="430" t="s">
        <v>125</v>
      </c>
      <c r="D270" s="431">
        <v>39802</v>
      </c>
      <c r="E270" s="230">
        <v>3</v>
      </c>
      <c r="F270" s="479"/>
    </row>
    <row r="271" spans="1:6">
      <c r="A271" s="430" t="s">
        <v>377</v>
      </c>
      <c r="B271" s="430" t="s">
        <v>119</v>
      </c>
      <c r="C271" s="430" t="s">
        <v>108</v>
      </c>
      <c r="D271" s="431">
        <v>39797</v>
      </c>
      <c r="E271" s="230">
        <v>3</v>
      </c>
      <c r="F271" s="479"/>
    </row>
    <row r="272" spans="1:6">
      <c r="A272" s="430" t="s">
        <v>378</v>
      </c>
      <c r="B272" s="430" t="s">
        <v>140</v>
      </c>
      <c r="C272" s="430" t="s">
        <v>111</v>
      </c>
      <c r="D272" s="431">
        <v>39785</v>
      </c>
      <c r="E272" s="230">
        <v>3</v>
      </c>
      <c r="F272" s="479"/>
    </row>
    <row r="273" spans="1:6">
      <c r="A273" s="430" t="s">
        <v>379</v>
      </c>
      <c r="B273" s="430" t="s">
        <v>107</v>
      </c>
      <c r="C273" s="430" t="s">
        <v>108</v>
      </c>
      <c r="D273" s="431">
        <v>39784</v>
      </c>
      <c r="E273" s="230">
        <v>3</v>
      </c>
      <c r="F273" s="479"/>
    </row>
    <row r="274" spans="1:6">
      <c r="A274" s="430" t="s">
        <v>380</v>
      </c>
      <c r="B274" s="430" t="s">
        <v>115</v>
      </c>
      <c r="C274" s="430" t="s">
        <v>111</v>
      </c>
      <c r="D274" s="431">
        <v>39783</v>
      </c>
      <c r="E274" s="230">
        <v>3</v>
      </c>
      <c r="F274" s="479"/>
    </row>
    <row r="275" spans="1:6">
      <c r="A275" s="430" t="s">
        <v>381</v>
      </c>
      <c r="B275" s="430" t="s">
        <v>110</v>
      </c>
      <c r="C275" s="430" t="s">
        <v>111</v>
      </c>
      <c r="D275" s="431">
        <v>39772</v>
      </c>
      <c r="E275" s="230">
        <v>3</v>
      </c>
      <c r="F275" s="479"/>
    </row>
    <row r="276" spans="1:6">
      <c r="A276" s="430" t="s">
        <v>382</v>
      </c>
      <c r="B276" s="430" t="s">
        <v>113</v>
      </c>
      <c r="C276" s="430" t="s">
        <v>125</v>
      </c>
      <c r="D276" s="431">
        <v>39768</v>
      </c>
      <c r="E276" s="230">
        <v>3</v>
      </c>
      <c r="F276" s="479"/>
    </row>
    <row r="277" spans="1:6">
      <c r="A277" s="430" t="s">
        <v>383</v>
      </c>
      <c r="B277" s="430" t="s">
        <v>107</v>
      </c>
      <c r="C277" s="430" t="s">
        <v>111</v>
      </c>
      <c r="D277" s="431">
        <v>39768</v>
      </c>
      <c r="E277" s="230">
        <v>3</v>
      </c>
      <c r="F277" s="479"/>
    </row>
    <row r="278" spans="1:6">
      <c r="A278" s="430" t="s">
        <v>384</v>
      </c>
      <c r="B278" s="430" t="s">
        <v>123</v>
      </c>
      <c r="C278" s="430" t="s">
        <v>111</v>
      </c>
      <c r="D278" s="431">
        <v>39765</v>
      </c>
      <c r="E278" s="230">
        <v>3</v>
      </c>
      <c r="F278" s="479"/>
    </row>
    <row r="279" spans="1:6">
      <c r="A279" s="430" t="s">
        <v>385</v>
      </c>
      <c r="B279" s="430" t="s">
        <v>177</v>
      </c>
      <c r="C279" s="430" t="s">
        <v>108</v>
      </c>
      <c r="D279" s="431">
        <v>39761</v>
      </c>
      <c r="E279" s="230">
        <v>3</v>
      </c>
      <c r="F279" s="479"/>
    </row>
    <row r="280" spans="1:6">
      <c r="A280" s="430" t="s">
        <v>386</v>
      </c>
      <c r="B280" s="430" t="s">
        <v>140</v>
      </c>
      <c r="C280" s="430" t="s">
        <v>108</v>
      </c>
      <c r="D280" s="431">
        <v>39760</v>
      </c>
      <c r="E280" s="230">
        <v>3</v>
      </c>
      <c r="F280" s="479"/>
    </row>
    <row r="281" spans="1:6">
      <c r="A281" s="430" t="s">
        <v>387</v>
      </c>
      <c r="B281" s="430" t="s">
        <v>137</v>
      </c>
      <c r="C281" s="430" t="s">
        <v>131</v>
      </c>
      <c r="D281" s="431">
        <v>39758</v>
      </c>
      <c r="E281" s="230">
        <v>3</v>
      </c>
      <c r="F281" s="479"/>
    </row>
    <row r="282" spans="1:6">
      <c r="A282" s="430" t="s">
        <v>388</v>
      </c>
      <c r="B282" s="430" t="s">
        <v>177</v>
      </c>
      <c r="C282" s="430" t="s">
        <v>108</v>
      </c>
      <c r="D282" s="431">
        <v>39754</v>
      </c>
      <c r="E282" s="230">
        <v>3</v>
      </c>
      <c r="F282" s="479"/>
    </row>
    <row r="283" spans="1:6">
      <c r="A283" s="430" t="s">
        <v>389</v>
      </c>
      <c r="B283" s="430" t="s">
        <v>140</v>
      </c>
      <c r="C283" s="430" t="s">
        <v>131</v>
      </c>
      <c r="D283" s="431">
        <v>39747</v>
      </c>
      <c r="E283" s="230">
        <v>3</v>
      </c>
      <c r="F283" s="479"/>
    </row>
    <row r="284" spans="1:6">
      <c r="A284" s="430" t="s">
        <v>390</v>
      </c>
      <c r="B284" s="430" t="s">
        <v>119</v>
      </c>
      <c r="C284" s="430" t="s">
        <v>108</v>
      </c>
      <c r="D284" s="431">
        <v>39745</v>
      </c>
      <c r="E284" s="230">
        <v>3</v>
      </c>
      <c r="F284" s="479"/>
    </row>
    <row r="285" spans="1:6">
      <c r="A285" s="430" t="s">
        <v>391</v>
      </c>
      <c r="B285" s="430" t="s">
        <v>110</v>
      </c>
      <c r="C285" s="430" t="s">
        <v>111</v>
      </c>
      <c r="D285" s="431">
        <v>39742</v>
      </c>
      <c r="E285" s="230">
        <v>3</v>
      </c>
      <c r="F285" s="479"/>
    </row>
    <row r="286" spans="1:6">
      <c r="A286" s="430" t="s">
        <v>392</v>
      </c>
      <c r="B286" s="430" t="s">
        <v>107</v>
      </c>
      <c r="C286" s="430" t="s">
        <v>131</v>
      </c>
      <c r="D286" s="431">
        <v>39742</v>
      </c>
      <c r="E286" s="230">
        <v>3</v>
      </c>
      <c r="F286" s="479"/>
    </row>
    <row r="287" spans="1:6">
      <c r="A287" s="430" t="s">
        <v>393</v>
      </c>
      <c r="B287" s="430" t="s">
        <v>177</v>
      </c>
      <c r="C287" s="430" t="s">
        <v>125</v>
      </c>
      <c r="D287" s="431">
        <v>39735</v>
      </c>
      <c r="E287" s="230">
        <v>3</v>
      </c>
      <c r="F287" s="479"/>
    </row>
    <row r="288" spans="1:6">
      <c r="A288" s="430" t="s">
        <v>394</v>
      </c>
      <c r="B288" s="430" t="s">
        <v>177</v>
      </c>
      <c r="C288" s="430" t="s">
        <v>131</v>
      </c>
      <c r="D288" s="431">
        <v>39733</v>
      </c>
      <c r="E288" s="230">
        <v>3</v>
      </c>
      <c r="F288" s="479"/>
    </row>
    <row r="289" spans="1:6">
      <c r="A289" s="430" t="s">
        <v>395</v>
      </c>
      <c r="B289" s="430" t="s">
        <v>115</v>
      </c>
      <c r="C289" s="430" t="s">
        <v>125</v>
      </c>
      <c r="D289" s="431">
        <v>39731</v>
      </c>
      <c r="E289" s="230">
        <v>3</v>
      </c>
      <c r="F289" s="479"/>
    </row>
    <row r="290" spans="1:6">
      <c r="A290" s="430" t="s">
        <v>396</v>
      </c>
      <c r="B290" s="430" t="s">
        <v>110</v>
      </c>
      <c r="C290" s="430" t="s">
        <v>125</v>
      </c>
      <c r="D290" s="431">
        <v>39728</v>
      </c>
      <c r="E290" s="230">
        <v>3</v>
      </c>
      <c r="F290" s="479"/>
    </row>
    <row r="291" spans="1:6">
      <c r="A291" s="430" t="s">
        <v>397</v>
      </c>
      <c r="B291" s="430" t="s">
        <v>107</v>
      </c>
      <c r="C291" s="430" t="s">
        <v>108</v>
      </c>
      <c r="D291" s="431">
        <v>39728</v>
      </c>
      <c r="E291" s="230">
        <v>3</v>
      </c>
      <c r="F291" s="479"/>
    </row>
    <row r="292" spans="1:6">
      <c r="A292" s="430" t="s">
        <v>398</v>
      </c>
      <c r="B292" s="430" t="s">
        <v>107</v>
      </c>
      <c r="C292" s="430" t="s">
        <v>111</v>
      </c>
      <c r="D292" s="431">
        <v>39728</v>
      </c>
      <c r="E292" s="230">
        <v>3</v>
      </c>
      <c r="F292" s="479"/>
    </row>
    <row r="293" spans="1:6">
      <c r="A293" s="430" t="s">
        <v>399</v>
      </c>
      <c r="B293" s="430" t="s">
        <v>107</v>
      </c>
      <c r="C293" s="430" t="s">
        <v>108</v>
      </c>
      <c r="D293" s="431">
        <v>39722</v>
      </c>
      <c r="E293" s="230">
        <v>3</v>
      </c>
      <c r="F293" s="479"/>
    </row>
    <row r="294" spans="1:6">
      <c r="A294" s="430" t="s">
        <v>400</v>
      </c>
      <c r="B294" s="430" t="s">
        <v>119</v>
      </c>
      <c r="C294" s="430" t="s">
        <v>111</v>
      </c>
      <c r="D294" s="431">
        <v>39720</v>
      </c>
      <c r="E294" s="230">
        <v>3</v>
      </c>
      <c r="F294" s="479"/>
    </row>
    <row r="295" spans="1:6">
      <c r="A295" s="430" t="s">
        <v>401</v>
      </c>
      <c r="B295" s="430" t="s">
        <v>107</v>
      </c>
      <c r="C295" s="430" t="s">
        <v>111</v>
      </c>
      <c r="D295" s="431">
        <v>39719</v>
      </c>
      <c r="E295" s="230">
        <v>3</v>
      </c>
      <c r="F295" s="479"/>
    </row>
    <row r="296" spans="1:6">
      <c r="A296" s="436" t="s">
        <v>402</v>
      </c>
      <c r="B296" s="436" t="s">
        <v>135</v>
      </c>
      <c r="C296" s="436" t="s">
        <v>108</v>
      </c>
      <c r="D296" s="437">
        <v>39704</v>
      </c>
      <c r="E296" s="230">
        <v>3</v>
      </c>
      <c r="F296" s="479"/>
    </row>
    <row r="297" spans="1:6">
      <c r="A297" s="430" t="s">
        <v>403</v>
      </c>
      <c r="B297" s="430" t="s">
        <v>110</v>
      </c>
      <c r="C297" s="430" t="s">
        <v>108</v>
      </c>
      <c r="D297" s="431">
        <v>39703</v>
      </c>
      <c r="E297" s="230">
        <v>3</v>
      </c>
      <c r="F297" s="479"/>
    </row>
    <row r="298" spans="1:6">
      <c r="A298" s="430" t="s">
        <v>404</v>
      </c>
      <c r="B298" s="430" t="s">
        <v>140</v>
      </c>
      <c r="C298" s="430" t="s">
        <v>125</v>
      </c>
      <c r="D298" s="431">
        <v>39697</v>
      </c>
      <c r="E298" s="230">
        <v>3</v>
      </c>
      <c r="F298" s="479"/>
    </row>
    <row r="299" spans="1:6">
      <c r="A299" s="430" t="s">
        <v>405</v>
      </c>
      <c r="B299" s="430" t="s">
        <v>140</v>
      </c>
      <c r="C299" s="430" t="s">
        <v>108</v>
      </c>
      <c r="D299" s="431">
        <v>39696</v>
      </c>
      <c r="E299" s="230">
        <v>3</v>
      </c>
      <c r="F299" s="479"/>
    </row>
    <row r="300" spans="1:6">
      <c r="A300" s="430" t="s">
        <v>406</v>
      </c>
      <c r="B300" s="430" t="s">
        <v>113</v>
      </c>
      <c r="C300" s="430" t="s">
        <v>108</v>
      </c>
      <c r="D300" s="431">
        <v>39692</v>
      </c>
      <c r="E300" s="230">
        <v>3</v>
      </c>
      <c r="F300" s="479"/>
    </row>
    <row r="301" spans="1:6">
      <c r="A301" s="430" t="s">
        <v>407</v>
      </c>
      <c r="B301" s="430" t="s">
        <v>177</v>
      </c>
      <c r="C301" s="430" t="s">
        <v>108</v>
      </c>
      <c r="D301" s="431">
        <v>39688</v>
      </c>
      <c r="E301" s="230">
        <v>3</v>
      </c>
      <c r="F301" s="479"/>
    </row>
    <row r="302" spans="1:6">
      <c r="A302" s="430" t="s">
        <v>408</v>
      </c>
      <c r="B302" s="430" t="s">
        <v>177</v>
      </c>
      <c r="C302" s="430" t="s">
        <v>125</v>
      </c>
      <c r="D302" s="431">
        <v>39687</v>
      </c>
      <c r="E302" s="230">
        <v>3</v>
      </c>
      <c r="F302" s="479"/>
    </row>
    <row r="303" spans="1:6">
      <c r="A303" s="430" t="s">
        <v>409</v>
      </c>
      <c r="B303" s="430" t="s">
        <v>283</v>
      </c>
      <c r="C303" s="430" t="s">
        <v>108</v>
      </c>
      <c r="D303" s="431">
        <v>39683</v>
      </c>
      <c r="E303" s="230">
        <v>3</v>
      </c>
      <c r="F303" s="479"/>
    </row>
    <row r="304" spans="1:6">
      <c r="A304" s="430" t="s">
        <v>410</v>
      </c>
      <c r="B304" s="430" t="s">
        <v>107</v>
      </c>
      <c r="C304" s="430" t="s">
        <v>108</v>
      </c>
      <c r="D304" s="431">
        <v>39679</v>
      </c>
      <c r="E304" s="230">
        <v>3</v>
      </c>
      <c r="F304" s="479"/>
    </row>
    <row r="305" spans="1:6">
      <c r="A305" s="430" t="s">
        <v>411</v>
      </c>
      <c r="B305" s="430" t="s">
        <v>115</v>
      </c>
      <c r="C305" s="430" t="s">
        <v>108</v>
      </c>
      <c r="D305" s="431">
        <v>39678</v>
      </c>
      <c r="E305" s="230">
        <v>3</v>
      </c>
      <c r="F305" s="479"/>
    </row>
    <row r="306" spans="1:6">
      <c r="A306" s="430" t="s">
        <v>412</v>
      </c>
      <c r="B306" s="430" t="s">
        <v>110</v>
      </c>
      <c r="C306" s="430" t="s">
        <v>108</v>
      </c>
      <c r="D306" s="431">
        <v>39673</v>
      </c>
      <c r="E306" s="230">
        <v>3</v>
      </c>
      <c r="F306" s="479"/>
    </row>
    <row r="307" spans="1:6">
      <c r="A307" s="430" t="s">
        <v>413</v>
      </c>
      <c r="B307" s="430" t="s">
        <v>123</v>
      </c>
      <c r="C307" s="430" t="s">
        <v>125</v>
      </c>
      <c r="D307" s="431">
        <v>39662</v>
      </c>
      <c r="E307" s="230">
        <v>3</v>
      </c>
      <c r="F307" s="479"/>
    </row>
    <row r="308" spans="1:6">
      <c r="A308" s="430" t="s">
        <v>414</v>
      </c>
      <c r="B308" s="430" t="s">
        <v>115</v>
      </c>
      <c r="C308" s="430" t="s">
        <v>108</v>
      </c>
      <c r="D308" s="431">
        <v>39657</v>
      </c>
      <c r="E308" s="230">
        <v>3</v>
      </c>
      <c r="F308" s="479"/>
    </row>
    <row r="309" spans="1:6">
      <c r="A309" s="430" t="s">
        <v>415</v>
      </c>
      <c r="B309" s="430" t="s">
        <v>140</v>
      </c>
      <c r="C309" s="430" t="s">
        <v>108</v>
      </c>
      <c r="D309" s="431">
        <v>39655</v>
      </c>
      <c r="E309" s="230">
        <v>3</v>
      </c>
      <c r="F309" s="479"/>
    </row>
    <row r="310" spans="1:6">
      <c r="A310" s="430" t="s">
        <v>416</v>
      </c>
      <c r="B310" s="430" t="s">
        <v>113</v>
      </c>
      <c r="C310" s="430" t="s">
        <v>108</v>
      </c>
      <c r="D310" s="431">
        <v>39654</v>
      </c>
      <c r="E310" s="230">
        <v>3</v>
      </c>
      <c r="F310" s="479"/>
    </row>
    <row r="311" spans="1:6">
      <c r="A311" s="430" t="s">
        <v>417</v>
      </c>
      <c r="B311" s="430" t="s">
        <v>107</v>
      </c>
      <c r="C311" s="430" t="s">
        <v>111</v>
      </c>
      <c r="D311" s="431">
        <v>39648</v>
      </c>
      <c r="E311" s="230">
        <v>3</v>
      </c>
      <c r="F311" s="479"/>
    </row>
    <row r="312" spans="1:6">
      <c r="A312" s="430" t="s">
        <v>418</v>
      </c>
      <c r="B312" s="430" t="s">
        <v>242</v>
      </c>
      <c r="C312" s="430" t="s">
        <v>108</v>
      </c>
      <c r="D312" s="431">
        <v>39646</v>
      </c>
      <c r="E312" s="230">
        <v>3</v>
      </c>
      <c r="F312" s="479"/>
    </row>
    <row r="313" spans="1:6">
      <c r="A313" s="430" t="s">
        <v>419</v>
      </c>
      <c r="B313" s="430" t="s">
        <v>250</v>
      </c>
      <c r="C313" s="430" t="s">
        <v>111</v>
      </c>
      <c r="D313" s="431">
        <v>39639</v>
      </c>
      <c r="E313" s="230">
        <v>3</v>
      </c>
      <c r="F313" s="479"/>
    </row>
    <row r="314" spans="1:6">
      <c r="A314" s="430" t="s">
        <v>420</v>
      </c>
      <c r="B314" s="430" t="s">
        <v>140</v>
      </c>
      <c r="C314" s="430" t="s">
        <v>111</v>
      </c>
      <c r="D314" s="431">
        <v>39633</v>
      </c>
      <c r="E314" s="230">
        <v>3</v>
      </c>
      <c r="F314" s="479"/>
    </row>
    <row r="315" spans="1:6">
      <c r="A315" s="430" t="s">
        <v>421</v>
      </c>
      <c r="B315" s="430" t="s">
        <v>283</v>
      </c>
      <c r="C315" s="430" t="s">
        <v>111</v>
      </c>
      <c r="D315" s="431">
        <v>39623</v>
      </c>
      <c r="E315" s="230">
        <v>3</v>
      </c>
      <c r="F315" s="479"/>
    </row>
    <row r="316" spans="1:6">
      <c r="A316" s="430" t="s">
        <v>422</v>
      </c>
      <c r="B316" s="430" t="s">
        <v>115</v>
      </c>
      <c r="C316" s="430" t="s">
        <v>111</v>
      </c>
      <c r="D316" s="431">
        <v>39616</v>
      </c>
      <c r="E316" s="230">
        <v>3</v>
      </c>
      <c r="F316" s="479"/>
    </row>
    <row r="317" spans="1:6">
      <c r="A317" s="430" t="s">
        <v>423</v>
      </c>
      <c r="B317" s="430" t="s">
        <v>140</v>
      </c>
      <c r="C317" s="430" t="s">
        <v>111</v>
      </c>
      <c r="D317" s="431">
        <v>39603</v>
      </c>
      <c r="E317" s="230">
        <v>3</v>
      </c>
      <c r="F317" s="479"/>
    </row>
    <row r="318" spans="1:6">
      <c r="A318" s="430" t="s">
        <v>424</v>
      </c>
      <c r="B318" s="430" t="s">
        <v>107</v>
      </c>
      <c r="C318" s="430" t="s">
        <v>108</v>
      </c>
      <c r="D318" s="431">
        <v>39602</v>
      </c>
      <c r="E318" s="230">
        <v>3</v>
      </c>
      <c r="F318" s="479"/>
    </row>
    <row r="319" spans="1:6">
      <c r="A319" s="430" t="s">
        <v>425</v>
      </c>
      <c r="B319" s="430" t="s">
        <v>140</v>
      </c>
      <c r="C319" s="430" t="s">
        <v>108</v>
      </c>
      <c r="D319" s="431">
        <v>39597</v>
      </c>
      <c r="E319" s="230">
        <v>3</v>
      </c>
      <c r="F319" s="479"/>
    </row>
    <row r="320" spans="1:6">
      <c r="A320" s="430" t="s">
        <v>426</v>
      </c>
      <c r="B320" s="430" t="s">
        <v>110</v>
      </c>
      <c r="C320" s="430" t="s">
        <v>111</v>
      </c>
      <c r="D320" s="431">
        <v>39592</v>
      </c>
      <c r="E320" s="230">
        <v>3</v>
      </c>
      <c r="F320" s="479"/>
    </row>
    <row r="321" spans="1:6">
      <c r="A321" s="430" t="s">
        <v>427</v>
      </c>
      <c r="B321" s="430" t="s">
        <v>147</v>
      </c>
      <c r="C321" s="430" t="s">
        <v>111</v>
      </c>
      <c r="D321" s="431">
        <v>39592</v>
      </c>
      <c r="E321" s="230">
        <v>3</v>
      </c>
      <c r="F321" s="479"/>
    </row>
    <row r="322" spans="1:6">
      <c r="A322" s="430" t="s">
        <v>428</v>
      </c>
      <c r="B322" s="430" t="s">
        <v>123</v>
      </c>
      <c r="C322" s="430" t="s">
        <v>108</v>
      </c>
      <c r="D322" s="431">
        <v>39588</v>
      </c>
      <c r="E322" s="230">
        <v>3</v>
      </c>
      <c r="F322" s="479"/>
    </row>
    <row r="323" spans="1:6">
      <c r="A323" s="430" t="s">
        <v>429</v>
      </c>
      <c r="B323" s="430" t="s">
        <v>140</v>
      </c>
      <c r="C323" s="430" t="s">
        <v>111</v>
      </c>
      <c r="D323" s="431">
        <v>39545</v>
      </c>
      <c r="E323" s="230">
        <v>3</v>
      </c>
      <c r="F323" s="479"/>
    </row>
    <row r="324" spans="1:6">
      <c r="A324" s="430" t="s">
        <v>430</v>
      </c>
      <c r="B324" s="430" t="s">
        <v>140</v>
      </c>
      <c r="C324" s="430" t="s">
        <v>111</v>
      </c>
      <c r="D324" s="431">
        <v>39539</v>
      </c>
      <c r="E324" s="230">
        <v>3</v>
      </c>
      <c r="F324" s="479"/>
    </row>
    <row r="325" spans="1:6">
      <c r="A325" s="430" t="s">
        <v>431</v>
      </c>
      <c r="B325" s="430" t="s">
        <v>107</v>
      </c>
      <c r="C325" s="430" t="s">
        <v>108</v>
      </c>
      <c r="D325" s="431">
        <v>39539</v>
      </c>
      <c r="E325" s="230">
        <v>3</v>
      </c>
      <c r="F325" s="479"/>
    </row>
    <row r="326" spans="1:6">
      <c r="A326" s="430" t="s">
        <v>432</v>
      </c>
      <c r="B326" s="430" t="s">
        <v>140</v>
      </c>
      <c r="C326" s="430" t="s">
        <v>111</v>
      </c>
      <c r="D326" s="431">
        <v>39538</v>
      </c>
      <c r="E326" s="230">
        <v>3</v>
      </c>
      <c r="F326" s="479"/>
    </row>
    <row r="327" spans="1:6">
      <c r="A327" s="430" t="s">
        <v>433</v>
      </c>
      <c r="B327" s="430" t="s">
        <v>107</v>
      </c>
      <c r="C327" s="430" t="s">
        <v>125</v>
      </c>
      <c r="D327" s="431">
        <v>39535</v>
      </c>
      <c r="E327" s="230">
        <v>3</v>
      </c>
      <c r="F327" s="479"/>
    </row>
    <row r="328" spans="1:6">
      <c r="A328" s="430" t="s">
        <v>434</v>
      </c>
      <c r="B328" s="430" t="s">
        <v>107</v>
      </c>
      <c r="C328" s="430" t="s">
        <v>111</v>
      </c>
      <c r="D328" s="431">
        <v>39534</v>
      </c>
      <c r="E328" s="230">
        <v>3</v>
      </c>
      <c r="F328" s="479"/>
    </row>
    <row r="329" spans="1:6">
      <c r="A329" s="430" t="s">
        <v>435</v>
      </c>
      <c r="B329" s="430" t="s">
        <v>260</v>
      </c>
      <c r="C329" s="430" t="s">
        <v>111</v>
      </c>
      <c r="D329" s="431">
        <v>39529</v>
      </c>
      <c r="E329" s="230">
        <v>3</v>
      </c>
      <c r="F329" s="479"/>
    </row>
    <row r="330" spans="1:6">
      <c r="A330" s="430" t="s">
        <v>436</v>
      </c>
      <c r="B330" s="430" t="s">
        <v>283</v>
      </c>
      <c r="C330" s="430" t="s">
        <v>111</v>
      </c>
      <c r="D330" s="431">
        <v>39522</v>
      </c>
      <c r="E330" s="230">
        <v>3</v>
      </c>
      <c r="F330" s="479"/>
    </row>
    <row r="331" spans="1:6">
      <c r="A331" s="430" t="s">
        <v>437</v>
      </c>
      <c r="B331" s="430" t="s">
        <v>110</v>
      </c>
      <c r="C331" s="430" t="s">
        <v>108</v>
      </c>
      <c r="D331" s="431">
        <v>39519</v>
      </c>
      <c r="E331" s="230">
        <v>3</v>
      </c>
      <c r="F331" s="479"/>
    </row>
    <row r="332" spans="1:6">
      <c r="A332" s="430" t="s">
        <v>438</v>
      </c>
      <c r="B332" s="430" t="s">
        <v>140</v>
      </c>
      <c r="C332" s="430" t="s">
        <v>108</v>
      </c>
      <c r="D332" s="431">
        <v>39518</v>
      </c>
      <c r="E332" s="230">
        <v>3</v>
      </c>
      <c r="F332" s="479"/>
    </row>
    <row r="333" spans="1:6">
      <c r="A333" s="430" t="s">
        <v>439</v>
      </c>
      <c r="B333" s="430" t="s">
        <v>215</v>
      </c>
      <c r="C333" s="430" t="s">
        <v>125</v>
      </c>
      <c r="D333" s="431">
        <v>39515</v>
      </c>
      <c r="E333" s="230">
        <v>3</v>
      </c>
      <c r="F333" s="479"/>
    </row>
    <row r="334" spans="1:6">
      <c r="A334" s="430" t="s">
        <v>440</v>
      </c>
      <c r="B334" s="430" t="s">
        <v>260</v>
      </c>
      <c r="C334" s="430" t="s">
        <v>108</v>
      </c>
      <c r="D334" s="431">
        <v>39492</v>
      </c>
      <c r="E334" s="230">
        <v>3</v>
      </c>
      <c r="F334" s="479"/>
    </row>
    <row r="335" spans="1:6">
      <c r="A335" s="430" t="s">
        <v>441</v>
      </c>
      <c r="B335" s="430" t="s">
        <v>140</v>
      </c>
      <c r="C335" s="430" t="s">
        <v>108</v>
      </c>
      <c r="D335" s="431">
        <v>39472</v>
      </c>
      <c r="E335" s="230">
        <v>3</v>
      </c>
      <c r="F335" s="479"/>
    </row>
    <row r="336" spans="1:6">
      <c r="A336" s="430" t="s">
        <v>442</v>
      </c>
      <c r="B336" s="430" t="s">
        <v>140</v>
      </c>
      <c r="C336" s="430" t="s">
        <v>108</v>
      </c>
      <c r="D336" s="431">
        <v>39472</v>
      </c>
      <c r="E336" s="230">
        <v>3</v>
      </c>
      <c r="F336" s="479"/>
    </row>
    <row r="337" spans="1:6">
      <c r="A337" s="430" t="s">
        <v>443</v>
      </c>
      <c r="B337" s="430" t="s">
        <v>119</v>
      </c>
      <c r="C337" s="430" t="s">
        <v>131</v>
      </c>
      <c r="D337" s="431">
        <v>39458</v>
      </c>
      <c r="E337" s="230">
        <v>3</v>
      </c>
      <c r="F337" s="479"/>
    </row>
    <row r="338" spans="1:6">
      <c r="A338" s="430" t="s">
        <v>444</v>
      </c>
      <c r="B338" s="430" t="s">
        <v>147</v>
      </c>
      <c r="C338" s="430" t="s">
        <v>125</v>
      </c>
      <c r="D338" s="431">
        <v>39457</v>
      </c>
      <c r="E338" s="230">
        <v>3</v>
      </c>
      <c r="F338" s="479"/>
    </row>
    <row r="339" spans="1:6">
      <c r="A339" s="430" t="s">
        <v>445</v>
      </c>
      <c r="B339" s="430" t="s">
        <v>140</v>
      </c>
      <c r="C339" s="430" t="s">
        <v>108</v>
      </c>
      <c r="D339" s="431">
        <v>39455</v>
      </c>
      <c r="E339" s="230">
        <v>3</v>
      </c>
      <c r="F339" s="479"/>
    </row>
    <row r="340" spans="1:6">
      <c r="A340" s="430" t="s">
        <v>446</v>
      </c>
      <c r="B340" s="430" t="s">
        <v>119</v>
      </c>
      <c r="C340" s="430" t="s">
        <v>108</v>
      </c>
      <c r="D340" s="431">
        <v>39448</v>
      </c>
      <c r="E340" s="230">
        <v>3</v>
      </c>
      <c r="F340" s="479"/>
    </row>
    <row r="341" spans="1:6">
      <c r="A341" s="436" t="s">
        <v>8</v>
      </c>
      <c r="B341" s="436" t="s">
        <v>130</v>
      </c>
      <c r="C341" s="436" t="s">
        <v>108</v>
      </c>
      <c r="D341" s="437">
        <v>39447</v>
      </c>
      <c r="E341" s="230">
        <v>3</v>
      </c>
      <c r="F341" s="479"/>
    </row>
    <row r="342" spans="1:6">
      <c r="A342" s="430" t="s">
        <v>447</v>
      </c>
      <c r="B342" s="430" t="s">
        <v>110</v>
      </c>
      <c r="C342" s="430" t="s">
        <v>108</v>
      </c>
      <c r="D342" s="431">
        <v>39446</v>
      </c>
      <c r="E342" s="230">
        <v>3</v>
      </c>
      <c r="F342" s="479"/>
    </row>
    <row r="343" spans="1:6">
      <c r="A343" s="430" t="s">
        <v>448</v>
      </c>
      <c r="B343" s="430" t="s">
        <v>107</v>
      </c>
      <c r="C343" s="430" t="s">
        <v>108</v>
      </c>
      <c r="D343" s="431">
        <v>39441</v>
      </c>
      <c r="E343" s="230">
        <v>3</v>
      </c>
      <c r="F343" s="479"/>
    </row>
    <row r="344" spans="1:6">
      <c r="A344" s="430" t="s">
        <v>449</v>
      </c>
      <c r="B344" s="430" t="s">
        <v>107</v>
      </c>
      <c r="C344" s="430" t="s">
        <v>108</v>
      </c>
      <c r="D344" s="431">
        <v>39435</v>
      </c>
      <c r="E344" s="230">
        <v>3</v>
      </c>
      <c r="F344" s="479"/>
    </row>
    <row r="345" spans="1:6">
      <c r="A345" s="430" t="s">
        <v>450</v>
      </c>
      <c r="B345" s="430" t="s">
        <v>154</v>
      </c>
      <c r="C345" s="430" t="s">
        <v>125</v>
      </c>
      <c r="D345" s="431">
        <v>39417</v>
      </c>
      <c r="E345" s="230">
        <v>3</v>
      </c>
      <c r="F345" s="479"/>
    </row>
    <row r="346" spans="1:6">
      <c r="A346" s="430" t="s">
        <v>451</v>
      </c>
      <c r="B346" s="430" t="s">
        <v>119</v>
      </c>
      <c r="C346" s="430" t="s">
        <v>131</v>
      </c>
      <c r="D346" s="431">
        <v>39417</v>
      </c>
      <c r="E346" s="230">
        <v>3</v>
      </c>
      <c r="F346" s="479"/>
    </row>
    <row r="347" spans="1:6">
      <c r="A347" s="430" t="s">
        <v>452</v>
      </c>
      <c r="B347" s="430" t="s">
        <v>154</v>
      </c>
      <c r="C347" s="430" t="s">
        <v>108</v>
      </c>
      <c r="D347" s="431">
        <v>39414</v>
      </c>
      <c r="E347" s="230">
        <v>3</v>
      </c>
      <c r="F347" s="479"/>
    </row>
    <row r="348" spans="1:6">
      <c r="A348" s="430" t="s">
        <v>453</v>
      </c>
      <c r="B348" s="430" t="s">
        <v>140</v>
      </c>
      <c r="C348" s="430" t="s">
        <v>108</v>
      </c>
      <c r="D348" s="431">
        <v>39407</v>
      </c>
      <c r="E348" s="230">
        <v>3</v>
      </c>
      <c r="F348" s="479"/>
    </row>
    <row r="349" spans="1:6">
      <c r="A349" s="430" t="s">
        <v>454</v>
      </c>
      <c r="B349" s="430" t="s">
        <v>115</v>
      </c>
      <c r="C349" s="430" t="s">
        <v>108</v>
      </c>
      <c r="D349" s="431">
        <v>39404</v>
      </c>
      <c r="E349" s="230">
        <v>3</v>
      </c>
      <c r="F349" s="479"/>
    </row>
    <row r="350" spans="1:6">
      <c r="A350" s="430" t="s">
        <v>455</v>
      </c>
      <c r="B350" s="430" t="s">
        <v>140</v>
      </c>
      <c r="C350" s="430" t="s">
        <v>108</v>
      </c>
      <c r="D350" s="431">
        <v>39403</v>
      </c>
      <c r="E350" s="230">
        <v>3</v>
      </c>
      <c r="F350" s="479"/>
    </row>
    <row r="351" spans="1:6">
      <c r="A351" s="430" t="s">
        <v>456</v>
      </c>
      <c r="B351" s="430" t="s">
        <v>107</v>
      </c>
      <c r="C351" s="430" t="s">
        <v>108</v>
      </c>
      <c r="D351" s="431">
        <v>39399</v>
      </c>
      <c r="E351" s="230">
        <v>3</v>
      </c>
      <c r="F351" s="479"/>
    </row>
    <row r="352" spans="1:6">
      <c r="A352" s="430" t="s">
        <v>457</v>
      </c>
      <c r="B352" s="430" t="s">
        <v>119</v>
      </c>
      <c r="C352" s="430" t="s">
        <v>108</v>
      </c>
      <c r="D352" s="431">
        <v>39398</v>
      </c>
      <c r="E352" s="230">
        <v>3</v>
      </c>
      <c r="F352" s="479"/>
    </row>
    <row r="353" spans="1:6">
      <c r="A353" s="430" t="s">
        <v>458</v>
      </c>
      <c r="B353" s="430" t="s">
        <v>140</v>
      </c>
      <c r="C353" s="430" t="s">
        <v>108</v>
      </c>
      <c r="D353" s="431">
        <v>39390</v>
      </c>
      <c r="E353" s="230">
        <v>3</v>
      </c>
      <c r="F353" s="479"/>
    </row>
    <row r="354" spans="1:6">
      <c r="A354" s="430" t="s">
        <v>459</v>
      </c>
      <c r="B354" s="430" t="s">
        <v>260</v>
      </c>
      <c r="C354" s="430" t="s">
        <v>108</v>
      </c>
      <c r="D354" s="431">
        <v>39388</v>
      </c>
      <c r="E354" s="230">
        <v>3</v>
      </c>
      <c r="F354" s="479"/>
    </row>
    <row r="355" spans="1:6">
      <c r="A355" s="430" t="s">
        <v>460</v>
      </c>
      <c r="B355" s="430" t="s">
        <v>123</v>
      </c>
      <c r="C355" s="430" t="s">
        <v>108</v>
      </c>
      <c r="D355" s="431">
        <v>39379</v>
      </c>
      <c r="E355" s="230">
        <v>3</v>
      </c>
      <c r="F355" s="479"/>
    </row>
    <row r="356" spans="1:6">
      <c r="A356" s="430" t="s">
        <v>461</v>
      </c>
      <c r="B356" s="430" t="s">
        <v>140</v>
      </c>
      <c r="C356" s="430" t="s">
        <v>111</v>
      </c>
      <c r="D356" s="431">
        <v>39378</v>
      </c>
      <c r="E356" s="230">
        <v>3</v>
      </c>
      <c r="F356" s="479"/>
    </row>
    <row r="357" spans="1:6">
      <c r="A357" s="430" t="s">
        <v>462</v>
      </c>
      <c r="B357" s="430" t="s">
        <v>110</v>
      </c>
      <c r="C357" s="430" t="s">
        <v>108</v>
      </c>
      <c r="D357" s="431">
        <v>39372</v>
      </c>
      <c r="E357" s="230">
        <v>3</v>
      </c>
      <c r="F357" s="479"/>
    </row>
    <row r="358" spans="1:6">
      <c r="A358" s="430" t="s">
        <v>463</v>
      </c>
      <c r="B358" s="430" t="s">
        <v>110</v>
      </c>
      <c r="C358" s="430" t="s">
        <v>108</v>
      </c>
      <c r="D358" s="431">
        <v>39362</v>
      </c>
      <c r="E358" s="230">
        <v>3</v>
      </c>
      <c r="F358" s="479"/>
    </row>
    <row r="359" spans="1:6">
      <c r="A359" s="430" t="s">
        <v>464</v>
      </c>
      <c r="B359" s="430" t="s">
        <v>140</v>
      </c>
      <c r="C359" s="430" t="s">
        <v>108</v>
      </c>
      <c r="D359" s="431">
        <v>39354</v>
      </c>
      <c r="E359" s="230">
        <v>3</v>
      </c>
      <c r="F359" s="479"/>
    </row>
    <row r="360" spans="1:6">
      <c r="A360" s="430" t="s">
        <v>465</v>
      </c>
      <c r="B360" s="430" t="s">
        <v>140</v>
      </c>
      <c r="C360" s="430" t="s">
        <v>108</v>
      </c>
      <c r="D360" s="431">
        <v>39348</v>
      </c>
      <c r="E360" s="230">
        <v>3</v>
      </c>
      <c r="F360" s="479"/>
    </row>
    <row r="361" spans="1:6">
      <c r="A361" s="430" t="s">
        <v>466</v>
      </c>
      <c r="B361" s="430" t="s">
        <v>107</v>
      </c>
      <c r="C361" s="430" t="s">
        <v>125</v>
      </c>
      <c r="D361" s="431">
        <v>39343</v>
      </c>
      <c r="E361" s="230">
        <v>3</v>
      </c>
      <c r="F361" s="479"/>
    </row>
    <row r="362" spans="1:6">
      <c r="A362" s="430" t="s">
        <v>467</v>
      </c>
      <c r="B362" s="430" t="s">
        <v>110</v>
      </c>
      <c r="C362" s="430" t="s">
        <v>108</v>
      </c>
      <c r="D362" s="431">
        <v>39335</v>
      </c>
      <c r="E362" s="230">
        <v>3</v>
      </c>
      <c r="F362" s="479"/>
    </row>
    <row r="363" spans="1:6">
      <c r="A363" s="430" t="s">
        <v>468</v>
      </c>
      <c r="B363" s="430" t="s">
        <v>147</v>
      </c>
      <c r="C363" s="430" t="s">
        <v>111</v>
      </c>
      <c r="D363" s="431">
        <v>39330</v>
      </c>
      <c r="E363" s="230">
        <v>3</v>
      </c>
      <c r="F363" s="479"/>
    </row>
    <row r="364" spans="1:6">
      <c r="A364" s="430" t="s">
        <v>469</v>
      </c>
      <c r="B364" s="430" t="s">
        <v>113</v>
      </c>
      <c r="C364" s="430" t="s">
        <v>108</v>
      </c>
      <c r="D364" s="431">
        <v>39326</v>
      </c>
      <c r="E364" s="230">
        <v>3</v>
      </c>
      <c r="F364" s="479"/>
    </row>
    <row r="365" spans="1:6">
      <c r="A365" s="430" t="s">
        <v>470</v>
      </c>
      <c r="B365" s="430" t="s">
        <v>140</v>
      </c>
      <c r="C365" s="430" t="s">
        <v>108</v>
      </c>
      <c r="D365" s="431">
        <v>39312</v>
      </c>
      <c r="E365" s="230">
        <v>3</v>
      </c>
      <c r="F365" s="479"/>
    </row>
    <row r="366" spans="1:6">
      <c r="A366" s="430" t="s">
        <v>471</v>
      </c>
      <c r="B366" s="430" t="s">
        <v>115</v>
      </c>
      <c r="C366" s="430" t="s">
        <v>125</v>
      </c>
      <c r="D366" s="431">
        <v>39299</v>
      </c>
      <c r="E366" s="230">
        <v>3</v>
      </c>
      <c r="F366" s="479"/>
    </row>
    <row r="367" spans="1:6">
      <c r="A367" s="430" t="s">
        <v>472</v>
      </c>
      <c r="B367" s="430" t="s">
        <v>110</v>
      </c>
      <c r="C367" s="430" t="s">
        <v>111</v>
      </c>
      <c r="D367" s="431">
        <v>39298</v>
      </c>
      <c r="E367" s="230">
        <v>3</v>
      </c>
      <c r="F367" s="479"/>
    </row>
    <row r="368" spans="1:6">
      <c r="A368" s="430" t="s">
        <v>473</v>
      </c>
      <c r="B368" s="430" t="s">
        <v>113</v>
      </c>
      <c r="C368" s="430" t="s">
        <v>111</v>
      </c>
      <c r="D368" s="431">
        <v>39295</v>
      </c>
      <c r="E368" s="230">
        <v>3</v>
      </c>
      <c r="F368" s="479"/>
    </row>
    <row r="369" spans="1:6">
      <c r="A369" s="430" t="s">
        <v>474</v>
      </c>
      <c r="B369" s="430" t="s">
        <v>119</v>
      </c>
      <c r="C369" s="430" t="s">
        <v>131</v>
      </c>
      <c r="D369" s="431">
        <v>39293</v>
      </c>
      <c r="E369" s="230">
        <v>3</v>
      </c>
      <c r="F369" s="479"/>
    </row>
    <row r="370" spans="1:6">
      <c r="A370" s="430" t="s">
        <v>475</v>
      </c>
      <c r="B370" s="430" t="s">
        <v>147</v>
      </c>
      <c r="C370" s="430" t="s">
        <v>108</v>
      </c>
      <c r="D370" s="431">
        <v>39290</v>
      </c>
      <c r="E370" s="230">
        <v>3</v>
      </c>
      <c r="F370" s="479"/>
    </row>
    <row r="371" spans="1:6">
      <c r="A371" s="430" t="s">
        <v>476</v>
      </c>
      <c r="B371" s="430" t="s">
        <v>115</v>
      </c>
      <c r="C371" s="430" t="s">
        <v>108</v>
      </c>
      <c r="D371" s="431">
        <v>39284</v>
      </c>
      <c r="E371" s="230">
        <v>3</v>
      </c>
      <c r="F371" s="479"/>
    </row>
    <row r="372" spans="1:6">
      <c r="A372" s="430" t="s">
        <v>477</v>
      </c>
      <c r="B372" s="430" t="s">
        <v>147</v>
      </c>
      <c r="C372" s="430" t="s">
        <v>111</v>
      </c>
      <c r="D372" s="431">
        <v>39283</v>
      </c>
      <c r="E372" s="230">
        <v>3</v>
      </c>
      <c r="F372" s="479"/>
    </row>
    <row r="373" spans="1:6">
      <c r="A373" s="430" t="s">
        <v>478</v>
      </c>
      <c r="B373" s="430" t="s">
        <v>107</v>
      </c>
      <c r="C373" s="430" t="s">
        <v>108</v>
      </c>
      <c r="D373" s="431">
        <v>39283</v>
      </c>
      <c r="E373" s="230">
        <v>3</v>
      </c>
      <c r="F373" s="479"/>
    </row>
    <row r="374" spans="1:6">
      <c r="A374" s="430" t="s">
        <v>479</v>
      </c>
      <c r="B374" s="430" t="s">
        <v>110</v>
      </c>
      <c r="C374" s="430" t="s">
        <v>108</v>
      </c>
      <c r="D374" s="431">
        <v>39282</v>
      </c>
      <c r="E374" s="230">
        <v>3</v>
      </c>
      <c r="F374" s="479"/>
    </row>
    <row r="375" spans="1:6">
      <c r="A375" s="430" t="s">
        <v>480</v>
      </c>
      <c r="B375" s="430" t="s">
        <v>123</v>
      </c>
      <c r="C375" s="430" t="s">
        <v>125</v>
      </c>
      <c r="D375" s="431">
        <v>39279</v>
      </c>
      <c r="E375" s="230">
        <v>3</v>
      </c>
      <c r="F375" s="479"/>
    </row>
    <row r="376" spans="1:6">
      <c r="A376" s="430" t="s">
        <v>481</v>
      </c>
      <c r="B376" s="430" t="s">
        <v>140</v>
      </c>
      <c r="C376" s="430" t="s">
        <v>131</v>
      </c>
      <c r="D376" s="431">
        <v>39278</v>
      </c>
      <c r="E376" s="230">
        <v>3</v>
      </c>
      <c r="F376" s="479"/>
    </row>
    <row r="377" spans="1:6">
      <c r="A377" s="430" t="s">
        <v>482</v>
      </c>
      <c r="B377" s="430" t="s">
        <v>140</v>
      </c>
      <c r="C377" s="430" t="s">
        <v>125</v>
      </c>
      <c r="D377" s="431">
        <v>39276</v>
      </c>
      <c r="E377" s="230">
        <v>3</v>
      </c>
      <c r="F377" s="479"/>
    </row>
    <row r="378" spans="1:6">
      <c r="A378" s="430" t="s">
        <v>483</v>
      </c>
      <c r="B378" s="430" t="s">
        <v>113</v>
      </c>
      <c r="C378" s="430" t="s">
        <v>111</v>
      </c>
      <c r="D378" s="431">
        <v>39274</v>
      </c>
      <c r="E378" s="230">
        <v>3</v>
      </c>
      <c r="F378" s="479"/>
    </row>
    <row r="379" spans="1:6">
      <c r="A379" s="430" t="s">
        <v>484</v>
      </c>
      <c r="B379" s="430" t="s">
        <v>119</v>
      </c>
      <c r="C379" s="430" t="s">
        <v>108</v>
      </c>
      <c r="D379" s="431">
        <v>39273</v>
      </c>
      <c r="E379" s="230">
        <v>3</v>
      </c>
      <c r="F379" s="479"/>
    </row>
    <row r="380" spans="1:6">
      <c r="A380" s="430" t="s">
        <v>485</v>
      </c>
      <c r="B380" s="430" t="s">
        <v>107</v>
      </c>
      <c r="C380" s="430" t="s">
        <v>111</v>
      </c>
      <c r="D380" s="431">
        <v>39272</v>
      </c>
      <c r="E380" s="230">
        <v>3</v>
      </c>
      <c r="F380" s="479"/>
    </row>
    <row r="381" spans="1:6">
      <c r="A381" s="430" t="s">
        <v>486</v>
      </c>
      <c r="B381" s="430" t="s">
        <v>107</v>
      </c>
      <c r="C381" s="430" t="s">
        <v>125</v>
      </c>
      <c r="D381" s="431">
        <v>39267</v>
      </c>
      <c r="E381" s="230">
        <v>3</v>
      </c>
      <c r="F381" s="479"/>
    </row>
    <row r="382" spans="1:6">
      <c r="A382" s="430" t="s">
        <v>487</v>
      </c>
      <c r="B382" s="430" t="s">
        <v>140</v>
      </c>
      <c r="C382" s="430" t="s">
        <v>108</v>
      </c>
      <c r="D382" s="431">
        <v>39264</v>
      </c>
      <c r="E382" s="230">
        <v>3</v>
      </c>
      <c r="F382" s="479"/>
    </row>
    <row r="383" spans="1:6">
      <c r="A383" s="430" t="s">
        <v>488</v>
      </c>
      <c r="B383" s="430" t="s">
        <v>140</v>
      </c>
      <c r="C383" s="430" t="s">
        <v>108</v>
      </c>
      <c r="D383" s="431">
        <v>39264</v>
      </c>
      <c r="E383" s="230">
        <v>3</v>
      </c>
      <c r="F383" s="479"/>
    </row>
    <row r="384" spans="1:6">
      <c r="A384" s="430" t="s">
        <v>489</v>
      </c>
      <c r="B384" s="430" t="s">
        <v>110</v>
      </c>
      <c r="C384" s="430" t="s">
        <v>108</v>
      </c>
      <c r="D384" s="431">
        <v>39262</v>
      </c>
      <c r="E384" s="230">
        <v>3</v>
      </c>
      <c r="F384" s="479"/>
    </row>
    <row r="385" spans="1:6">
      <c r="A385" s="430" t="s">
        <v>490</v>
      </c>
      <c r="B385" s="430" t="s">
        <v>140</v>
      </c>
      <c r="C385" s="430" t="s">
        <v>111</v>
      </c>
      <c r="D385" s="431">
        <v>39262</v>
      </c>
      <c r="E385" s="230">
        <v>3</v>
      </c>
      <c r="F385" s="479"/>
    </row>
    <row r="386" spans="1:6">
      <c r="A386" s="430" t="s">
        <v>491</v>
      </c>
      <c r="B386" s="430" t="s">
        <v>147</v>
      </c>
      <c r="C386" s="430" t="s">
        <v>108</v>
      </c>
      <c r="D386" s="431">
        <v>39258</v>
      </c>
      <c r="E386" s="230">
        <v>3</v>
      </c>
      <c r="F386" s="479"/>
    </row>
    <row r="387" spans="1:6">
      <c r="A387" s="430" t="s">
        <v>492</v>
      </c>
      <c r="B387" s="430" t="s">
        <v>107</v>
      </c>
      <c r="C387" s="430" t="s">
        <v>125</v>
      </c>
      <c r="D387" s="431">
        <v>39253</v>
      </c>
      <c r="E387" s="230">
        <v>3</v>
      </c>
      <c r="F387" s="479"/>
    </row>
    <row r="388" spans="1:6">
      <c r="A388" s="430" t="s">
        <v>493</v>
      </c>
      <c r="B388" s="430" t="s">
        <v>107</v>
      </c>
      <c r="C388" s="430" t="s">
        <v>111</v>
      </c>
      <c r="D388" s="431">
        <v>39248</v>
      </c>
      <c r="E388" s="230">
        <v>3</v>
      </c>
      <c r="F388" s="479"/>
    </row>
    <row r="389" spans="1:6">
      <c r="A389" s="430" t="s">
        <v>494</v>
      </c>
      <c r="B389" s="430" t="s">
        <v>107</v>
      </c>
      <c r="C389" s="430" t="s">
        <v>111</v>
      </c>
      <c r="D389" s="431">
        <v>39239</v>
      </c>
      <c r="E389" s="230">
        <v>3</v>
      </c>
      <c r="F389" s="479"/>
    </row>
    <row r="390" spans="1:6">
      <c r="A390" s="430" t="s">
        <v>495</v>
      </c>
      <c r="B390" s="430" t="s">
        <v>115</v>
      </c>
      <c r="C390" s="430" t="s">
        <v>108</v>
      </c>
      <c r="D390" s="431">
        <v>39224</v>
      </c>
      <c r="E390" s="230">
        <v>3</v>
      </c>
      <c r="F390" s="479"/>
    </row>
    <row r="391" spans="1:6">
      <c r="A391" s="430" t="s">
        <v>496</v>
      </c>
      <c r="B391" s="430" t="s">
        <v>110</v>
      </c>
      <c r="C391" s="430" t="s">
        <v>108</v>
      </c>
      <c r="D391" s="431">
        <v>39217</v>
      </c>
      <c r="E391" s="230">
        <v>3</v>
      </c>
      <c r="F391" s="479"/>
    </row>
    <row r="392" spans="1:6">
      <c r="A392" s="430" t="s">
        <v>497</v>
      </c>
      <c r="B392" s="430" t="s">
        <v>123</v>
      </c>
      <c r="C392" s="430" t="s">
        <v>108</v>
      </c>
      <c r="D392" s="431">
        <v>39215</v>
      </c>
      <c r="E392" s="230">
        <v>3</v>
      </c>
      <c r="F392" s="479"/>
    </row>
    <row r="393" spans="1:6">
      <c r="A393" s="430" t="s">
        <v>498</v>
      </c>
      <c r="B393" s="430" t="s">
        <v>107</v>
      </c>
      <c r="C393" s="430" t="s">
        <v>131</v>
      </c>
      <c r="D393" s="431">
        <v>39208</v>
      </c>
      <c r="E393" s="230">
        <v>3</v>
      </c>
      <c r="F393" s="479"/>
    </row>
    <row r="394" spans="1:6">
      <c r="A394" s="430" t="s">
        <v>499</v>
      </c>
      <c r="B394" s="430" t="s">
        <v>113</v>
      </c>
      <c r="C394" s="430" t="s">
        <v>108</v>
      </c>
      <c r="D394" s="431">
        <v>39199</v>
      </c>
      <c r="E394" s="230">
        <v>3</v>
      </c>
      <c r="F394" s="479"/>
    </row>
    <row r="395" spans="1:6">
      <c r="A395" s="430" t="s">
        <v>500</v>
      </c>
      <c r="B395" s="430" t="s">
        <v>283</v>
      </c>
      <c r="C395" s="430" t="s">
        <v>108</v>
      </c>
      <c r="D395" s="431">
        <v>39197</v>
      </c>
      <c r="E395" s="230">
        <v>3</v>
      </c>
      <c r="F395" s="479"/>
    </row>
    <row r="396" spans="1:6">
      <c r="A396" s="430" t="s">
        <v>501</v>
      </c>
      <c r="B396" s="430" t="s">
        <v>140</v>
      </c>
      <c r="C396" s="430" t="s">
        <v>111</v>
      </c>
      <c r="D396" s="431">
        <v>39189</v>
      </c>
      <c r="E396" s="230">
        <v>3</v>
      </c>
      <c r="F396" s="479"/>
    </row>
    <row r="397" spans="1:6">
      <c r="A397" s="430" t="s">
        <v>11</v>
      </c>
      <c r="B397" s="430" t="s">
        <v>135</v>
      </c>
      <c r="C397" s="430" t="s">
        <v>111</v>
      </c>
      <c r="D397" s="431">
        <v>39189</v>
      </c>
      <c r="E397" s="230">
        <v>3</v>
      </c>
      <c r="F397" s="479"/>
    </row>
    <row r="398" spans="1:6">
      <c r="A398" s="430" t="s">
        <v>502</v>
      </c>
      <c r="B398" s="430" t="s">
        <v>119</v>
      </c>
      <c r="C398" s="430" t="s">
        <v>108</v>
      </c>
      <c r="D398" s="431">
        <v>39183</v>
      </c>
      <c r="E398" s="230">
        <v>3</v>
      </c>
      <c r="F398" s="479"/>
    </row>
    <row r="399" spans="1:6">
      <c r="A399" s="430" t="s">
        <v>503</v>
      </c>
      <c r="B399" s="430" t="s">
        <v>140</v>
      </c>
      <c r="C399" s="430" t="s">
        <v>108</v>
      </c>
      <c r="D399" s="431">
        <v>39181</v>
      </c>
      <c r="E399" s="230">
        <v>3</v>
      </c>
      <c r="F399" s="479"/>
    </row>
    <row r="400" spans="1:6">
      <c r="A400" s="430" t="s">
        <v>504</v>
      </c>
      <c r="B400" s="430" t="s">
        <v>147</v>
      </c>
      <c r="C400" s="430" t="s">
        <v>108</v>
      </c>
      <c r="D400" s="431">
        <v>39180</v>
      </c>
      <c r="E400" s="230">
        <v>3</v>
      </c>
      <c r="F400" s="479"/>
    </row>
    <row r="401" spans="1:6">
      <c r="A401" s="430" t="s">
        <v>505</v>
      </c>
      <c r="B401" s="430" t="s">
        <v>110</v>
      </c>
      <c r="C401" s="430" t="s">
        <v>125</v>
      </c>
      <c r="D401" s="431">
        <v>39176</v>
      </c>
      <c r="E401" s="230">
        <v>3</v>
      </c>
      <c r="F401" s="479"/>
    </row>
    <row r="402" spans="1:6">
      <c r="A402" s="430" t="s">
        <v>506</v>
      </c>
      <c r="B402" s="430" t="s">
        <v>110</v>
      </c>
      <c r="C402" s="430" t="s">
        <v>108</v>
      </c>
      <c r="D402" s="431">
        <v>39174</v>
      </c>
      <c r="E402" s="230">
        <v>3</v>
      </c>
      <c r="F402" s="479"/>
    </row>
    <row r="403" spans="1:6">
      <c r="A403" s="430" t="s">
        <v>507</v>
      </c>
      <c r="B403" s="430" t="s">
        <v>107</v>
      </c>
      <c r="C403" s="430" t="s">
        <v>108</v>
      </c>
      <c r="D403" s="431">
        <v>39171</v>
      </c>
      <c r="E403" s="230">
        <v>3</v>
      </c>
      <c r="F403" s="479"/>
    </row>
    <row r="404" spans="1:6">
      <c r="A404" s="430" t="s">
        <v>508</v>
      </c>
      <c r="B404" s="430" t="s">
        <v>140</v>
      </c>
      <c r="C404" s="430" t="s">
        <v>108</v>
      </c>
      <c r="D404" s="431">
        <v>39168</v>
      </c>
      <c r="E404" s="230">
        <v>3</v>
      </c>
      <c r="F404" s="479"/>
    </row>
    <row r="405" spans="1:6">
      <c r="A405" s="430" t="s">
        <v>509</v>
      </c>
      <c r="B405" s="430" t="s">
        <v>147</v>
      </c>
      <c r="C405" s="430" t="s">
        <v>111</v>
      </c>
      <c r="D405" s="431">
        <v>39167</v>
      </c>
      <c r="E405" s="230">
        <v>3</v>
      </c>
      <c r="F405" s="479"/>
    </row>
    <row r="406" spans="1:6">
      <c r="A406" s="430" t="s">
        <v>510</v>
      </c>
      <c r="B406" s="430" t="s">
        <v>140</v>
      </c>
      <c r="C406" s="430" t="s">
        <v>111</v>
      </c>
      <c r="D406" s="431">
        <v>39166</v>
      </c>
      <c r="E406" s="230">
        <v>3</v>
      </c>
      <c r="F406" s="479"/>
    </row>
    <row r="407" spans="1:6">
      <c r="A407" s="430" t="s">
        <v>511</v>
      </c>
      <c r="B407" s="430" t="s">
        <v>147</v>
      </c>
      <c r="C407" s="430" t="s">
        <v>108</v>
      </c>
      <c r="D407" s="431">
        <v>39157</v>
      </c>
      <c r="E407" s="230">
        <v>3</v>
      </c>
      <c r="F407" s="479"/>
    </row>
    <row r="408" spans="1:6">
      <c r="A408" s="430" t="s">
        <v>512</v>
      </c>
      <c r="B408" s="430" t="s">
        <v>107</v>
      </c>
      <c r="C408" s="430" t="s">
        <v>125</v>
      </c>
      <c r="D408" s="431">
        <v>39155</v>
      </c>
      <c r="E408" s="230">
        <v>3</v>
      </c>
      <c r="F408" s="479"/>
    </row>
    <row r="409" spans="1:6">
      <c r="A409" s="430" t="s">
        <v>513</v>
      </c>
      <c r="B409" s="430" t="s">
        <v>113</v>
      </c>
      <c r="C409" s="430" t="s">
        <v>111</v>
      </c>
      <c r="D409" s="431">
        <v>39154</v>
      </c>
      <c r="E409" s="230">
        <v>3</v>
      </c>
      <c r="F409" s="479"/>
    </row>
    <row r="410" spans="1:6">
      <c r="A410" s="430" t="s">
        <v>514</v>
      </c>
      <c r="B410" s="430" t="s">
        <v>119</v>
      </c>
      <c r="C410" s="430" t="s">
        <v>108</v>
      </c>
      <c r="D410" s="431">
        <v>39153</v>
      </c>
      <c r="E410" s="230">
        <v>3</v>
      </c>
      <c r="F410" s="479"/>
    </row>
    <row r="411" spans="1:6">
      <c r="A411" s="436" t="s">
        <v>6</v>
      </c>
      <c r="B411" s="436" t="s">
        <v>130</v>
      </c>
      <c r="C411" s="436" t="s">
        <v>111</v>
      </c>
      <c r="D411" s="437">
        <v>39147</v>
      </c>
      <c r="E411" s="230">
        <v>3</v>
      </c>
      <c r="F411" s="479"/>
    </row>
    <row r="412" spans="1:6">
      <c r="A412" s="430" t="s">
        <v>515</v>
      </c>
      <c r="B412" s="430" t="s">
        <v>242</v>
      </c>
      <c r="C412" s="430" t="s">
        <v>108</v>
      </c>
      <c r="D412" s="431">
        <v>39147</v>
      </c>
      <c r="E412" s="230">
        <v>3</v>
      </c>
      <c r="F412" s="479"/>
    </row>
    <row r="413" spans="1:6">
      <c r="A413" s="430" t="s">
        <v>516</v>
      </c>
      <c r="B413" s="430" t="s">
        <v>147</v>
      </c>
      <c r="C413" s="430" t="s">
        <v>108</v>
      </c>
      <c r="D413" s="431">
        <v>39147</v>
      </c>
      <c r="E413" s="230">
        <v>3</v>
      </c>
      <c r="F413" s="479"/>
    </row>
    <row r="414" spans="1:6">
      <c r="A414" s="430" t="s">
        <v>517</v>
      </c>
      <c r="B414" s="430" t="s">
        <v>140</v>
      </c>
      <c r="C414" s="430" t="s">
        <v>111</v>
      </c>
      <c r="D414" s="431">
        <v>39144</v>
      </c>
      <c r="E414" s="230">
        <v>3</v>
      </c>
      <c r="F414" s="479"/>
    </row>
    <row r="415" spans="1:6">
      <c r="A415" s="430" t="s">
        <v>518</v>
      </c>
      <c r="B415" s="430" t="s">
        <v>113</v>
      </c>
      <c r="C415" s="430" t="s">
        <v>111</v>
      </c>
      <c r="D415" s="431">
        <v>39144</v>
      </c>
      <c r="E415" s="230">
        <v>3</v>
      </c>
      <c r="F415" s="479"/>
    </row>
    <row r="416" spans="1:6">
      <c r="A416" s="430" t="s">
        <v>519</v>
      </c>
      <c r="B416" s="430" t="s">
        <v>119</v>
      </c>
      <c r="C416" s="430" t="s">
        <v>108</v>
      </c>
      <c r="D416" s="431">
        <v>39141</v>
      </c>
      <c r="E416" s="230">
        <v>3</v>
      </c>
      <c r="F416" s="479"/>
    </row>
    <row r="417" spans="1:6">
      <c r="A417" s="430" t="s">
        <v>520</v>
      </c>
      <c r="B417" s="430" t="s">
        <v>113</v>
      </c>
      <c r="C417" s="430" t="s">
        <v>125</v>
      </c>
      <c r="D417" s="431">
        <v>39138</v>
      </c>
      <c r="E417" s="230">
        <v>3</v>
      </c>
      <c r="F417" s="479"/>
    </row>
    <row r="418" spans="1:6">
      <c r="A418" s="430" t="s">
        <v>521</v>
      </c>
      <c r="B418" s="430" t="s">
        <v>119</v>
      </c>
      <c r="C418" s="430" t="s">
        <v>108</v>
      </c>
      <c r="D418" s="431">
        <v>39137</v>
      </c>
      <c r="E418" s="230">
        <v>3</v>
      </c>
      <c r="F418" s="479"/>
    </row>
    <row r="419" spans="1:6">
      <c r="A419" s="430" t="s">
        <v>522</v>
      </c>
      <c r="B419" s="430" t="s">
        <v>119</v>
      </c>
      <c r="C419" s="430" t="s">
        <v>108</v>
      </c>
      <c r="D419" s="431">
        <v>39134</v>
      </c>
      <c r="E419" s="230">
        <v>3</v>
      </c>
      <c r="F419" s="479"/>
    </row>
    <row r="420" spans="1:6">
      <c r="A420" s="430" t="s">
        <v>523</v>
      </c>
      <c r="B420" s="430" t="s">
        <v>115</v>
      </c>
      <c r="C420" s="430" t="s">
        <v>108</v>
      </c>
      <c r="D420" s="431">
        <v>39123</v>
      </c>
      <c r="E420" s="230">
        <v>3</v>
      </c>
      <c r="F420" s="479"/>
    </row>
    <row r="421" spans="1:6">
      <c r="A421" s="430" t="s">
        <v>524</v>
      </c>
      <c r="B421" s="430" t="s">
        <v>119</v>
      </c>
      <c r="C421" s="430" t="s">
        <v>108</v>
      </c>
      <c r="D421" s="431">
        <v>39123</v>
      </c>
      <c r="E421" s="230">
        <v>3</v>
      </c>
      <c r="F421" s="479"/>
    </row>
    <row r="422" spans="1:6">
      <c r="A422" s="430" t="s">
        <v>525</v>
      </c>
      <c r="B422" s="430" t="s">
        <v>115</v>
      </c>
      <c r="C422" s="430" t="s">
        <v>108</v>
      </c>
      <c r="D422" s="431">
        <v>39120</v>
      </c>
      <c r="E422" s="230">
        <v>3</v>
      </c>
      <c r="F422" s="479"/>
    </row>
    <row r="423" spans="1:6">
      <c r="A423" s="430" t="s">
        <v>526</v>
      </c>
      <c r="B423" s="430" t="s">
        <v>107</v>
      </c>
      <c r="C423" s="430" t="s">
        <v>125</v>
      </c>
      <c r="D423" s="431">
        <v>39118</v>
      </c>
      <c r="E423" s="230">
        <v>3</v>
      </c>
      <c r="F423" s="479"/>
    </row>
    <row r="424" spans="1:6">
      <c r="A424" s="430" t="s">
        <v>527</v>
      </c>
      <c r="B424" s="430" t="s">
        <v>250</v>
      </c>
      <c r="C424" s="430" t="s">
        <v>111</v>
      </c>
      <c r="D424" s="431">
        <v>39116</v>
      </c>
      <c r="E424" s="230">
        <v>3</v>
      </c>
      <c r="F424" s="479"/>
    </row>
    <row r="425" spans="1:6">
      <c r="A425" s="430" t="s">
        <v>528</v>
      </c>
      <c r="B425" s="430" t="s">
        <v>110</v>
      </c>
      <c r="C425" s="430" t="s">
        <v>111</v>
      </c>
      <c r="D425" s="431">
        <v>39109</v>
      </c>
      <c r="E425" s="230">
        <v>3</v>
      </c>
      <c r="F425" s="479"/>
    </row>
    <row r="426" spans="1:6">
      <c r="A426" s="430" t="s">
        <v>529</v>
      </c>
      <c r="B426" s="430" t="s">
        <v>137</v>
      </c>
      <c r="C426" s="430" t="s">
        <v>125</v>
      </c>
      <c r="D426" s="431">
        <v>39107</v>
      </c>
      <c r="E426" s="230">
        <v>3</v>
      </c>
      <c r="F426" s="479"/>
    </row>
    <row r="427" spans="1:6">
      <c r="A427" s="430" t="s">
        <v>530</v>
      </c>
      <c r="B427" s="430" t="s">
        <v>140</v>
      </c>
      <c r="C427" s="430" t="s">
        <v>108</v>
      </c>
      <c r="D427" s="431">
        <v>39106</v>
      </c>
      <c r="E427" s="230">
        <v>3</v>
      </c>
      <c r="F427" s="479"/>
    </row>
    <row r="428" spans="1:6">
      <c r="A428" s="430" t="s">
        <v>531</v>
      </c>
      <c r="B428" s="430" t="s">
        <v>107</v>
      </c>
      <c r="C428" s="430" t="s">
        <v>111</v>
      </c>
      <c r="D428" s="431">
        <v>39106</v>
      </c>
      <c r="E428" s="230">
        <v>3</v>
      </c>
      <c r="F428" s="479"/>
    </row>
    <row r="429" spans="1:6">
      <c r="A429" s="430" t="s">
        <v>532</v>
      </c>
      <c r="B429" s="430" t="s">
        <v>147</v>
      </c>
      <c r="C429" s="430" t="s">
        <v>125</v>
      </c>
      <c r="D429" s="431">
        <v>39098</v>
      </c>
      <c r="E429" s="230">
        <v>3</v>
      </c>
      <c r="F429" s="479"/>
    </row>
    <row r="430" spans="1:6">
      <c r="A430" s="430" t="s">
        <v>533</v>
      </c>
      <c r="B430" s="430" t="s">
        <v>123</v>
      </c>
      <c r="C430" s="430" t="s">
        <v>111</v>
      </c>
      <c r="D430" s="431">
        <v>39094</v>
      </c>
      <c r="E430" s="230">
        <v>3</v>
      </c>
      <c r="F430" s="479"/>
    </row>
    <row r="431" spans="1:6">
      <c r="A431" s="430" t="s">
        <v>534</v>
      </c>
      <c r="B431" s="430" t="s">
        <v>140</v>
      </c>
      <c r="C431" s="430" t="s">
        <v>111</v>
      </c>
      <c r="D431" s="431">
        <v>39092</v>
      </c>
      <c r="E431" s="230">
        <v>3</v>
      </c>
      <c r="F431" s="479"/>
    </row>
    <row r="432" spans="1:6">
      <c r="A432" s="430" t="s">
        <v>535</v>
      </c>
      <c r="B432" s="430" t="s">
        <v>107</v>
      </c>
      <c r="C432" s="430" t="s">
        <v>108</v>
      </c>
      <c r="D432" s="431">
        <v>39091</v>
      </c>
      <c r="E432" s="230">
        <v>3</v>
      </c>
      <c r="F432" s="479"/>
    </row>
    <row r="433" spans="1:6">
      <c r="A433" s="430" t="s">
        <v>536</v>
      </c>
      <c r="B433" s="430" t="s">
        <v>107</v>
      </c>
      <c r="C433" s="430" t="s">
        <v>111</v>
      </c>
      <c r="D433" s="431">
        <v>39090</v>
      </c>
      <c r="E433" s="230">
        <v>3</v>
      </c>
      <c r="F433" s="479"/>
    </row>
    <row r="434" spans="1:6">
      <c r="A434" s="430" t="s">
        <v>537</v>
      </c>
      <c r="B434" s="430" t="s">
        <v>140</v>
      </c>
      <c r="C434" s="430" t="s">
        <v>131</v>
      </c>
      <c r="D434" s="431">
        <v>39087</v>
      </c>
      <c r="E434" s="230">
        <v>3</v>
      </c>
      <c r="F434" s="479"/>
    </row>
    <row r="435" spans="1:6">
      <c r="A435" s="430" t="s">
        <v>538</v>
      </c>
      <c r="B435" s="430" t="s">
        <v>107</v>
      </c>
      <c r="C435" s="430" t="s">
        <v>111</v>
      </c>
      <c r="D435" s="431">
        <v>39087</v>
      </c>
      <c r="E435" s="230">
        <v>3</v>
      </c>
      <c r="F435" s="479"/>
    </row>
    <row r="436" spans="1:6">
      <c r="A436" s="430" t="s">
        <v>539</v>
      </c>
      <c r="B436" s="430" t="s">
        <v>115</v>
      </c>
      <c r="C436" s="430" t="s">
        <v>108</v>
      </c>
      <c r="D436" s="431">
        <v>39085</v>
      </c>
      <c r="E436" s="230">
        <v>3</v>
      </c>
      <c r="F436" s="479"/>
    </row>
    <row r="437" spans="1:6">
      <c r="A437" s="430" t="s">
        <v>540</v>
      </c>
      <c r="B437" s="430" t="s">
        <v>135</v>
      </c>
      <c r="C437" s="430" t="s">
        <v>108</v>
      </c>
      <c r="D437" s="431">
        <v>39069</v>
      </c>
      <c r="E437" s="230">
        <v>3</v>
      </c>
      <c r="F437" s="479"/>
    </row>
    <row r="438" spans="1:6">
      <c r="A438" s="430" t="s">
        <v>541</v>
      </c>
      <c r="B438" s="430" t="s">
        <v>147</v>
      </c>
      <c r="C438" s="430" t="s">
        <v>111</v>
      </c>
      <c r="D438" s="431">
        <v>39063</v>
      </c>
      <c r="E438" s="230">
        <v>3</v>
      </c>
      <c r="F438" s="479"/>
    </row>
    <row r="439" spans="1:6">
      <c r="A439" s="430" t="s">
        <v>542</v>
      </c>
      <c r="B439" s="430" t="s">
        <v>107</v>
      </c>
      <c r="C439" s="430" t="s">
        <v>108</v>
      </c>
      <c r="D439" s="431">
        <v>39063</v>
      </c>
      <c r="E439" s="230">
        <v>3</v>
      </c>
      <c r="F439" s="479"/>
    </row>
    <row r="440" spans="1:6">
      <c r="A440" s="430" t="s">
        <v>543</v>
      </c>
      <c r="B440" s="430" t="s">
        <v>110</v>
      </c>
      <c r="C440" s="430" t="s">
        <v>108</v>
      </c>
      <c r="D440" s="431">
        <v>39047</v>
      </c>
      <c r="E440" s="230">
        <v>3</v>
      </c>
      <c r="F440" s="479"/>
    </row>
    <row r="441" spans="1:6">
      <c r="A441" s="430" t="s">
        <v>544</v>
      </c>
      <c r="B441" s="430" t="s">
        <v>123</v>
      </c>
      <c r="C441" s="430" t="s">
        <v>111</v>
      </c>
      <c r="D441" s="431">
        <v>39040</v>
      </c>
      <c r="E441" s="230">
        <v>3</v>
      </c>
      <c r="F441" s="479"/>
    </row>
    <row r="442" spans="1:6">
      <c r="A442" s="430" t="s">
        <v>545</v>
      </c>
      <c r="B442" s="430" t="s">
        <v>133</v>
      </c>
      <c r="C442" s="430" t="s">
        <v>108</v>
      </c>
      <c r="D442" s="431">
        <v>39038</v>
      </c>
      <c r="E442" s="230">
        <v>3</v>
      </c>
      <c r="F442" s="479"/>
    </row>
    <row r="443" spans="1:6">
      <c r="A443" s="436" t="s">
        <v>546</v>
      </c>
      <c r="B443" s="436" t="s">
        <v>135</v>
      </c>
      <c r="C443" s="436" t="s">
        <v>108</v>
      </c>
      <c r="D443" s="437">
        <v>39029</v>
      </c>
      <c r="E443" s="230">
        <v>3</v>
      </c>
      <c r="F443" s="479"/>
    </row>
    <row r="444" spans="1:6">
      <c r="A444" s="430" t="s">
        <v>547</v>
      </c>
      <c r="B444" s="430" t="s">
        <v>137</v>
      </c>
      <c r="C444" s="430" t="s">
        <v>111</v>
      </c>
      <c r="D444" s="431">
        <v>39024</v>
      </c>
      <c r="E444" s="230">
        <v>3</v>
      </c>
      <c r="F444" s="479"/>
    </row>
    <row r="445" spans="1:6">
      <c r="A445" s="430" t="s">
        <v>548</v>
      </c>
      <c r="B445" s="430" t="s">
        <v>121</v>
      </c>
      <c r="C445" s="430" t="s">
        <v>111</v>
      </c>
      <c r="D445" s="431">
        <v>39011</v>
      </c>
      <c r="E445" s="230">
        <v>3</v>
      </c>
      <c r="F445" s="479"/>
    </row>
    <row r="446" spans="1:6">
      <c r="A446" s="430" t="s">
        <v>549</v>
      </c>
      <c r="B446" s="430" t="s">
        <v>119</v>
      </c>
      <c r="C446" s="430" t="s">
        <v>108</v>
      </c>
      <c r="D446" s="431">
        <v>39002</v>
      </c>
      <c r="E446" s="230">
        <v>3</v>
      </c>
      <c r="F446" s="479"/>
    </row>
    <row r="447" spans="1:6">
      <c r="A447" s="430" t="s">
        <v>550</v>
      </c>
      <c r="B447" s="430" t="s">
        <v>140</v>
      </c>
      <c r="C447" s="430" t="s">
        <v>108</v>
      </c>
      <c r="D447" s="431">
        <v>39001</v>
      </c>
      <c r="E447" s="230">
        <v>3</v>
      </c>
      <c r="F447" s="479"/>
    </row>
    <row r="448" spans="1:6">
      <c r="A448" s="430" t="s">
        <v>551</v>
      </c>
      <c r="B448" s="430" t="s">
        <v>140</v>
      </c>
      <c r="C448" s="430" t="s">
        <v>108</v>
      </c>
      <c r="D448" s="431">
        <v>38990</v>
      </c>
      <c r="E448" s="230">
        <v>3</v>
      </c>
      <c r="F448" s="479"/>
    </row>
    <row r="449" spans="1:6">
      <c r="A449" s="430" t="s">
        <v>552</v>
      </c>
      <c r="B449" s="430" t="s">
        <v>110</v>
      </c>
      <c r="C449" s="430" t="s">
        <v>111</v>
      </c>
      <c r="D449" s="431">
        <v>38986</v>
      </c>
      <c r="E449" s="230">
        <v>3</v>
      </c>
      <c r="F449" s="479"/>
    </row>
    <row r="450" spans="1:6">
      <c r="A450" s="430" t="s">
        <v>553</v>
      </c>
      <c r="B450" s="430" t="s">
        <v>140</v>
      </c>
      <c r="C450" s="430" t="s">
        <v>108</v>
      </c>
      <c r="D450" s="431">
        <v>38982</v>
      </c>
      <c r="E450" s="230">
        <v>3</v>
      </c>
      <c r="F450" s="479"/>
    </row>
    <row r="451" spans="1:6">
      <c r="A451" s="430" t="s">
        <v>554</v>
      </c>
      <c r="B451" s="430" t="s">
        <v>110</v>
      </c>
      <c r="C451" s="430" t="s">
        <v>108</v>
      </c>
      <c r="D451" s="431">
        <v>38980</v>
      </c>
      <c r="E451" s="230">
        <v>3</v>
      </c>
      <c r="F451" s="479"/>
    </row>
    <row r="452" spans="1:6">
      <c r="A452" s="430" t="s">
        <v>555</v>
      </c>
      <c r="B452" s="430" t="s">
        <v>119</v>
      </c>
      <c r="C452" s="430" t="s">
        <v>125</v>
      </c>
      <c r="D452" s="431">
        <v>38975</v>
      </c>
      <c r="E452" s="230">
        <v>3</v>
      </c>
      <c r="F452" s="479"/>
    </row>
    <row r="453" spans="1:6">
      <c r="A453" s="430" t="s">
        <v>556</v>
      </c>
      <c r="B453" s="430" t="s">
        <v>123</v>
      </c>
      <c r="C453" s="430" t="s">
        <v>111</v>
      </c>
      <c r="D453" s="431">
        <v>38970</v>
      </c>
      <c r="E453" s="230">
        <v>3</v>
      </c>
      <c r="F453" s="479"/>
    </row>
    <row r="454" spans="1:6">
      <c r="A454" s="430" t="s">
        <v>557</v>
      </c>
      <c r="B454" s="430" t="s">
        <v>147</v>
      </c>
      <c r="C454" s="430" t="s">
        <v>111</v>
      </c>
      <c r="D454" s="431">
        <v>38969</v>
      </c>
      <c r="E454" s="230">
        <v>3</v>
      </c>
      <c r="F454" s="479"/>
    </row>
    <row r="455" spans="1:6">
      <c r="A455" s="430" t="s">
        <v>558</v>
      </c>
      <c r="B455" s="430" t="s">
        <v>154</v>
      </c>
      <c r="C455" s="430" t="s">
        <v>131</v>
      </c>
      <c r="D455" s="431">
        <v>38961</v>
      </c>
      <c r="E455" s="230">
        <v>3</v>
      </c>
      <c r="F455" s="479"/>
    </row>
    <row r="456" spans="1:6">
      <c r="A456" s="430" t="s">
        <v>559</v>
      </c>
      <c r="B456" s="430" t="s">
        <v>137</v>
      </c>
      <c r="C456" s="430" t="s">
        <v>131</v>
      </c>
      <c r="D456" s="431">
        <v>38960</v>
      </c>
      <c r="E456" s="230">
        <v>3</v>
      </c>
      <c r="F456" s="479"/>
    </row>
    <row r="457" spans="1:6">
      <c r="A457" s="430" t="s">
        <v>560</v>
      </c>
      <c r="B457" s="430" t="s">
        <v>123</v>
      </c>
      <c r="C457" s="430" t="s">
        <v>108</v>
      </c>
      <c r="D457" s="431">
        <v>38954</v>
      </c>
      <c r="E457" s="230">
        <v>3</v>
      </c>
      <c r="F457" s="479"/>
    </row>
    <row r="458" spans="1:6">
      <c r="A458" s="430" t="s">
        <v>561</v>
      </c>
      <c r="B458" s="430" t="s">
        <v>115</v>
      </c>
      <c r="C458" s="430" t="s">
        <v>108</v>
      </c>
      <c r="D458" s="431">
        <v>38916</v>
      </c>
      <c r="E458" s="230">
        <v>3</v>
      </c>
      <c r="F458" s="479"/>
    </row>
    <row r="459" spans="1:6">
      <c r="A459" s="430" t="s">
        <v>562</v>
      </c>
      <c r="B459" s="430" t="s">
        <v>107</v>
      </c>
      <c r="C459" s="430" t="s">
        <v>108</v>
      </c>
      <c r="D459" s="431">
        <v>38914</v>
      </c>
      <c r="E459" s="230">
        <v>3</v>
      </c>
      <c r="F459" s="479"/>
    </row>
    <row r="460" spans="1:6">
      <c r="A460" s="430" t="s">
        <v>563</v>
      </c>
      <c r="B460" s="430" t="s">
        <v>140</v>
      </c>
      <c r="C460" s="430" t="s">
        <v>111</v>
      </c>
      <c r="D460" s="431">
        <v>38912</v>
      </c>
      <c r="E460" s="230">
        <v>3</v>
      </c>
      <c r="F460" s="479"/>
    </row>
    <row r="461" spans="1:6">
      <c r="A461" s="430" t="s">
        <v>564</v>
      </c>
      <c r="B461" s="430" t="s">
        <v>110</v>
      </c>
      <c r="C461" s="430" t="s">
        <v>108</v>
      </c>
      <c r="D461" s="431">
        <v>38903</v>
      </c>
      <c r="E461" s="230">
        <v>3</v>
      </c>
      <c r="F461" s="479"/>
    </row>
    <row r="462" spans="1:6">
      <c r="A462" s="430" t="s">
        <v>565</v>
      </c>
      <c r="B462" s="430" t="s">
        <v>119</v>
      </c>
      <c r="C462" s="430" t="s">
        <v>108</v>
      </c>
      <c r="D462" s="431">
        <v>38902</v>
      </c>
      <c r="E462" s="230">
        <v>3</v>
      </c>
      <c r="F462" s="479"/>
    </row>
    <row r="463" spans="1:6">
      <c r="A463" s="430" t="s">
        <v>566</v>
      </c>
      <c r="B463" s="430" t="s">
        <v>113</v>
      </c>
      <c r="C463" s="430" t="s">
        <v>108</v>
      </c>
      <c r="D463" s="431">
        <v>38892</v>
      </c>
      <c r="E463" s="230">
        <v>3</v>
      </c>
      <c r="F463" s="479"/>
    </row>
    <row r="464" spans="1:6">
      <c r="A464" s="430" t="s">
        <v>567</v>
      </c>
      <c r="B464" s="430" t="s">
        <v>140</v>
      </c>
      <c r="C464" s="430" t="s">
        <v>108</v>
      </c>
      <c r="D464" s="431">
        <v>38878</v>
      </c>
      <c r="E464" s="230">
        <v>3</v>
      </c>
      <c r="F464" s="479"/>
    </row>
    <row r="465" spans="1:6">
      <c r="A465" s="430" t="s">
        <v>568</v>
      </c>
      <c r="B465" s="430" t="s">
        <v>140</v>
      </c>
      <c r="C465" s="430" t="s">
        <v>108</v>
      </c>
      <c r="D465" s="431">
        <v>38876</v>
      </c>
      <c r="E465" s="230">
        <v>3</v>
      </c>
      <c r="F465" s="479"/>
    </row>
    <row r="466" spans="1:6">
      <c r="A466" s="430" t="s">
        <v>569</v>
      </c>
      <c r="B466" s="430" t="s">
        <v>140</v>
      </c>
      <c r="C466" s="430" t="s">
        <v>111</v>
      </c>
      <c r="D466" s="431">
        <v>38874</v>
      </c>
      <c r="E466" s="230">
        <v>3</v>
      </c>
      <c r="F466" s="479"/>
    </row>
    <row r="467" spans="1:6">
      <c r="A467" s="430" t="s">
        <v>570</v>
      </c>
      <c r="B467" s="430" t="s">
        <v>107</v>
      </c>
      <c r="C467" s="430" t="s">
        <v>131</v>
      </c>
      <c r="D467" s="431">
        <v>38863</v>
      </c>
      <c r="E467" s="230">
        <v>3</v>
      </c>
      <c r="F467" s="479"/>
    </row>
    <row r="468" spans="1:6">
      <c r="A468" s="430" t="s">
        <v>571</v>
      </c>
      <c r="B468" s="430" t="s">
        <v>123</v>
      </c>
      <c r="C468" s="430" t="s">
        <v>111</v>
      </c>
      <c r="D468" s="431">
        <v>38856</v>
      </c>
      <c r="E468" s="230">
        <v>3</v>
      </c>
      <c r="F468" s="479"/>
    </row>
    <row r="469" spans="1:6">
      <c r="A469" s="430" t="s">
        <v>572</v>
      </c>
      <c r="B469" s="430" t="s">
        <v>119</v>
      </c>
      <c r="C469" s="430" t="s">
        <v>108</v>
      </c>
      <c r="D469" s="431">
        <v>38856</v>
      </c>
      <c r="E469" s="230">
        <v>3</v>
      </c>
      <c r="F469" s="479"/>
    </row>
    <row r="470" spans="1:6">
      <c r="A470" s="430" t="s">
        <v>573</v>
      </c>
      <c r="B470" s="430" t="s">
        <v>283</v>
      </c>
      <c r="C470" s="430" t="s">
        <v>111</v>
      </c>
      <c r="D470" s="431">
        <v>38854</v>
      </c>
      <c r="E470" s="230">
        <v>3</v>
      </c>
      <c r="F470" s="479"/>
    </row>
    <row r="471" spans="1:6">
      <c r="A471" s="430" t="s">
        <v>574</v>
      </c>
      <c r="B471" s="430" t="s">
        <v>154</v>
      </c>
      <c r="C471" s="430" t="s">
        <v>125</v>
      </c>
      <c r="D471" s="431">
        <v>38851</v>
      </c>
      <c r="E471" s="230">
        <v>3</v>
      </c>
      <c r="F471" s="479"/>
    </row>
    <row r="472" spans="1:6">
      <c r="A472" s="430" t="s">
        <v>575</v>
      </c>
      <c r="B472" s="430" t="s">
        <v>147</v>
      </c>
      <c r="C472" s="430" t="s">
        <v>108</v>
      </c>
      <c r="D472" s="431">
        <v>38834</v>
      </c>
      <c r="E472" s="230">
        <v>3</v>
      </c>
      <c r="F472" s="479"/>
    </row>
    <row r="473" spans="1:6">
      <c r="A473" s="430" t="s">
        <v>576</v>
      </c>
      <c r="B473" s="430" t="s">
        <v>140</v>
      </c>
      <c r="C473" s="430" t="s">
        <v>108</v>
      </c>
      <c r="D473" s="431">
        <v>38832</v>
      </c>
      <c r="E473" s="230">
        <v>3</v>
      </c>
      <c r="F473" s="479"/>
    </row>
    <row r="474" spans="1:6">
      <c r="A474" s="430" t="s">
        <v>577</v>
      </c>
      <c r="B474" s="430" t="s">
        <v>110</v>
      </c>
      <c r="C474" s="430" t="s">
        <v>111</v>
      </c>
      <c r="D474" s="431">
        <v>38828</v>
      </c>
      <c r="E474" s="230">
        <v>3</v>
      </c>
      <c r="F474" s="479"/>
    </row>
    <row r="475" spans="1:6">
      <c r="A475" s="430" t="s">
        <v>578</v>
      </c>
      <c r="B475" s="430" t="s">
        <v>140</v>
      </c>
      <c r="C475" s="430" t="s">
        <v>108</v>
      </c>
      <c r="D475" s="431">
        <v>38821</v>
      </c>
      <c r="E475" s="230">
        <v>3</v>
      </c>
      <c r="F475" s="479"/>
    </row>
    <row r="476" spans="1:6">
      <c r="A476" s="430" t="s">
        <v>579</v>
      </c>
      <c r="B476" s="430" t="s">
        <v>140</v>
      </c>
      <c r="C476" s="430" t="s">
        <v>108</v>
      </c>
      <c r="D476" s="431">
        <v>38816</v>
      </c>
      <c r="E476" s="230">
        <v>3</v>
      </c>
      <c r="F476" s="479"/>
    </row>
    <row r="477" spans="1:6">
      <c r="A477" s="430" t="s">
        <v>580</v>
      </c>
      <c r="B477" s="430" t="s">
        <v>110</v>
      </c>
      <c r="C477" s="430" t="s">
        <v>108</v>
      </c>
      <c r="D477" s="431">
        <v>38815</v>
      </c>
      <c r="E477" s="230">
        <v>3</v>
      </c>
      <c r="F477" s="479"/>
    </row>
    <row r="478" spans="1:6">
      <c r="A478" s="430" t="s">
        <v>581</v>
      </c>
      <c r="B478" s="430" t="s">
        <v>140</v>
      </c>
      <c r="C478" s="430" t="s">
        <v>108</v>
      </c>
      <c r="D478" s="431">
        <v>38813</v>
      </c>
      <c r="E478" s="230">
        <v>3</v>
      </c>
      <c r="F478" s="479"/>
    </row>
    <row r="479" spans="1:6">
      <c r="A479" s="430" t="s">
        <v>582</v>
      </c>
      <c r="B479" s="430" t="s">
        <v>140</v>
      </c>
      <c r="C479" s="430" t="s">
        <v>108</v>
      </c>
      <c r="D479" s="431">
        <v>38809</v>
      </c>
      <c r="E479" s="230">
        <v>3</v>
      </c>
      <c r="F479" s="479"/>
    </row>
    <row r="480" spans="1:6">
      <c r="A480" s="430" t="s">
        <v>583</v>
      </c>
      <c r="B480" s="430" t="s">
        <v>115</v>
      </c>
      <c r="C480" s="430" t="s">
        <v>108</v>
      </c>
      <c r="D480" s="431">
        <v>38807</v>
      </c>
      <c r="E480" s="230">
        <v>3</v>
      </c>
      <c r="F480" s="479"/>
    </row>
    <row r="481" spans="1:6">
      <c r="A481" s="430" t="s">
        <v>584</v>
      </c>
      <c r="B481" s="430" t="s">
        <v>140</v>
      </c>
      <c r="C481" s="430" t="s">
        <v>108</v>
      </c>
      <c r="D481" s="431">
        <v>38807</v>
      </c>
      <c r="E481" s="230">
        <v>3</v>
      </c>
      <c r="F481" s="479"/>
    </row>
    <row r="482" spans="1:6">
      <c r="A482" s="430" t="s">
        <v>585</v>
      </c>
      <c r="B482" s="430" t="s">
        <v>147</v>
      </c>
      <c r="C482" s="430" t="s">
        <v>111</v>
      </c>
      <c r="D482" s="431">
        <v>38805</v>
      </c>
      <c r="E482" s="230">
        <v>3</v>
      </c>
      <c r="F482" s="479"/>
    </row>
    <row r="483" spans="1:6">
      <c r="A483" s="430" t="s">
        <v>586</v>
      </c>
      <c r="B483" s="430" t="s">
        <v>107</v>
      </c>
      <c r="C483" s="430" t="s">
        <v>125</v>
      </c>
      <c r="D483" s="431">
        <v>38805</v>
      </c>
      <c r="E483" s="230">
        <v>3</v>
      </c>
      <c r="F483" s="479"/>
    </row>
    <row r="484" spans="1:6">
      <c r="A484" s="430" t="s">
        <v>587</v>
      </c>
      <c r="B484" s="430" t="s">
        <v>123</v>
      </c>
      <c r="C484" s="430" t="s">
        <v>125</v>
      </c>
      <c r="D484" s="431">
        <v>38804</v>
      </c>
      <c r="E484" s="230">
        <v>3</v>
      </c>
      <c r="F484" s="479"/>
    </row>
    <row r="485" spans="1:6">
      <c r="A485" s="430" t="s">
        <v>588</v>
      </c>
      <c r="B485" s="430" t="s">
        <v>242</v>
      </c>
      <c r="C485" s="430" t="s">
        <v>108</v>
      </c>
      <c r="D485" s="431">
        <v>38801</v>
      </c>
      <c r="E485" s="230">
        <v>3</v>
      </c>
      <c r="F485" s="479"/>
    </row>
    <row r="486" spans="1:6">
      <c r="A486" s="430" t="s">
        <v>589</v>
      </c>
      <c r="B486" s="430" t="s">
        <v>140</v>
      </c>
      <c r="C486" s="430" t="s">
        <v>108</v>
      </c>
      <c r="D486" s="431">
        <v>38798</v>
      </c>
      <c r="E486" s="230">
        <v>3</v>
      </c>
      <c r="F486" s="479"/>
    </row>
    <row r="487" spans="1:6">
      <c r="A487" s="430" t="s">
        <v>590</v>
      </c>
      <c r="B487" s="430" t="s">
        <v>119</v>
      </c>
      <c r="C487" s="430" t="s">
        <v>111</v>
      </c>
      <c r="D487" s="431">
        <v>38793</v>
      </c>
      <c r="E487" s="230">
        <v>3</v>
      </c>
      <c r="F487" s="479"/>
    </row>
    <row r="488" spans="1:6">
      <c r="A488" s="430" t="s">
        <v>591</v>
      </c>
      <c r="B488" s="430" t="s">
        <v>123</v>
      </c>
      <c r="C488" s="430" t="s">
        <v>111</v>
      </c>
      <c r="D488" s="431">
        <v>38792</v>
      </c>
      <c r="E488" s="230">
        <v>3</v>
      </c>
      <c r="F488" s="479"/>
    </row>
    <row r="489" spans="1:6">
      <c r="A489" s="430" t="s">
        <v>592</v>
      </c>
      <c r="B489" s="430" t="s">
        <v>110</v>
      </c>
      <c r="C489" s="430" t="s">
        <v>108</v>
      </c>
      <c r="D489" s="431">
        <v>38790</v>
      </c>
      <c r="E489" s="230">
        <v>3</v>
      </c>
      <c r="F489" s="479"/>
    </row>
    <row r="490" spans="1:6">
      <c r="A490" s="430" t="s">
        <v>593</v>
      </c>
      <c r="B490" s="430" t="s">
        <v>113</v>
      </c>
      <c r="C490" s="430" t="s">
        <v>108</v>
      </c>
      <c r="D490" s="431">
        <v>38788</v>
      </c>
      <c r="E490" s="230">
        <v>3</v>
      </c>
      <c r="F490" s="479"/>
    </row>
    <row r="491" spans="1:6">
      <c r="A491" s="430" t="s">
        <v>594</v>
      </c>
      <c r="B491" s="430" t="s">
        <v>119</v>
      </c>
      <c r="C491" s="430" t="s">
        <v>108</v>
      </c>
      <c r="D491" s="431">
        <v>38784</v>
      </c>
      <c r="E491" s="230">
        <v>3</v>
      </c>
      <c r="F491" s="479"/>
    </row>
    <row r="492" spans="1:6">
      <c r="A492" s="430" t="s">
        <v>595</v>
      </c>
      <c r="B492" s="430" t="s">
        <v>140</v>
      </c>
      <c r="C492" s="430" t="s">
        <v>131</v>
      </c>
      <c r="D492" s="431">
        <v>38777</v>
      </c>
      <c r="E492" s="230">
        <v>3</v>
      </c>
      <c r="F492" s="479"/>
    </row>
    <row r="493" spans="1:6">
      <c r="A493" s="430" t="s">
        <v>596</v>
      </c>
      <c r="B493" s="430" t="s">
        <v>137</v>
      </c>
      <c r="C493" s="430" t="s">
        <v>108</v>
      </c>
      <c r="D493" s="431">
        <v>38774</v>
      </c>
      <c r="E493" s="230">
        <v>3</v>
      </c>
      <c r="F493" s="479"/>
    </row>
    <row r="494" spans="1:6">
      <c r="A494" s="430" t="s">
        <v>597</v>
      </c>
      <c r="B494" s="430" t="s">
        <v>260</v>
      </c>
      <c r="C494" s="430" t="s">
        <v>111</v>
      </c>
      <c r="D494" s="431">
        <v>38755</v>
      </c>
      <c r="E494" s="230">
        <v>3</v>
      </c>
      <c r="F494" s="479"/>
    </row>
    <row r="495" spans="1:6">
      <c r="A495" s="430" t="s">
        <v>598</v>
      </c>
      <c r="B495" s="430" t="s">
        <v>113</v>
      </c>
      <c r="C495" s="430" t="s">
        <v>108</v>
      </c>
      <c r="D495" s="431">
        <v>38753</v>
      </c>
      <c r="E495" s="230">
        <v>3</v>
      </c>
      <c r="F495" s="479"/>
    </row>
    <row r="496" spans="1:6">
      <c r="A496" s="430" t="s">
        <v>599</v>
      </c>
      <c r="B496" s="430" t="s">
        <v>107</v>
      </c>
      <c r="C496" s="430" t="s">
        <v>125</v>
      </c>
      <c r="D496" s="431">
        <v>38753</v>
      </c>
      <c r="E496" s="230">
        <v>3</v>
      </c>
      <c r="F496" s="479"/>
    </row>
    <row r="497" spans="1:6">
      <c r="A497" s="430" t="s">
        <v>9</v>
      </c>
      <c r="B497" s="430" t="s">
        <v>135</v>
      </c>
      <c r="C497" s="430" t="s">
        <v>108</v>
      </c>
      <c r="D497" s="431">
        <v>38751</v>
      </c>
      <c r="E497" s="230">
        <v>3</v>
      </c>
      <c r="F497" s="479"/>
    </row>
    <row r="498" spans="1:6">
      <c r="A498" s="430" t="s">
        <v>600</v>
      </c>
      <c r="B498" s="430" t="s">
        <v>154</v>
      </c>
      <c r="C498" s="430" t="s">
        <v>108</v>
      </c>
      <c r="D498" s="431">
        <v>38746</v>
      </c>
      <c r="E498" s="230">
        <v>3</v>
      </c>
      <c r="F498" s="479"/>
    </row>
    <row r="499" spans="1:6">
      <c r="A499" s="430" t="s">
        <v>601</v>
      </c>
      <c r="B499" s="430" t="s">
        <v>283</v>
      </c>
      <c r="C499" s="430" t="s">
        <v>111</v>
      </c>
      <c r="D499" s="431">
        <v>38738</v>
      </c>
      <c r="E499" s="230">
        <v>3</v>
      </c>
      <c r="F499" s="479"/>
    </row>
    <row r="500" spans="1:6">
      <c r="A500" s="430" t="s">
        <v>602</v>
      </c>
      <c r="B500" s="430" t="s">
        <v>140</v>
      </c>
      <c r="C500" s="430" t="s">
        <v>111</v>
      </c>
      <c r="D500" s="431">
        <v>38738</v>
      </c>
      <c r="E500" s="230">
        <v>3</v>
      </c>
      <c r="F500" s="479"/>
    </row>
    <row r="501" spans="1:6">
      <c r="A501" s="430" t="s">
        <v>603</v>
      </c>
      <c r="B501" s="430" t="s">
        <v>119</v>
      </c>
      <c r="C501" s="430" t="s">
        <v>108</v>
      </c>
      <c r="D501" s="431">
        <v>38738</v>
      </c>
      <c r="E501" s="230">
        <v>3</v>
      </c>
      <c r="F501" s="479"/>
    </row>
    <row r="502" spans="1:6">
      <c r="A502" s="430" t="s">
        <v>604</v>
      </c>
      <c r="B502" s="430" t="s">
        <v>242</v>
      </c>
      <c r="C502" s="430" t="s">
        <v>108</v>
      </c>
      <c r="D502" s="431">
        <v>38736</v>
      </c>
      <c r="E502" s="230">
        <v>3</v>
      </c>
      <c r="F502" s="479"/>
    </row>
    <row r="503" spans="1:6">
      <c r="A503" s="430" t="s">
        <v>605</v>
      </c>
      <c r="B503" s="430" t="s">
        <v>121</v>
      </c>
      <c r="C503" s="430" t="s">
        <v>111</v>
      </c>
      <c r="D503" s="431">
        <v>38734</v>
      </c>
      <c r="E503" s="230">
        <v>3</v>
      </c>
      <c r="F503" s="479"/>
    </row>
    <row r="504" spans="1:6">
      <c r="A504" s="430" t="s">
        <v>606</v>
      </c>
      <c r="B504" s="430" t="s">
        <v>140</v>
      </c>
      <c r="C504" s="430" t="s">
        <v>108</v>
      </c>
      <c r="D504" s="431">
        <v>38733</v>
      </c>
      <c r="E504" s="230">
        <v>3</v>
      </c>
      <c r="F504" s="479"/>
    </row>
    <row r="505" spans="1:6">
      <c r="A505" s="430" t="s">
        <v>607</v>
      </c>
      <c r="B505" s="430" t="s">
        <v>110</v>
      </c>
      <c r="C505" s="430" t="s">
        <v>125</v>
      </c>
      <c r="D505" s="431">
        <v>38723</v>
      </c>
      <c r="E505" s="230">
        <v>3</v>
      </c>
      <c r="F505" s="479"/>
    </row>
    <row r="506" spans="1:6">
      <c r="A506" s="430" t="s">
        <v>608</v>
      </c>
      <c r="B506" s="430" t="s">
        <v>107</v>
      </c>
      <c r="C506" s="430" t="s">
        <v>108</v>
      </c>
      <c r="D506" s="431">
        <v>38347</v>
      </c>
      <c r="E506" s="230">
        <v>3</v>
      </c>
      <c r="F506" s="479"/>
    </row>
    <row r="507" spans="1:6">
      <c r="A507" s="430" t="s">
        <v>609</v>
      </c>
      <c r="B507" s="430" t="s">
        <v>107</v>
      </c>
      <c r="C507" s="430" t="s">
        <v>108</v>
      </c>
      <c r="D507" s="431">
        <v>38328</v>
      </c>
      <c r="E507" s="230">
        <v>3</v>
      </c>
      <c r="F507" s="479"/>
    </row>
    <row r="508" spans="1:6">
      <c r="A508" s="430" t="s">
        <v>610</v>
      </c>
      <c r="B508" s="430" t="s">
        <v>140</v>
      </c>
      <c r="C508" s="430" t="s">
        <v>111</v>
      </c>
      <c r="D508" s="431">
        <v>38321</v>
      </c>
      <c r="E508" s="230">
        <v>3</v>
      </c>
      <c r="F508" s="479"/>
    </row>
    <row r="509" spans="1:6">
      <c r="A509" s="430" t="s">
        <v>611</v>
      </c>
      <c r="B509" s="430" t="s">
        <v>140</v>
      </c>
      <c r="C509" s="430" t="s">
        <v>108</v>
      </c>
      <c r="D509" s="431">
        <v>38321</v>
      </c>
      <c r="E509" s="230">
        <v>3</v>
      </c>
      <c r="F509" s="479"/>
    </row>
    <row r="510" spans="1:6">
      <c r="A510" s="430" t="s">
        <v>612</v>
      </c>
      <c r="B510" s="430" t="s">
        <v>140</v>
      </c>
      <c r="C510" s="430" t="s">
        <v>111</v>
      </c>
      <c r="D510" s="431">
        <v>38289</v>
      </c>
      <c r="E510" s="230">
        <v>3</v>
      </c>
      <c r="F510" s="479"/>
    </row>
    <row r="511" spans="1:6">
      <c r="A511" s="430" t="s">
        <v>613</v>
      </c>
      <c r="B511" s="430" t="s">
        <v>119</v>
      </c>
      <c r="C511" s="430" t="s">
        <v>108</v>
      </c>
      <c r="D511" s="431">
        <v>38237</v>
      </c>
      <c r="E511" s="230">
        <v>3</v>
      </c>
      <c r="F511" s="479"/>
    </row>
    <row r="512" spans="1:6">
      <c r="A512" s="430" t="s">
        <v>614</v>
      </c>
      <c r="B512" s="430" t="s">
        <v>115</v>
      </c>
      <c r="C512" s="430" t="s">
        <v>108</v>
      </c>
      <c r="D512" s="431">
        <v>38227</v>
      </c>
      <c r="E512" s="230">
        <v>3</v>
      </c>
      <c r="F512" s="479"/>
    </row>
    <row r="513" spans="1:6">
      <c r="A513" s="430" t="s">
        <v>615</v>
      </c>
      <c r="B513" s="430" t="s">
        <v>110</v>
      </c>
      <c r="C513" s="430" t="s">
        <v>125</v>
      </c>
      <c r="D513" s="431">
        <v>38173</v>
      </c>
      <c r="E513" s="230">
        <v>3</v>
      </c>
      <c r="F513" s="479"/>
    </row>
    <row r="514" spans="1:6">
      <c r="A514" s="430" t="s">
        <v>616</v>
      </c>
      <c r="B514" s="430" t="s">
        <v>140</v>
      </c>
      <c r="C514" s="430" t="s">
        <v>108</v>
      </c>
      <c r="D514" s="431">
        <v>38146</v>
      </c>
      <c r="E514" s="230">
        <v>3</v>
      </c>
      <c r="F514" s="479"/>
    </row>
    <row r="515" spans="1:6">
      <c r="A515" s="430" t="s">
        <v>617</v>
      </c>
      <c r="B515" s="430" t="s">
        <v>115</v>
      </c>
      <c r="C515" s="430" t="s">
        <v>131</v>
      </c>
      <c r="D515" s="431">
        <v>38144</v>
      </c>
      <c r="E515" s="230">
        <v>3</v>
      </c>
      <c r="F515" s="479"/>
    </row>
    <row r="516" spans="1:6">
      <c r="A516" s="436" t="s">
        <v>618</v>
      </c>
      <c r="B516" s="436" t="s">
        <v>135</v>
      </c>
      <c r="C516" s="436" t="s">
        <v>108</v>
      </c>
      <c r="D516" s="437">
        <v>38142</v>
      </c>
      <c r="E516" s="230">
        <v>3</v>
      </c>
      <c r="F516" s="479"/>
    </row>
    <row r="517" spans="1:6">
      <c r="A517" s="430" t="s">
        <v>619</v>
      </c>
      <c r="B517" s="430" t="s">
        <v>113</v>
      </c>
      <c r="C517" s="430" t="s">
        <v>108</v>
      </c>
      <c r="D517" s="431">
        <v>38135</v>
      </c>
      <c r="E517" s="230">
        <v>3</v>
      </c>
      <c r="F517" s="479"/>
    </row>
    <row r="518" spans="1:6">
      <c r="A518" s="430" t="s">
        <v>620</v>
      </c>
      <c r="B518" s="430" t="s">
        <v>140</v>
      </c>
      <c r="C518" s="430" t="s">
        <v>111</v>
      </c>
      <c r="D518" s="431">
        <v>38073</v>
      </c>
      <c r="E518" s="230">
        <v>3</v>
      </c>
      <c r="F518" s="479"/>
    </row>
    <row r="519" spans="1:6">
      <c r="A519" s="430" t="s">
        <v>621</v>
      </c>
      <c r="B519" s="430" t="s">
        <v>154</v>
      </c>
      <c r="C519" s="430" t="s">
        <v>108</v>
      </c>
      <c r="D519" s="431">
        <v>38051</v>
      </c>
      <c r="E519" s="230">
        <v>3</v>
      </c>
      <c r="F519" s="479"/>
    </row>
    <row r="520" spans="1:6">
      <c r="A520" s="430" t="s">
        <v>622</v>
      </c>
      <c r="B520" s="430" t="s">
        <v>140</v>
      </c>
      <c r="C520" s="430" t="s">
        <v>111</v>
      </c>
      <c r="D520" s="431">
        <v>38044</v>
      </c>
      <c r="E520" s="230">
        <v>3</v>
      </c>
      <c r="F520" s="479"/>
    </row>
  </sheetData>
  <customSheetViews>
    <customSheetView guid="{2AFC4EE7-B7E3-4CBF-97F7-920151E9360E}" topLeftCell="B512">
      <selection activeCell="M535" sqref="M535"/>
      <pageMargins left="0.7" right="0.7" top="0.75" bottom="0.75" header="0.3" footer="0.3"/>
    </customSheetView>
  </customSheetViews>
  <pageMargins left="0.7" right="0.7" top="0.75" bottom="0.75" header="0.3" footer="0.3"/>
  <pageSetup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68</vt:i4>
      </vt:variant>
      <vt:variant>
        <vt:lpstr>Named Ranges</vt:lpstr>
      </vt:variant>
      <vt:variant>
        <vt:i4>44</vt:i4>
      </vt:variant>
    </vt:vector>
  </HeadingPairs>
  <TitlesOfParts>
    <vt:vector size="112" baseType="lpstr">
      <vt:lpstr>Excel Interface</vt:lpstr>
      <vt:lpstr>Sample 1</vt:lpstr>
      <vt:lpstr>Sample 2</vt:lpstr>
      <vt:lpstr>Autofill</vt:lpstr>
      <vt:lpstr>Introduction to Functions</vt:lpstr>
      <vt:lpstr>Conditional Functions</vt:lpstr>
      <vt:lpstr>MIN &amp; MAX</vt:lpstr>
      <vt:lpstr>Dates_Time</vt:lpstr>
      <vt:lpstr>Date</vt:lpstr>
      <vt:lpstr> Advanced Sorting &amp; Filtering</vt:lpstr>
      <vt:lpstr>Date 2</vt:lpstr>
      <vt:lpstr>IF FUNCTION (2)</vt:lpstr>
      <vt:lpstr>Auto Format</vt:lpstr>
      <vt:lpstr>Exercise 2 - Number of Students</vt:lpstr>
      <vt:lpstr>Exercise 3 - Tax Calculations</vt:lpstr>
      <vt:lpstr>Form</vt:lpstr>
      <vt:lpstr>Auto-Correct</vt:lpstr>
      <vt:lpstr>Data Separation</vt:lpstr>
      <vt:lpstr>Flashfill</vt:lpstr>
      <vt:lpstr>Text</vt:lpstr>
      <vt:lpstr>Data Cleanzing</vt:lpstr>
      <vt:lpstr>Phone number</vt:lpstr>
      <vt:lpstr>Data Separation (2)</vt:lpstr>
      <vt:lpstr>Changing of Text Case</vt:lpstr>
      <vt:lpstr>Array Formulas</vt:lpstr>
      <vt:lpstr>Cell Reference</vt:lpstr>
      <vt:lpstr>sumif &amp; Countif</vt:lpstr>
      <vt:lpstr>Choose Function</vt:lpstr>
      <vt:lpstr>Graph</vt:lpstr>
      <vt:lpstr>IF Function</vt:lpstr>
      <vt:lpstr>VlookUp with Approximate Match</vt:lpstr>
      <vt:lpstr>Vlookup with exact Match</vt:lpstr>
      <vt:lpstr>HLOOKUP</vt:lpstr>
      <vt:lpstr>Input (2)</vt:lpstr>
      <vt:lpstr>Staff Performance Report (2)</vt:lpstr>
      <vt:lpstr>Index Match</vt:lpstr>
      <vt:lpstr>Financial</vt:lpstr>
      <vt:lpstr>CUMIPMT</vt:lpstr>
      <vt:lpstr>Pivot Tables (2)</vt:lpstr>
      <vt:lpstr>MACRO</vt:lpstr>
      <vt:lpstr>Pivot Table analysis</vt:lpstr>
      <vt:lpstr>SCENARIO (2)</vt:lpstr>
      <vt:lpstr>Input</vt:lpstr>
      <vt:lpstr>Staff Performance Report</vt:lpstr>
      <vt:lpstr>Vlookup2</vt:lpstr>
      <vt:lpstr>Employee List </vt:lpstr>
      <vt:lpstr>Pivot Tables</vt:lpstr>
      <vt:lpstr>Custom format</vt:lpstr>
      <vt:lpstr>Election Report</vt:lpstr>
      <vt:lpstr>Data Validation</vt:lpstr>
      <vt:lpstr>DataBase Function</vt:lpstr>
      <vt:lpstr>Index &amp; Match</vt:lpstr>
      <vt:lpstr>Correlation Analysis</vt:lpstr>
      <vt:lpstr>Pivot Table 2</vt:lpstr>
      <vt:lpstr>Exercise 1 - Monthly Water Bill</vt:lpstr>
      <vt:lpstr>Table Array</vt:lpstr>
      <vt:lpstr>Formular</vt:lpstr>
      <vt:lpstr>Calculating Stock</vt:lpstr>
      <vt:lpstr>Forecast</vt:lpstr>
      <vt:lpstr>Reconcillation</vt:lpstr>
      <vt:lpstr>Slicers</vt:lpstr>
      <vt:lpstr>SCENARIO</vt:lpstr>
      <vt:lpstr>Solver</vt:lpstr>
      <vt:lpstr>Repeating Character</vt:lpstr>
      <vt:lpstr>Pivot Table</vt:lpstr>
      <vt:lpstr>Graph 2</vt:lpstr>
      <vt:lpstr>Shortcut</vt:lpstr>
      <vt:lpstr>Macros</vt:lpstr>
      <vt:lpstr>'Index Match'!Apples</vt:lpstr>
      <vt:lpstr>'Introduction to Functions'!Apples</vt:lpstr>
      <vt:lpstr>MACRO!Apples</vt:lpstr>
      <vt:lpstr>'MIN &amp; MAX'!Apples</vt:lpstr>
      <vt:lpstr>Apples</vt:lpstr>
      <vt:lpstr>'Index Match'!Bananas</vt:lpstr>
      <vt:lpstr>MACRO!Bananas</vt:lpstr>
      <vt:lpstr>Bananas</vt:lpstr>
      <vt:lpstr>Branch_Mgr</vt:lpstr>
      <vt:lpstr>' Advanced Sorting &amp; Filtering'!Criteria</vt:lpstr>
      <vt:lpstr>'DataBase Function'!Criteria</vt:lpstr>
      <vt:lpstr>'Introduction to Functions'!ExtraCredit</vt:lpstr>
      <vt:lpstr>' Advanced Sorting &amp; Filtering'!Extract</vt:lpstr>
      <vt:lpstr>'Conditional Functions'!Extract</vt:lpstr>
      <vt:lpstr>'DataBase Function'!Extract</vt:lpstr>
      <vt:lpstr>'Introduction to Functions'!Fruit</vt:lpstr>
      <vt:lpstr>'Introduction to Functions'!Items</vt:lpstr>
      <vt:lpstr>'Index Match'!Lemons</vt:lpstr>
      <vt:lpstr>'Introduction to Functions'!Lemons</vt:lpstr>
      <vt:lpstr>MACRO!Lemons</vt:lpstr>
      <vt:lpstr>'MIN &amp; MAX'!Lemons</vt:lpstr>
      <vt:lpstr>Lemons</vt:lpstr>
      <vt:lpstr>'Index Match'!lst_Fruit</vt:lpstr>
      <vt:lpstr>MACRO!lst_Fruit</vt:lpstr>
      <vt:lpstr>lst_Fruit</vt:lpstr>
      <vt:lpstr>'Index Match'!lst_FruitType</vt:lpstr>
      <vt:lpstr>'Introduction to Functions'!lst_FruitType</vt:lpstr>
      <vt:lpstr>MACRO!lst_FruitType</vt:lpstr>
      <vt:lpstr>'MIN &amp; MAX'!lst_FruitType</vt:lpstr>
      <vt:lpstr>lst_FruitType</vt:lpstr>
      <vt:lpstr>'Introduction to Functions'!Meat</vt:lpstr>
      <vt:lpstr>'Introduction to Functions'!MoreFruit</vt:lpstr>
      <vt:lpstr>'Introduction to Functions'!MoreItems</vt:lpstr>
      <vt:lpstr>'Index Match'!Oranges</vt:lpstr>
      <vt:lpstr>'Introduction to Functions'!Oranges</vt:lpstr>
      <vt:lpstr>MACRO!Oranges</vt:lpstr>
      <vt:lpstr>'MIN &amp; MAX'!Oranges</vt:lpstr>
      <vt:lpstr>Oranges</vt:lpstr>
      <vt:lpstr>' Advanced Sorting &amp; Filtering'!Print_Area</vt:lpstr>
      <vt:lpstr>'DataBase Function'!Print_Area</vt:lpstr>
      <vt:lpstr>'Sample 2'!Print_Area</vt:lpstr>
      <vt:lpstr>'Sample 2'!Print_Titles</vt:lpstr>
      <vt:lpstr>'Introduction to Functions'!SUMExtraCredit</vt:lpstr>
      <vt:lpstr>'Introduction to Functions'!Total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Oluwasogo</dc:creator>
  <cp:lastModifiedBy>Ngozi</cp:lastModifiedBy>
  <cp:lastPrinted>2018-07-06T16:52:45Z</cp:lastPrinted>
  <dcterms:created xsi:type="dcterms:W3CDTF">2017-02-04T11:45:00Z</dcterms:created>
  <dcterms:modified xsi:type="dcterms:W3CDTF">2023-04-16T23:43:37Z</dcterms:modified>
</cp:coreProperties>
</file>