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tables/table16.xml" ContentType="application/vnd.openxmlformats-officedocument.spreadsheetml.tab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tables/table17.xml" ContentType="application/vnd.openxmlformats-officedocument.spreadsheetml.tab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tables/table18.xml" ContentType="application/vnd.openxmlformats-officedocument.spreadsheetml.tab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ai Thao\Desktop\NTU\"/>
    </mc:Choice>
  </mc:AlternateContent>
  <xr:revisionPtr revIDLastSave="0" documentId="13_ncr:11_{3EEEE3E3-502E-4B3C-83E0-166487643D6D}" xr6:coauthVersionLast="47" xr6:coauthVersionMax="47" xr10:uidLastSave="{00000000-0000-0000-0000-000000000000}"/>
  <bookViews>
    <workbookView xWindow="-108" yWindow="-108" windowWidth="18648" windowHeight="11784" firstSheet="7" activeTab="7" xr2:uid="{00000000-000D-0000-FFFF-FFFF00000000}"/>
  </bookViews>
  <sheets>
    <sheet name="Original data" sheetId="5" r:id="rId1"/>
    <sheet name="Modified version" sheetId="9" r:id="rId2"/>
    <sheet name="Information" sheetId="6" r:id="rId3"/>
    <sheet name="Figure 1" sheetId="33" r:id="rId4"/>
    <sheet name="Figure 2-3" sheetId="39" r:id="rId5"/>
    <sheet name="Figure 4-5 " sheetId="14" r:id="rId6"/>
    <sheet name="Figure 6" sheetId="26" r:id="rId7"/>
    <sheet name="Figure 7" sheetId="28" r:id="rId8"/>
    <sheet name="Figure 8-9" sheetId="29" r:id="rId9"/>
    <sheet name="Figure 10-11" sheetId="24" r:id="rId10"/>
    <sheet name="Figure 13" sheetId="41" r:id="rId11"/>
    <sheet name="Figure 14" sheetId="42" r:id="rId12"/>
    <sheet name="Figure 15" sheetId="38" r:id="rId13"/>
    <sheet name="Figure 16 (bins)" sheetId="44" r:id="rId14"/>
    <sheet name="Figure 16 (self-watering)" sheetId="47" r:id="rId15"/>
    <sheet name="Figure 16 (Planterware)" sheetId="49" r:id="rId16"/>
    <sheet name="Appendix 1" sheetId="50" r:id="rId17"/>
    <sheet name="EOQ model" sheetId="51" r:id="rId18"/>
  </sheets>
  <definedNames>
    <definedName name="_xlnm._FilterDatabase" localSheetId="17" hidden="1">'EOQ model'!$A$1:$O$1</definedName>
    <definedName name="_xlchart.v1.0" hidden="1">'Figure 2-3'!$B$219</definedName>
    <definedName name="_xlchart.v1.1" hidden="1">'Figure 2-3'!$B$220:$B$364</definedName>
    <definedName name="_xlchart.v1.2" hidden="1">'Figure 2-3'!$C$219</definedName>
    <definedName name="_xlchart.v1.3" hidden="1">'Figure 2-3'!$C$220:$C$364</definedName>
    <definedName name="_xlchart.v1.4" hidden="1">'Figure 2-3'!$D$219</definedName>
    <definedName name="_xlchart.v1.5" hidden="1">'Figure 2-3'!$D$220:$D$364</definedName>
  </definedNames>
  <calcPr calcId="191028"/>
  <pivotCaches>
    <pivotCache cacheId="0" r:id="rId19"/>
    <pivotCache cacheId="1" r:id="rId20"/>
    <pivotCache cacheId="2" r:id="rId21"/>
    <pivotCache cacheId="3" r:id="rId22"/>
    <pivotCache cacheId="4" r:id="rId23"/>
    <pivotCache cacheId="5" r:id="rId24"/>
    <pivotCache cacheId="6" r:id="rId25"/>
    <pivotCache cacheId="7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6" i="51" l="1"/>
  <c r="R25" i="51"/>
  <c r="R24" i="51"/>
  <c r="O203" i="51"/>
  <c r="O202" i="51"/>
  <c r="O201" i="51"/>
  <c r="O200" i="51"/>
  <c r="O199" i="51"/>
  <c r="O198" i="51"/>
  <c r="O197" i="51"/>
  <c r="O196" i="51"/>
  <c r="O195" i="51"/>
  <c r="O194" i="51"/>
  <c r="O193" i="51"/>
  <c r="O192" i="51"/>
  <c r="O191" i="51"/>
  <c r="O190" i="51"/>
  <c r="O189" i="51"/>
  <c r="O188" i="51"/>
  <c r="O187" i="51"/>
  <c r="O186" i="51"/>
  <c r="O185" i="51"/>
  <c r="O184" i="51"/>
  <c r="O183" i="51"/>
  <c r="O182" i="51"/>
  <c r="O181" i="51"/>
  <c r="O180" i="51"/>
  <c r="O179" i="51"/>
  <c r="O178" i="51"/>
  <c r="O177" i="51"/>
  <c r="O176" i="51"/>
  <c r="O175" i="51"/>
  <c r="O174" i="51"/>
  <c r="O173" i="51"/>
  <c r="O172" i="51"/>
  <c r="O171" i="51"/>
  <c r="O170" i="51"/>
  <c r="O169" i="51"/>
  <c r="O168" i="51"/>
  <c r="O167" i="51"/>
  <c r="O166" i="51"/>
  <c r="O165" i="51"/>
  <c r="O164" i="51"/>
  <c r="O163" i="51"/>
  <c r="O162" i="51"/>
  <c r="O161" i="51"/>
  <c r="O160" i="51"/>
  <c r="O159" i="51"/>
  <c r="O158" i="51"/>
  <c r="O157" i="51"/>
  <c r="O156" i="51"/>
  <c r="O155" i="51"/>
  <c r="O154" i="51"/>
  <c r="O153" i="51"/>
  <c r="O152" i="51"/>
  <c r="O151" i="51"/>
  <c r="O150" i="51"/>
  <c r="O149" i="51"/>
  <c r="R5" i="51" s="1"/>
  <c r="O148" i="51"/>
  <c r="O147" i="51"/>
  <c r="O146" i="51"/>
  <c r="O145" i="51"/>
  <c r="O144" i="51"/>
  <c r="O143" i="51"/>
  <c r="O142" i="51"/>
  <c r="O141" i="51"/>
  <c r="O140" i="51"/>
  <c r="O139" i="51"/>
  <c r="O138" i="51"/>
  <c r="O137" i="51"/>
  <c r="O136" i="51"/>
  <c r="O135" i="51"/>
  <c r="O134" i="51"/>
  <c r="O133" i="51"/>
  <c r="AL2" i="51" s="1"/>
  <c r="O132" i="51"/>
  <c r="O131" i="51"/>
  <c r="O130" i="51"/>
  <c r="O129" i="51"/>
  <c r="O128" i="51"/>
  <c r="O127" i="51"/>
  <c r="O126" i="51"/>
  <c r="O125" i="51"/>
  <c r="O124" i="51"/>
  <c r="O123" i="51"/>
  <c r="O122" i="51"/>
  <c r="O121" i="51"/>
  <c r="O120" i="51"/>
  <c r="O119" i="51"/>
  <c r="O118" i="51"/>
  <c r="O117" i="51"/>
  <c r="O116" i="51"/>
  <c r="O115" i="51"/>
  <c r="O114" i="51"/>
  <c r="O113" i="51"/>
  <c r="O112" i="51"/>
  <c r="O111" i="51"/>
  <c r="O110" i="51"/>
  <c r="O109" i="51"/>
  <c r="O108" i="51"/>
  <c r="O107" i="51"/>
  <c r="O106" i="51"/>
  <c r="O105" i="51"/>
  <c r="O104" i="51"/>
  <c r="O103" i="51"/>
  <c r="O102" i="51"/>
  <c r="O101" i="51"/>
  <c r="O100" i="51"/>
  <c r="O99" i="51"/>
  <c r="O98" i="51"/>
  <c r="O97" i="51"/>
  <c r="O96" i="51"/>
  <c r="O95" i="51"/>
  <c r="O94" i="51"/>
  <c r="O93" i="51"/>
  <c r="O92" i="51"/>
  <c r="O91" i="51"/>
  <c r="O90" i="51"/>
  <c r="O89" i="51"/>
  <c r="O88" i="51"/>
  <c r="O87" i="51"/>
  <c r="O86" i="51"/>
  <c r="O85" i="51"/>
  <c r="O84" i="51"/>
  <c r="O83" i="51"/>
  <c r="O82" i="51"/>
  <c r="O81" i="51"/>
  <c r="O80" i="51"/>
  <c r="O79" i="51"/>
  <c r="O78" i="51"/>
  <c r="O77" i="51"/>
  <c r="O76" i="51"/>
  <c r="O75" i="51"/>
  <c r="O74" i="51"/>
  <c r="O73" i="51"/>
  <c r="O72" i="51"/>
  <c r="O71" i="51"/>
  <c r="O70" i="51"/>
  <c r="O69" i="51"/>
  <c r="O68" i="51"/>
  <c r="AP67" i="51"/>
  <c r="AO67" i="51"/>
  <c r="AN67" i="51"/>
  <c r="AM67" i="51"/>
  <c r="AL67" i="51"/>
  <c r="AK67" i="51"/>
  <c r="AJ67" i="51"/>
  <c r="AI67" i="51"/>
  <c r="AH67" i="51"/>
  <c r="AG67" i="51"/>
  <c r="AF67" i="51"/>
  <c r="AE67" i="51"/>
  <c r="AD67" i="51"/>
  <c r="AC67" i="51"/>
  <c r="AB67" i="51"/>
  <c r="AA67" i="51"/>
  <c r="Z67" i="51"/>
  <c r="Y67" i="51"/>
  <c r="X67" i="51"/>
  <c r="O67" i="51"/>
  <c r="O66" i="51"/>
  <c r="O65" i="51"/>
  <c r="O64" i="51"/>
  <c r="O63" i="51"/>
  <c r="O62" i="51"/>
  <c r="O61" i="51"/>
  <c r="O60" i="51"/>
  <c r="O59" i="51"/>
  <c r="O58" i="51"/>
  <c r="O57" i="51"/>
  <c r="O56" i="51"/>
  <c r="O55" i="51"/>
  <c r="O54" i="51"/>
  <c r="O53" i="51"/>
  <c r="O52" i="51"/>
  <c r="O51" i="51"/>
  <c r="O50" i="51"/>
  <c r="O49" i="51"/>
  <c r="O48" i="51"/>
  <c r="AS47" i="51"/>
  <c r="AR47" i="51"/>
  <c r="O47" i="51"/>
  <c r="AQ46" i="51"/>
  <c r="O46" i="51"/>
  <c r="AQ45" i="51"/>
  <c r="O45" i="51"/>
  <c r="AQ44" i="51"/>
  <c r="O44" i="51"/>
  <c r="AQ43" i="51"/>
  <c r="O43" i="51"/>
  <c r="AQ42" i="51"/>
  <c r="O42" i="51"/>
  <c r="AQ41" i="51"/>
  <c r="O41" i="51"/>
  <c r="AQ40" i="51"/>
  <c r="O40" i="51"/>
  <c r="AQ39" i="51"/>
  <c r="O39" i="51"/>
  <c r="R12" i="51" s="1"/>
  <c r="AQ38" i="51"/>
  <c r="O38" i="51"/>
  <c r="AQ37" i="51"/>
  <c r="O37" i="51"/>
  <c r="AQ36" i="51"/>
  <c r="O36" i="51"/>
  <c r="AQ35" i="51"/>
  <c r="O35" i="51"/>
  <c r="O34" i="51"/>
  <c r="O33" i="51"/>
  <c r="O32" i="51"/>
  <c r="O31" i="51"/>
  <c r="O30" i="51"/>
  <c r="AG2" i="51" s="1"/>
  <c r="O29" i="51"/>
  <c r="O28" i="51"/>
  <c r="O27" i="51"/>
  <c r="O26" i="51"/>
  <c r="O25" i="51"/>
  <c r="O24" i="51"/>
  <c r="O23" i="51"/>
  <c r="R22" i="51"/>
  <c r="O22" i="51"/>
  <c r="O21" i="51"/>
  <c r="S20" i="51"/>
  <c r="R20" i="51"/>
  <c r="O20" i="51"/>
  <c r="S19" i="51"/>
  <c r="O19" i="51"/>
  <c r="S18" i="51"/>
  <c r="O18" i="51"/>
  <c r="S17" i="51"/>
  <c r="O17" i="51"/>
  <c r="R10" i="51" s="1"/>
  <c r="S16" i="51"/>
  <c r="O16" i="51"/>
  <c r="S15" i="51"/>
  <c r="R15" i="51"/>
  <c r="O15" i="51"/>
  <c r="S14" i="51"/>
  <c r="R14" i="51"/>
  <c r="O14" i="51"/>
  <c r="S13" i="51"/>
  <c r="O13" i="51"/>
  <c r="R19" i="51" s="1"/>
  <c r="S12" i="51"/>
  <c r="O12" i="51"/>
  <c r="S11" i="51"/>
  <c r="O11" i="51"/>
  <c r="AM2" i="51" s="1"/>
  <c r="S10" i="51"/>
  <c r="O10" i="51"/>
  <c r="S9" i="51"/>
  <c r="R9" i="51"/>
  <c r="O9" i="51"/>
  <c r="S8" i="51"/>
  <c r="O8" i="51"/>
  <c r="S7" i="51"/>
  <c r="O7" i="51"/>
  <c r="S6" i="51"/>
  <c r="O6" i="51"/>
  <c r="AH5" i="51"/>
  <c r="S5" i="51"/>
  <c r="O5" i="51"/>
  <c r="R8" i="51" s="1"/>
  <c r="AP4" i="51"/>
  <c r="S4" i="51"/>
  <c r="R4" i="51"/>
  <c r="O4" i="51"/>
  <c r="R7" i="51" s="1"/>
  <c r="AP3" i="51"/>
  <c r="AO3" i="51"/>
  <c r="AN3" i="51"/>
  <c r="AM3" i="51"/>
  <c r="AL3" i="51"/>
  <c r="AK3" i="51"/>
  <c r="AJ3" i="51"/>
  <c r="AI3" i="51"/>
  <c r="AH3" i="51"/>
  <c r="AG3" i="51"/>
  <c r="AF3" i="51"/>
  <c r="AF11" i="51" s="1"/>
  <c r="AE3" i="51"/>
  <c r="AD3" i="51"/>
  <c r="AC3" i="51"/>
  <c r="AB3" i="51"/>
  <c r="AA3" i="51"/>
  <c r="Z3" i="51"/>
  <c r="Y3" i="51"/>
  <c r="X3" i="51"/>
  <c r="X7" i="51" s="1"/>
  <c r="S3" i="51"/>
  <c r="O3" i="51"/>
  <c r="AP2" i="51"/>
  <c r="AP5" i="51" s="1"/>
  <c r="AO2" i="51"/>
  <c r="AO9" i="51" s="1"/>
  <c r="AK2" i="51"/>
  <c r="AK13" i="51" s="1"/>
  <c r="AJ2" i="51"/>
  <c r="AJ10" i="51" s="1"/>
  <c r="AH2" i="51"/>
  <c r="AH4" i="51" s="1"/>
  <c r="AF2" i="51"/>
  <c r="AE2" i="51"/>
  <c r="AE10" i="51" s="1"/>
  <c r="AB2" i="51"/>
  <c r="AB7" i="51" s="1"/>
  <c r="AA2" i="51"/>
  <c r="AA6" i="51" s="1"/>
  <c r="Z2" i="51"/>
  <c r="Z4" i="51" s="1"/>
  <c r="X2" i="51"/>
  <c r="S2" i="51"/>
  <c r="R2" i="51"/>
  <c r="O2" i="51"/>
  <c r="C5" i="49"/>
  <c r="C6" i="49"/>
  <c r="C7" i="49"/>
  <c r="C9" i="47"/>
  <c r="C10" i="47"/>
  <c r="C11" i="47"/>
  <c r="C9" i="44"/>
  <c r="C10" i="44"/>
  <c r="C11" i="44"/>
  <c r="C5" i="42"/>
  <c r="C6" i="42"/>
  <c r="C7" i="42"/>
  <c r="C5" i="41"/>
  <c r="C6" i="41"/>
  <c r="C7" i="41"/>
  <c r="AG15" i="51" l="1"/>
  <c r="AG8" i="51"/>
  <c r="AM13" i="51"/>
  <c r="AM10" i="51"/>
  <c r="AM6" i="51"/>
  <c r="AE6" i="51"/>
  <c r="AK8" i="51"/>
  <c r="AA10" i="51"/>
  <c r="AC2" i="51"/>
  <c r="AC14" i="51" s="1"/>
  <c r="R11" i="51"/>
  <c r="R13" i="51"/>
  <c r="AO8" i="51"/>
  <c r="R18" i="51"/>
  <c r="R17" i="51"/>
  <c r="R16" i="51"/>
  <c r="R6" i="51"/>
  <c r="AO12" i="51"/>
  <c r="R3" i="51"/>
  <c r="AD2" i="51"/>
  <c r="AD5" i="51" s="1"/>
  <c r="AE7" i="51"/>
  <c r="AM7" i="51"/>
  <c r="AO14" i="51"/>
  <c r="AL15" i="51"/>
  <c r="AL13" i="51"/>
  <c r="AL10" i="51"/>
  <c r="AL6" i="51"/>
  <c r="AL14" i="51"/>
  <c r="AL11" i="51"/>
  <c r="AL7" i="51"/>
  <c r="AL12" i="51"/>
  <c r="AL8" i="51"/>
  <c r="AL9" i="51"/>
  <c r="Z13" i="51"/>
  <c r="Z10" i="51"/>
  <c r="Z6" i="51"/>
  <c r="Z15" i="51"/>
  <c r="Z11" i="51"/>
  <c r="Z7" i="51"/>
  <c r="Z14" i="51"/>
  <c r="Z12" i="51"/>
  <c r="Z8" i="51"/>
  <c r="Z9" i="51"/>
  <c r="AD13" i="51"/>
  <c r="AD10" i="51"/>
  <c r="AD6" i="51"/>
  <c r="AD11" i="51"/>
  <c r="AD7" i="51"/>
  <c r="AD15" i="51"/>
  <c r="AD12" i="51"/>
  <c r="AD8" i="51"/>
  <c r="AD14" i="51"/>
  <c r="AD9" i="51"/>
  <c r="AH13" i="51"/>
  <c r="AH14" i="51"/>
  <c r="AH10" i="51"/>
  <c r="AH6" i="51"/>
  <c r="AH11" i="51"/>
  <c r="AH7" i="51"/>
  <c r="AH12" i="51"/>
  <c r="AH8" i="51"/>
  <c r="AH15" i="51"/>
  <c r="AH9" i="51"/>
  <c r="AD4" i="51"/>
  <c r="Z5" i="51"/>
  <c r="AF7" i="51"/>
  <c r="Y2" i="51"/>
  <c r="Y6" i="51" s="1"/>
  <c r="Z49" i="51"/>
  <c r="AP49" i="51"/>
  <c r="AL5" i="51"/>
  <c r="AJ7" i="51"/>
  <c r="AJ14" i="51"/>
  <c r="AJ11" i="51"/>
  <c r="AH49" i="51"/>
  <c r="X13" i="51"/>
  <c r="AB10" i="51"/>
  <c r="AF14" i="51"/>
  <c r="AP15" i="51"/>
  <c r="AP13" i="51"/>
  <c r="AP10" i="51"/>
  <c r="AP6" i="51"/>
  <c r="AP11" i="51"/>
  <c r="AP7" i="51"/>
  <c r="AP14" i="51"/>
  <c r="AP12" i="51"/>
  <c r="AP8" i="51"/>
  <c r="AP9" i="51"/>
  <c r="AL4" i="51"/>
  <c r="X11" i="51"/>
  <c r="AB11" i="51"/>
  <c r="AC12" i="51"/>
  <c r="AG12" i="51"/>
  <c r="AK12" i="51"/>
  <c r="AB13" i="51"/>
  <c r="AG13" i="51"/>
  <c r="AO15" i="51"/>
  <c r="AA14" i="51"/>
  <c r="AE14" i="51"/>
  <c r="AI2" i="51"/>
  <c r="AM14" i="51"/>
  <c r="AA4" i="51"/>
  <c r="AE4" i="51"/>
  <c r="AM4" i="51"/>
  <c r="AA5" i="51"/>
  <c r="AE5" i="51"/>
  <c r="AM5" i="51"/>
  <c r="X6" i="51"/>
  <c r="AB6" i="51"/>
  <c r="AF6" i="51"/>
  <c r="AJ6" i="51"/>
  <c r="AC7" i="51"/>
  <c r="AG7" i="51"/>
  <c r="AK7" i="51"/>
  <c r="AO7" i="51"/>
  <c r="AA9" i="51"/>
  <c r="AE9" i="51"/>
  <c r="AM9" i="51"/>
  <c r="X10" i="51"/>
  <c r="AF10" i="51"/>
  <c r="AC11" i="51"/>
  <c r="AG11" i="51"/>
  <c r="AK11" i="51"/>
  <c r="AO11" i="51"/>
  <c r="AC13" i="51"/>
  <c r="AK14" i="51"/>
  <c r="AC8" i="51"/>
  <c r="X15" i="51"/>
  <c r="AB15" i="51"/>
  <c r="AF15" i="51"/>
  <c r="AJ15" i="51"/>
  <c r="AN2" i="51"/>
  <c r="X4" i="51"/>
  <c r="AB4" i="51"/>
  <c r="AF4" i="51"/>
  <c r="AJ4" i="51"/>
  <c r="X5" i="51"/>
  <c r="AB5" i="51"/>
  <c r="AF5" i="51"/>
  <c r="AJ5" i="51"/>
  <c r="AC6" i="51"/>
  <c r="AG6" i="51"/>
  <c r="AK6" i="51"/>
  <c r="AO6" i="51"/>
  <c r="AA8" i="51"/>
  <c r="AE8" i="51"/>
  <c r="AM8" i="51"/>
  <c r="X9" i="51"/>
  <c r="AB9" i="51"/>
  <c r="AF9" i="51"/>
  <c r="AJ9" i="51"/>
  <c r="AC10" i="51"/>
  <c r="AG10" i="51"/>
  <c r="AK10" i="51"/>
  <c r="AO10" i="51"/>
  <c r="AA12" i="51"/>
  <c r="AE12" i="51"/>
  <c r="AM12" i="51"/>
  <c r="AE13" i="51"/>
  <c r="AJ13" i="51"/>
  <c r="AO13" i="51"/>
  <c r="AB14" i="51"/>
  <c r="AG14" i="51"/>
  <c r="AE15" i="51"/>
  <c r="AK15" i="51"/>
  <c r="AC4" i="51"/>
  <c r="AG4" i="51"/>
  <c r="AK4" i="51"/>
  <c r="AO4" i="51"/>
  <c r="AC5" i="51"/>
  <c r="AG5" i="51"/>
  <c r="AK5" i="51"/>
  <c r="AO5" i="51"/>
  <c r="AA7" i="51"/>
  <c r="X8" i="51"/>
  <c r="AB8" i="51"/>
  <c r="AF8" i="51"/>
  <c r="AJ8" i="51"/>
  <c r="AC9" i="51"/>
  <c r="AG9" i="51"/>
  <c r="AK9" i="51"/>
  <c r="AA11" i="51"/>
  <c r="AE11" i="51"/>
  <c r="AM11" i="51"/>
  <c r="X12" i="51"/>
  <c r="AB12" i="51"/>
  <c r="AF12" i="51"/>
  <c r="AJ12" i="51"/>
  <c r="AA13" i="51"/>
  <c r="AF13" i="51"/>
  <c r="X14" i="51"/>
  <c r="AA15" i="51"/>
  <c r="AM15" i="51"/>
  <c r="X68" i="51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2" i="26"/>
  <c r="N14" i="14"/>
  <c r="N21" i="14"/>
  <c r="N20" i="14"/>
  <c r="N19" i="14"/>
  <c r="N18" i="14"/>
  <c r="N17" i="14"/>
  <c r="N16" i="14"/>
  <c r="N15" i="14"/>
  <c r="N13" i="14"/>
  <c r="N12" i="14"/>
  <c r="N11" i="14"/>
  <c r="N10" i="14"/>
  <c r="N9" i="14"/>
  <c r="N8" i="14"/>
  <c r="N7" i="14"/>
  <c r="N6" i="14"/>
  <c r="N5" i="14"/>
  <c r="N4" i="14"/>
  <c r="N3" i="14"/>
  <c r="N2" i="14"/>
  <c r="H36" i="6"/>
  <c r="G36" i="6"/>
  <c r="D7" i="49"/>
  <c r="D6" i="49"/>
  <c r="E7" i="49"/>
  <c r="E6" i="49"/>
  <c r="E5" i="49"/>
  <c r="D5" i="49"/>
  <c r="D10" i="47"/>
  <c r="E10" i="47"/>
  <c r="E9" i="47"/>
  <c r="D9" i="47"/>
  <c r="D11" i="47"/>
  <c r="E11" i="47"/>
  <c r="D10" i="44"/>
  <c r="E9" i="44"/>
  <c r="D9" i="44"/>
  <c r="E11" i="44"/>
  <c r="D11" i="44"/>
  <c r="E10" i="44"/>
  <c r="E6" i="42"/>
  <c r="D6" i="42"/>
  <c r="E5" i="42"/>
  <c r="D5" i="42"/>
  <c r="E7" i="42"/>
  <c r="D7" i="42"/>
  <c r="E7" i="41"/>
  <c r="D7" i="41"/>
  <c r="E6" i="41"/>
  <c r="D6" i="41"/>
  <c r="D5" i="41"/>
  <c r="E5" i="41"/>
  <c r="AC15" i="51" l="1"/>
  <c r="AC49" i="51"/>
  <c r="AA49" i="51"/>
  <c r="AP50" i="51"/>
  <c r="AP51" i="51" s="1"/>
  <c r="AP52" i="51" s="1"/>
  <c r="AP53" i="51" s="1"/>
  <c r="AP54" i="51" s="1"/>
  <c r="AP55" i="51" s="1"/>
  <c r="AP56" i="51" s="1"/>
  <c r="AP57" i="51" s="1"/>
  <c r="AP58" i="51" s="1"/>
  <c r="AP59" i="51" s="1"/>
  <c r="AP60" i="51" s="1"/>
  <c r="X49" i="51"/>
  <c r="AH50" i="51"/>
  <c r="AH51" i="51" s="1"/>
  <c r="AH52" i="51" s="1"/>
  <c r="AH53" i="51" s="1"/>
  <c r="AH54" i="51" s="1"/>
  <c r="AH55" i="51" s="1"/>
  <c r="AH56" i="51" s="1"/>
  <c r="AH57" i="51" s="1"/>
  <c r="AH58" i="51" s="1"/>
  <c r="AH59" i="51" s="1"/>
  <c r="AH60" i="51" s="1"/>
  <c r="Y9" i="51"/>
  <c r="AR9" i="51" s="1"/>
  <c r="Y5" i="51"/>
  <c r="Y4" i="51"/>
  <c r="Y13" i="51"/>
  <c r="Y10" i="51"/>
  <c r="Y15" i="51"/>
  <c r="Y11" i="51"/>
  <c r="AR11" i="51" s="1"/>
  <c r="Y7" i="51"/>
  <c r="Y14" i="51"/>
  <c r="Y12" i="51"/>
  <c r="Y8" i="51"/>
  <c r="AR8" i="51" s="1"/>
  <c r="AJ49" i="51"/>
  <c r="AN15" i="51"/>
  <c r="AN14" i="51"/>
  <c r="AN12" i="51"/>
  <c r="AR12" i="51" s="1"/>
  <c r="AN8" i="51"/>
  <c r="AN9" i="51"/>
  <c r="AN5" i="51"/>
  <c r="AN4" i="51"/>
  <c r="AN7" i="51"/>
  <c r="AN13" i="51"/>
  <c r="AN10" i="51"/>
  <c r="AN6" i="51"/>
  <c r="AN11" i="51"/>
  <c r="AM49" i="51"/>
  <c r="AI14" i="51"/>
  <c r="AI11" i="51"/>
  <c r="AI7" i="51"/>
  <c r="AI12" i="51"/>
  <c r="AI8" i="51"/>
  <c r="AI15" i="51"/>
  <c r="AI13" i="51"/>
  <c r="AI9" i="51"/>
  <c r="AI5" i="51"/>
  <c r="AI4" i="51"/>
  <c r="AI10" i="51"/>
  <c r="AI6" i="51"/>
  <c r="Z50" i="51"/>
  <c r="Z51" i="51" s="1"/>
  <c r="Z52" i="51" s="1"/>
  <c r="Z53" i="51" s="1"/>
  <c r="Z54" i="51" s="1"/>
  <c r="Z55" i="51" s="1"/>
  <c r="Z56" i="51" s="1"/>
  <c r="Z57" i="51" s="1"/>
  <c r="Z58" i="51" s="1"/>
  <c r="Z59" i="51" s="1"/>
  <c r="Z60" i="51" s="1"/>
  <c r="AD49" i="51"/>
  <c r="AB49" i="51"/>
  <c r="AO49" i="51"/>
  <c r="AK49" i="51"/>
  <c r="AR14" i="51"/>
  <c r="AG49" i="51"/>
  <c r="AF49" i="51"/>
  <c r="AE49" i="51"/>
  <c r="AL49" i="51"/>
  <c r="AL50" i="51" l="1"/>
  <c r="AL51" i="51" s="1"/>
  <c r="AL52" i="51" s="1"/>
  <c r="AL53" i="51" s="1"/>
  <c r="AL54" i="51" s="1"/>
  <c r="AL55" i="51" s="1"/>
  <c r="AL56" i="51" s="1"/>
  <c r="AL57" i="51" s="1"/>
  <c r="AL58" i="51" s="1"/>
  <c r="AL59" i="51" s="1"/>
  <c r="AL60" i="51" s="1"/>
  <c r="AQ17" i="51"/>
  <c r="AI49" i="51"/>
  <c r="AR6" i="51"/>
  <c r="AR7" i="51"/>
  <c r="AR13" i="51"/>
  <c r="AE64" i="51"/>
  <c r="AE50" i="51"/>
  <c r="AE51" i="51" s="1"/>
  <c r="AE52" i="51" s="1"/>
  <c r="AE53" i="51" s="1"/>
  <c r="AE54" i="51" s="1"/>
  <c r="AE55" i="51" s="1"/>
  <c r="AE56" i="51" s="1"/>
  <c r="AE57" i="51" s="1"/>
  <c r="AE58" i="51" s="1"/>
  <c r="AE59" i="51" s="1"/>
  <c r="AE60" i="51" s="1"/>
  <c r="AR10" i="51"/>
  <c r="AD50" i="51"/>
  <c r="AD51" i="51" s="1"/>
  <c r="AD52" i="51" s="1"/>
  <c r="AD53" i="51" s="1"/>
  <c r="AD54" i="51" s="1"/>
  <c r="AD55" i="51" s="1"/>
  <c r="AD56" i="51" s="1"/>
  <c r="AD57" i="51" s="1"/>
  <c r="AD58" i="51" s="1"/>
  <c r="AD59" i="51" s="1"/>
  <c r="AD60" i="51" s="1"/>
  <c r="AD64" i="51"/>
  <c r="AN49" i="51"/>
  <c r="AJ50" i="51"/>
  <c r="AJ51" i="51" s="1"/>
  <c r="AJ52" i="51" s="1"/>
  <c r="AJ53" i="51" s="1"/>
  <c r="AJ54" i="51" s="1"/>
  <c r="AJ55" i="51" s="1"/>
  <c r="AJ56" i="51" s="1"/>
  <c r="AJ57" i="51" s="1"/>
  <c r="AJ58" i="51" s="1"/>
  <c r="AJ59" i="51" s="1"/>
  <c r="AJ60" i="51" s="1"/>
  <c r="AH64" i="51"/>
  <c r="X50" i="51"/>
  <c r="X51" i="51" s="1"/>
  <c r="X52" i="51" s="1"/>
  <c r="X53" i="51" s="1"/>
  <c r="X54" i="51" s="1"/>
  <c r="X55" i="51" s="1"/>
  <c r="X56" i="51" s="1"/>
  <c r="X57" i="51" s="1"/>
  <c r="X58" i="51" s="1"/>
  <c r="X59" i="51" s="1"/>
  <c r="X60" i="51" s="1"/>
  <c r="AA50" i="51"/>
  <c r="AA51" i="51" s="1"/>
  <c r="AA52" i="51" s="1"/>
  <c r="AA53" i="51" s="1"/>
  <c r="AA54" i="51" s="1"/>
  <c r="AA55" i="51" s="1"/>
  <c r="AA56" i="51" s="1"/>
  <c r="AA57" i="51" s="1"/>
  <c r="AA58" i="51" s="1"/>
  <c r="AA59" i="51" s="1"/>
  <c r="AA60" i="51" s="1"/>
  <c r="AF50" i="51"/>
  <c r="AF51" i="51" s="1"/>
  <c r="AF52" i="51" s="1"/>
  <c r="AF53" i="51" s="1"/>
  <c r="AF54" i="51" s="1"/>
  <c r="AF55" i="51" s="1"/>
  <c r="AF56" i="51" s="1"/>
  <c r="AF57" i="51" s="1"/>
  <c r="AF58" i="51" s="1"/>
  <c r="AF59" i="51" s="1"/>
  <c r="AF60" i="51" s="1"/>
  <c r="AG50" i="51"/>
  <c r="AG51" i="51" s="1"/>
  <c r="AG52" i="51" s="1"/>
  <c r="AG53" i="51" s="1"/>
  <c r="AG54" i="51" s="1"/>
  <c r="AG55" i="51" s="1"/>
  <c r="AG56" i="51" s="1"/>
  <c r="AG57" i="51" s="1"/>
  <c r="AG58" i="51" s="1"/>
  <c r="AG59" i="51" s="1"/>
  <c r="AG60" i="51" s="1"/>
  <c r="AK64" i="51"/>
  <c r="AK50" i="51"/>
  <c r="AK51" i="51" s="1"/>
  <c r="AK52" i="51" s="1"/>
  <c r="AK53" i="51" s="1"/>
  <c r="AK54" i="51" s="1"/>
  <c r="AK55" i="51" s="1"/>
  <c r="AK56" i="51" s="1"/>
  <c r="AK57" i="51" s="1"/>
  <c r="AK58" i="51" s="1"/>
  <c r="AK59" i="51" s="1"/>
  <c r="AK60" i="51" s="1"/>
  <c r="AO50" i="51"/>
  <c r="AO51" i="51" s="1"/>
  <c r="AO52" i="51" s="1"/>
  <c r="AO53" i="51" s="1"/>
  <c r="AO54" i="51" s="1"/>
  <c r="AO55" i="51" s="1"/>
  <c r="AO56" i="51" s="1"/>
  <c r="AO57" i="51" s="1"/>
  <c r="AO58" i="51" s="1"/>
  <c r="AO59" i="51" s="1"/>
  <c r="AO60" i="51" s="1"/>
  <c r="AR5" i="51"/>
  <c r="AB50" i="51"/>
  <c r="AB51" i="51" s="1"/>
  <c r="AB52" i="51" s="1"/>
  <c r="AB53" i="51" s="1"/>
  <c r="AB54" i="51" s="1"/>
  <c r="AB55" i="51" s="1"/>
  <c r="AB56" i="51" s="1"/>
  <c r="AB57" i="51" s="1"/>
  <c r="AB58" i="51" s="1"/>
  <c r="AB59" i="51" s="1"/>
  <c r="AB60" i="51" s="1"/>
  <c r="Z64" i="51"/>
  <c r="AM50" i="51"/>
  <c r="AM51" i="51" s="1"/>
  <c r="AM52" i="51" s="1"/>
  <c r="AM53" i="51" s="1"/>
  <c r="AM54" i="51" s="1"/>
  <c r="AM55" i="51" s="1"/>
  <c r="AM56" i="51" s="1"/>
  <c r="AM57" i="51" s="1"/>
  <c r="AM58" i="51" s="1"/>
  <c r="AM59" i="51" s="1"/>
  <c r="AM60" i="51" s="1"/>
  <c r="AR15" i="51"/>
  <c r="Y49" i="51"/>
  <c r="AR4" i="51"/>
  <c r="AP64" i="51"/>
  <c r="AC50" i="51"/>
  <c r="AC51" i="51" s="1"/>
  <c r="AC52" i="51" s="1"/>
  <c r="AC53" i="51" s="1"/>
  <c r="AC54" i="51" s="1"/>
  <c r="AC55" i="51" s="1"/>
  <c r="AC56" i="51" s="1"/>
  <c r="AC57" i="51" s="1"/>
  <c r="AC58" i="51" s="1"/>
  <c r="AC59" i="51" s="1"/>
  <c r="AC60" i="51" s="1"/>
  <c r="AR19" i="51" l="1"/>
  <c r="AS19" i="51" s="1"/>
  <c r="AH21" i="51" s="1"/>
  <c r="AC64" i="51"/>
  <c r="AM64" i="51"/>
  <c r="AP21" i="51"/>
  <c r="AF21" i="51"/>
  <c r="Y21" i="51"/>
  <c r="AO28" i="51"/>
  <c r="AJ28" i="51"/>
  <c r="X28" i="51"/>
  <c r="AG28" i="51"/>
  <c r="AN28" i="51"/>
  <c r="AI21" i="51"/>
  <c r="AC26" i="51"/>
  <c r="AF26" i="51"/>
  <c r="Y32" i="51"/>
  <c r="AA29" i="51"/>
  <c r="Z32" i="51"/>
  <c r="AH32" i="51"/>
  <c r="AK32" i="51"/>
  <c r="AB32" i="51"/>
  <c r="AJ32" i="51"/>
  <c r="AD32" i="51"/>
  <c r="AA32" i="51"/>
  <c r="X32" i="51"/>
  <c r="AD22" i="51"/>
  <c r="AP22" i="51"/>
  <c r="AE22" i="51"/>
  <c r="AM22" i="51"/>
  <c r="AJ22" i="51"/>
  <c r="AG22" i="51"/>
  <c r="AL22" i="51"/>
  <c r="AF22" i="51"/>
  <c r="AG31" i="51"/>
  <c r="AH31" i="51"/>
  <c r="AH29" i="51"/>
  <c r="AJ27" i="51"/>
  <c r="AE27" i="51"/>
  <c r="AL27" i="51"/>
  <c r="AH27" i="51"/>
  <c r="AC27" i="51"/>
  <c r="AF27" i="51"/>
  <c r="Z27" i="51"/>
  <c r="AD27" i="51"/>
  <c r="AP31" i="51"/>
  <c r="X26" i="51"/>
  <c r="AA23" i="51"/>
  <c r="AG23" i="51"/>
  <c r="AF23" i="51"/>
  <c r="AP23" i="51"/>
  <c r="Z23" i="51"/>
  <c r="X23" i="51"/>
  <c r="AK23" i="51"/>
  <c r="AH23" i="51"/>
  <c r="AI64" i="51"/>
  <c r="AI50" i="51"/>
  <c r="AI51" i="51" s="1"/>
  <c r="AI52" i="51" s="1"/>
  <c r="AI53" i="51" s="1"/>
  <c r="AI54" i="51" s="1"/>
  <c r="AI55" i="51" s="1"/>
  <c r="AI56" i="51" s="1"/>
  <c r="AI57" i="51" s="1"/>
  <c r="AI58" i="51" s="1"/>
  <c r="AI59" i="51" s="1"/>
  <c r="AI60" i="51" s="1"/>
  <c r="AA25" i="51"/>
  <c r="AC25" i="51"/>
  <c r="AH26" i="51"/>
  <c r="AA26" i="51"/>
  <c r="AP28" i="51"/>
  <c r="Y29" i="51"/>
  <c r="AB64" i="51"/>
  <c r="AO25" i="51"/>
  <c r="AO64" i="51"/>
  <c r="AG64" i="51"/>
  <c r="AA64" i="51"/>
  <c r="AJ64" i="51"/>
  <c r="AN50" i="51"/>
  <c r="AN51" i="51" s="1"/>
  <c r="AN52" i="51" s="1"/>
  <c r="AN53" i="51" s="1"/>
  <c r="AN54" i="51" s="1"/>
  <c r="AN55" i="51" s="1"/>
  <c r="AN56" i="51" s="1"/>
  <c r="AN57" i="51" s="1"/>
  <c r="AN58" i="51" s="1"/>
  <c r="AN59" i="51" s="1"/>
  <c r="AN60" i="51" s="1"/>
  <c r="AN64" i="51"/>
  <c r="AI25" i="51"/>
  <c r="AJ25" i="51"/>
  <c r="AC29" i="51"/>
  <c r="AM24" i="51"/>
  <c r="X24" i="51"/>
  <c r="AE24" i="51"/>
  <c r="AH24" i="51"/>
  <c r="AL24" i="51"/>
  <c r="AA24" i="51"/>
  <c r="AP24" i="51"/>
  <c r="AG24" i="51"/>
  <c r="AF24" i="51"/>
  <c r="AJ24" i="51"/>
  <c r="AO24" i="51"/>
  <c r="AK24" i="51"/>
  <c r="AN25" i="51"/>
  <c r="AB28" i="51"/>
  <c r="AK31" i="51"/>
  <c r="AB25" i="51"/>
  <c r="AK26" i="51"/>
  <c r="Y22" i="51"/>
  <c r="AN32" i="51"/>
  <c r="AO31" i="51"/>
  <c r="AH28" i="51"/>
  <c r="AJ29" i="51"/>
  <c r="AM25" i="51"/>
  <c r="AK29" i="51"/>
  <c r="AM26" i="51"/>
  <c r="AL29" i="51"/>
  <c r="X25" i="51"/>
  <c r="AK28" i="51"/>
  <c r="AF31" i="51"/>
  <c r="Z29" i="51"/>
  <c r="AL28" i="51"/>
  <c r="AP25" i="51"/>
  <c r="AD28" i="51"/>
  <c r="AP29" i="51"/>
  <c r="Y31" i="51"/>
  <c r="AN30" i="51"/>
  <c r="AI27" i="51"/>
  <c r="Y50" i="51"/>
  <c r="Y51" i="51" s="1"/>
  <c r="Y52" i="51" s="1"/>
  <c r="Y53" i="51" s="1"/>
  <c r="Y54" i="51" s="1"/>
  <c r="Y55" i="51" s="1"/>
  <c r="Y56" i="51" s="1"/>
  <c r="Y57" i="51" s="1"/>
  <c r="Y58" i="51" s="1"/>
  <c r="Y59" i="51" s="1"/>
  <c r="Y60" i="51" s="1"/>
  <c r="Z26" i="51"/>
  <c r="AN22" i="51"/>
  <c r="AD26" i="51"/>
  <c r="AF64" i="51"/>
  <c r="X64" i="51"/>
  <c r="AN23" i="51"/>
  <c r="AI22" i="51"/>
  <c r="Z28" i="51"/>
  <c r="AM29" i="51"/>
  <c r="AM30" i="51"/>
  <c r="AK30" i="51"/>
  <c r="AD30" i="51"/>
  <c r="AP30" i="51"/>
  <c r="AB30" i="51"/>
  <c r="AF30" i="51"/>
  <c r="AE30" i="51"/>
  <c r="AA30" i="51"/>
  <c r="Z30" i="51"/>
  <c r="AG30" i="51"/>
  <c r="X30" i="51"/>
  <c r="AL30" i="51"/>
  <c r="Y24" i="51"/>
  <c r="AN24" i="51"/>
  <c r="AD29" i="51"/>
  <c r="AG29" i="51"/>
  <c r="X31" i="51"/>
  <c r="AB26" i="51"/>
  <c r="Y23" i="51"/>
  <c r="AN26" i="51"/>
  <c r="AL64" i="51"/>
  <c r="AF25" i="51"/>
  <c r="AO21" i="51" l="1"/>
  <c r="AA21" i="51"/>
  <c r="AL26" i="51"/>
  <c r="AE25" i="51"/>
  <c r="AB23" i="51"/>
  <c r="AE23" i="51"/>
  <c r="AP27" i="51"/>
  <c r="X27" i="51"/>
  <c r="AI31" i="51"/>
  <c r="Z22" i="51"/>
  <c r="AO32" i="51"/>
  <c r="AI30" i="51"/>
  <c r="AH25" i="51"/>
  <c r="AI32" i="51"/>
  <c r="AJ30" i="51"/>
  <c r="AC30" i="51"/>
  <c r="AH30" i="51"/>
  <c r="AO30" i="51"/>
  <c r="AM28" i="51"/>
  <c r="Y28" i="51"/>
  <c r="AK25" i="51"/>
  <c r="AL25" i="51"/>
  <c r="AJ26" i="51"/>
  <c r="AC28" i="51"/>
  <c r="AE31" i="51"/>
  <c r="X29" i="51"/>
  <c r="AF29" i="51"/>
  <c r="AI24" i="51"/>
  <c r="AF28" i="51"/>
  <c r="AI28" i="51"/>
  <c r="AD24" i="51"/>
  <c r="Z24" i="51"/>
  <c r="AC24" i="51"/>
  <c r="AB24" i="51"/>
  <c r="AL31" i="51"/>
  <c r="AJ31" i="51"/>
  <c r="AN31" i="51"/>
  <c r="AC31" i="51"/>
  <c r="Z31" i="51"/>
  <c r="AL23" i="51"/>
  <c r="AD23" i="51"/>
  <c r="AC23" i="51"/>
  <c r="AM23" i="51"/>
  <c r="AE29" i="51"/>
  <c r="AO27" i="51"/>
  <c r="AK27" i="51"/>
  <c r="AB27" i="51"/>
  <c r="AM27" i="51"/>
  <c r="AN21" i="51"/>
  <c r="AC22" i="51"/>
  <c r="AA22" i="51"/>
  <c r="AB22" i="51"/>
  <c r="AH22" i="51"/>
  <c r="AI26" i="51"/>
  <c r="AE32" i="51"/>
  <c r="AP32" i="51"/>
  <c r="AF32" i="51"/>
  <c r="AG32" i="51"/>
  <c r="AP26" i="51"/>
  <c r="AA28" i="51"/>
  <c r="Y26" i="51"/>
  <c r="AA31" i="51"/>
  <c r="Y25" i="51"/>
  <c r="AG21" i="51"/>
  <c r="X21" i="51"/>
  <c r="AL21" i="51"/>
  <c r="AG26" i="51"/>
  <c r="AO26" i="51"/>
  <c r="Z25" i="51"/>
  <c r="AI29" i="51"/>
  <c r="AN27" i="51"/>
  <c r="AG25" i="51"/>
  <c r="AM21" i="51"/>
  <c r="AD21" i="51"/>
  <c r="AB21" i="51"/>
  <c r="AK21" i="51"/>
  <c r="AO29" i="51"/>
  <c r="AB29" i="51"/>
  <c r="AI23" i="51"/>
  <c r="AM31" i="51"/>
  <c r="AJ23" i="51"/>
  <c r="AO23" i="51"/>
  <c r="Y27" i="51"/>
  <c r="AG27" i="51"/>
  <c r="AA27" i="51"/>
  <c r="X22" i="51"/>
  <c r="AK22" i="51"/>
  <c r="AO22" i="51"/>
  <c r="AB31" i="51"/>
  <c r="AM32" i="51"/>
  <c r="AC32" i="51"/>
  <c r="AL32" i="51"/>
  <c r="AE26" i="51"/>
  <c r="AD31" i="51"/>
  <c r="AD25" i="51"/>
  <c r="AE28" i="51"/>
  <c r="AN29" i="51"/>
  <c r="AE21" i="51"/>
  <c r="AJ21" i="51"/>
  <c r="AC21" i="51"/>
  <c r="Z21" i="51"/>
  <c r="Y30" i="51"/>
  <c r="Y64" i="51"/>
  <c r="X65" i="51" s="1"/>
  <c r="X71" i="51" s="1"/>
</calcChain>
</file>

<file path=xl/sharedStrings.xml><?xml version="1.0" encoding="utf-8"?>
<sst xmlns="http://schemas.openxmlformats.org/spreadsheetml/2006/main" count="7661" uniqueCount="329">
  <si>
    <t>Product</t>
  </si>
  <si>
    <t>Description</t>
  </si>
  <si>
    <t>Colour</t>
  </si>
  <si>
    <t>Powder weight (kg)</t>
  </si>
  <si>
    <t>Selling Price £</t>
  </si>
  <si>
    <t>Number of Sales (unit)</t>
  </si>
  <si>
    <t>Product Family</t>
  </si>
  <si>
    <t>Due Date Performance/%</t>
  </si>
  <si>
    <t>CAS 0P</t>
  </si>
  <si>
    <t>Cup and Saucer</t>
  </si>
  <si>
    <t>Black</t>
  </si>
  <si>
    <t>Self-Watering</t>
  </si>
  <si>
    <t xml:space="preserve">Cup and Saucer </t>
  </si>
  <si>
    <t>Standard Green</t>
  </si>
  <si>
    <t>Orange</t>
  </si>
  <si>
    <t>Sky Blue</t>
  </si>
  <si>
    <t>BBU 1P</t>
  </si>
  <si>
    <t>Barrier Basket</t>
  </si>
  <si>
    <t>Pink Granite</t>
  </si>
  <si>
    <t>OCT 0P</t>
  </si>
  <si>
    <t>Octagonal fountain</t>
  </si>
  <si>
    <t>Dark Sandstone</t>
  </si>
  <si>
    <t>Guerney Granite</t>
  </si>
  <si>
    <t>Millstone Gritt</t>
  </si>
  <si>
    <t>CNS 1P</t>
  </si>
  <si>
    <t>Cup and Saucer on pole</t>
  </si>
  <si>
    <t>Light Green</t>
  </si>
  <si>
    <t>BRL 0P</t>
  </si>
  <si>
    <t>Barrel</t>
  </si>
  <si>
    <t>Brown</t>
  </si>
  <si>
    <t>BHV 5P</t>
  </si>
  <si>
    <t>Bee hive fountain (5)</t>
  </si>
  <si>
    <t>BHV 6P</t>
  </si>
  <si>
    <t>Bee hive fountain (6)</t>
  </si>
  <si>
    <t>Moss Stone</t>
  </si>
  <si>
    <t>UTP 2P</t>
  </si>
  <si>
    <t>Half basket up the pole</t>
  </si>
  <si>
    <t>CAS 1P</t>
  </si>
  <si>
    <t>Cup and Saucer (HB)</t>
  </si>
  <si>
    <t>Light Sandstone</t>
  </si>
  <si>
    <t>MSP 0P</t>
  </si>
  <si>
    <t>Meter sq planter</t>
  </si>
  <si>
    <t>White Marble</t>
  </si>
  <si>
    <t>UTP 1P</t>
  </si>
  <si>
    <t>Cherry</t>
  </si>
  <si>
    <t>BBU 1PL</t>
  </si>
  <si>
    <t>Barrier Basket Liner</t>
  </si>
  <si>
    <t>CHB 1P</t>
  </si>
  <si>
    <t>Conventional Hanging Basket</t>
  </si>
  <si>
    <t>MSP 3P</t>
  </si>
  <si>
    <t>Meter sq planter (3)</t>
  </si>
  <si>
    <t>FF 2P</t>
  </si>
  <si>
    <t xml:space="preserve">Floural fountain </t>
  </si>
  <si>
    <t>OVL 0P</t>
  </si>
  <si>
    <t>Floor standing oval planter</t>
  </si>
  <si>
    <t>HBB 2P</t>
  </si>
  <si>
    <t>Half barrier basket</t>
  </si>
  <si>
    <t>BBU 0P</t>
  </si>
  <si>
    <t>Full barrier basket</t>
  </si>
  <si>
    <t>WBX 1PL</t>
  </si>
  <si>
    <t>Wall and window box</t>
  </si>
  <si>
    <t>WBX 3PL</t>
  </si>
  <si>
    <t>UTP 2PL</t>
  </si>
  <si>
    <t>Half pole basket</t>
  </si>
  <si>
    <t>WBX 1P</t>
  </si>
  <si>
    <t>UTP 1PL</t>
  </si>
  <si>
    <t>WBX 3P</t>
  </si>
  <si>
    <t>HBB 2PL</t>
  </si>
  <si>
    <t>CNS 1PL</t>
  </si>
  <si>
    <t>half cup and saucer up the pole</t>
  </si>
  <si>
    <t>HBB 1PL</t>
  </si>
  <si>
    <t>CHB 2P</t>
  </si>
  <si>
    <t>HBB 1P</t>
  </si>
  <si>
    <t>CUH 2P</t>
  </si>
  <si>
    <t>Up the pole basket</t>
  </si>
  <si>
    <t>CUH 1P</t>
  </si>
  <si>
    <t>up the pole basket</t>
  </si>
  <si>
    <t>WBX 0P</t>
  </si>
  <si>
    <t>HBB 3P</t>
  </si>
  <si>
    <t>HBB 3PL</t>
  </si>
  <si>
    <t>Half barrier basket liner</t>
  </si>
  <si>
    <t>TES 0P</t>
  </si>
  <si>
    <t>Terresterial Basket</t>
  </si>
  <si>
    <t>MSP 1P</t>
  </si>
  <si>
    <t>Meter sq planter (1)</t>
  </si>
  <si>
    <t>MSP 2P</t>
  </si>
  <si>
    <t>Meter sq planter (2)</t>
  </si>
  <si>
    <t>MSP 4P</t>
  </si>
  <si>
    <t>Meter sq planter (4)</t>
  </si>
  <si>
    <t>OCT 1P</t>
  </si>
  <si>
    <t>Octagonal fountain (1)</t>
  </si>
  <si>
    <t>OCT 2P</t>
  </si>
  <si>
    <t>Octagonal fountain (2)</t>
  </si>
  <si>
    <t>OCT 3P</t>
  </si>
  <si>
    <t>Octagonal fountain (3)</t>
  </si>
  <si>
    <t>J-C40</t>
  </si>
  <si>
    <t>Cylinder</t>
  </si>
  <si>
    <t>Terracotta</t>
  </si>
  <si>
    <t>Planterware</t>
  </si>
  <si>
    <t>J-C41</t>
  </si>
  <si>
    <t>J-C45-T2</t>
  </si>
  <si>
    <t>J-C45-T3</t>
  </si>
  <si>
    <t>J-C45-T4</t>
  </si>
  <si>
    <t>J-C65</t>
  </si>
  <si>
    <t>J-EPS40-DG</t>
  </si>
  <si>
    <t>Egg pot square</t>
  </si>
  <si>
    <t>J-EPS50</t>
  </si>
  <si>
    <t>J-EPS60-AT</t>
  </si>
  <si>
    <t>J-EPV40-DG</t>
  </si>
  <si>
    <t>Egg pot vase</t>
  </si>
  <si>
    <t>J-EPV50-T2</t>
  </si>
  <si>
    <t>J-EPV60</t>
  </si>
  <si>
    <t>J-EPV75</t>
  </si>
  <si>
    <t>J-R100</t>
  </si>
  <si>
    <t>Rectangular container</t>
  </si>
  <si>
    <t>J-R100/40</t>
  </si>
  <si>
    <t>J-R120</t>
  </si>
  <si>
    <t>J-R65</t>
  </si>
  <si>
    <t>J-S40</t>
  </si>
  <si>
    <t>Square</t>
  </si>
  <si>
    <t>J-S50</t>
  </si>
  <si>
    <t>J-S60</t>
  </si>
  <si>
    <t>J-S75-AG</t>
  </si>
  <si>
    <t>J-TS3550</t>
  </si>
  <si>
    <t>Tall square</t>
  </si>
  <si>
    <t>J-TS4056</t>
  </si>
  <si>
    <t>J-TS4070</t>
  </si>
  <si>
    <t>J-TS4590</t>
  </si>
  <si>
    <t>J-TV5070</t>
  </si>
  <si>
    <t>Tall vase</t>
  </si>
  <si>
    <t>J-TV6084-RBL</t>
  </si>
  <si>
    <t>J-V110-T2</t>
  </si>
  <si>
    <t>Plain vase</t>
  </si>
  <si>
    <t>J-V40-PR</t>
  </si>
  <si>
    <t>J-V50</t>
  </si>
  <si>
    <t>J-V60</t>
  </si>
  <si>
    <t>J-V70-PR</t>
  </si>
  <si>
    <t>J-V85-PR</t>
  </si>
  <si>
    <t>J-VG40</t>
  </si>
  <si>
    <t>Garlanded vase</t>
  </si>
  <si>
    <t>J-VG50</t>
  </si>
  <si>
    <t>J-WINBOX-LG</t>
  </si>
  <si>
    <t>Window Box</t>
  </si>
  <si>
    <t>OLY 1P</t>
  </si>
  <si>
    <t>Olympic dual bin</t>
  </si>
  <si>
    <t>Bins</t>
  </si>
  <si>
    <t>AMP 1P</t>
  </si>
  <si>
    <t>Ample bin</t>
  </si>
  <si>
    <t>ST 1P</t>
  </si>
  <si>
    <t>Stipple bin</t>
  </si>
  <si>
    <t>WLB 1P</t>
  </si>
  <si>
    <t>West min bin</t>
  </si>
  <si>
    <t>PEN 1P</t>
  </si>
  <si>
    <t>Penguin bin</t>
  </si>
  <si>
    <t>SQD 0P</t>
  </si>
  <si>
    <t>Square hood bin</t>
  </si>
  <si>
    <t>WLB 1PL</t>
  </si>
  <si>
    <t>West min liner</t>
  </si>
  <si>
    <t>TAR 1P</t>
  </si>
  <si>
    <t>Tapered hood bin</t>
  </si>
  <si>
    <t>ROB 1P</t>
  </si>
  <si>
    <t>Robin bin</t>
  </si>
  <si>
    <t>ACT 1P</t>
  </si>
  <si>
    <t>Enviro can recycle - post</t>
  </si>
  <si>
    <t>ECO 1P</t>
  </si>
  <si>
    <t>Eco bin</t>
  </si>
  <si>
    <t>PAR 1P</t>
  </si>
  <si>
    <t xml:space="preserve">Parot bin </t>
  </si>
  <si>
    <t>AMB 1P</t>
  </si>
  <si>
    <t>Bear bin</t>
  </si>
  <si>
    <t>SCW TP</t>
  </si>
  <si>
    <t>Screwball post bin</t>
  </si>
  <si>
    <t>SLM 0P</t>
  </si>
  <si>
    <t>Slim bin</t>
  </si>
  <si>
    <t>CHK 1P</t>
  </si>
  <si>
    <t>Chick bin</t>
  </si>
  <si>
    <t>RCY 1P</t>
  </si>
  <si>
    <t>Westmin recycle</t>
  </si>
  <si>
    <t>ENV 0P</t>
  </si>
  <si>
    <t>Eviro bin - floor</t>
  </si>
  <si>
    <t>POOP 0P</t>
  </si>
  <si>
    <t>Poo bin</t>
  </si>
  <si>
    <t>SCW 0P</t>
  </si>
  <si>
    <t>2012 (unit)</t>
  </si>
  <si>
    <t>2011 (unit)</t>
  </si>
  <si>
    <t>2010 (unit)</t>
  </si>
  <si>
    <t>2009 (unit)</t>
  </si>
  <si>
    <t>2008 (unit)</t>
  </si>
  <si>
    <t>2007 (unit)</t>
  </si>
  <si>
    <t>2006 (unit)</t>
  </si>
  <si>
    <t>Column Labels</t>
  </si>
  <si>
    <t>Values</t>
  </si>
  <si>
    <t>Grand Total</t>
  </si>
  <si>
    <t>2006</t>
  </si>
  <si>
    <t>2007</t>
  </si>
  <si>
    <t>2008</t>
  </si>
  <si>
    <t>2009</t>
  </si>
  <si>
    <t>2010</t>
  </si>
  <si>
    <t>2011</t>
  </si>
  <si>
    <t>2012</t>
  </si>
  <si>
    <t>Total Sales (Unit)</t>
  </si>
  <si>
    <t>Total Sales (£)</t>
  </si>
  <si>
    <t>Row Labels</t>
  </si>
  <si>
    <t>Total Sales</t>
  </si>
  <si>
    <t>Sum of Total Sales (£)</t>
  </si>
  <si>
    <t>Sum of Total Sales (£)2</t>
  </si>
  <si>
    <t xml:space="preserve">Description </t>
  </si>
  <si>
    <t>2012 (£)</t>
  </si>
  <si>
    <t>2011 (£)</t>
  </si>
  <si>
    <t>2010 (£)</t>
  </si>
  <si>
    <t>2009 (£)</t>
  </si>
  <si>
    <t>2008 (£)</t>
  </si>
  <si>
    <t>2007 (£)</t>
  </si>
  <si>
    <t>2006 (£)</t>
  </si>
  <si>
    <t>Standard colour products</t>
  </si>
  <si>
    <t>Special colour products</t>
  </si>
  <si>
    <t>Year</t>
  </si>
  <si>
    <t>2012 (powder weight)</t>
  </si>
  <si>
    <t>2011 (powder weight)</t>
  </si>
  <si>
    <t>2010 (powder weight)</t>
  </si>
  <si>
    <t>2009 (powder weight)</t>
  </si>
  <si>
    <t>2008 (powder weight)</t>
  </si>
  <si>
    <t>2007 (powder weight)</t>
  </si>
  <si>
    <t>2006 (powder weight)</t>
  </si>
  <si>
    <t>Total Sales (unit)</t>
  </si>
  <si>
    <t>Sum of Total Sales (unit)</t>
  </si>
  <si>
    <t>The company produces own range of plastic planters and bins. There are two product families for planters: Self-watering and Planterware.</t>
  </si>
  <si>
    <t xml:space="preserve">Self-watering planters are planters designed with self-watering feature. This feature consists of a built-in water reservoir and capillary mechanisms. </t>
  </si>
  <si>
    <t>In order to increase competitiveness, the company has increased the colours offered. Majority of the colours were only introduced from year 2011 onwards</t>
  </si>
  <si>
    <t xml:space="preserve">except Black and Standard Green colors. Make-to-Order business model is adopted. </t>
  </si>
  <si>
    <t>Standard Industry Lead Time : 2 Weeks for Planters, 3 Weeks for Bins</t>
  </si>
  <si>
    <t>Powder Cost £/kg</t>
  </si>
  <si>
    <t>Typical Demand Distribution %</t>
  </si>
  <si>
    <t>Cost</t>
  </si>
  <si>
    <t>Planters</t>
  </si>
  <si>
    <t>White</t>
  </si>
  <si>
    <t>Jan</t>
  </si>
  <si>
    <t>Feb</t>
  </si>
  <si>
    <t>Biscuit</t>
  </si>
  <si>
    <t>Mac</t>
  </si>
  <si>
    <t>April</t>
  </si>
  <si>
    <t>May</t>
  </si>
  <si>
    <t>June</t>
  </si>
  <si>
    <t>July</t>
  </si>
  <si>
    <t>Navy Blue</t>
  </si>
  <si>
    <t>August</t>
  </si>
  <si>
    <t>Sept</t>
  </si>
  <si>
    <t>Oct</t>
  </si>
  <si>
    <t>Nov</t>
  </si>
  <si>
    <t>Dec</t>
  </si>
  <si>
    <t>Tudor Brown Mottle</t>
  </si>
  <si>
    <t>Total</t>
  </si>
  <si>
    <t>Guernsey Granite</t>
  </si>
  <si>
    <t>Transaction cost/order to supplier: £50</t>
  </si>
  <si>
    <t>Distance between Powder Supplier and the company is assumed to be 500 miles</t>
  </si>
  <si>
    <t>Delivery Cost/20 ft Container: £750 (for 500 miles)</t>
  </si>
  <si>
    <t>Capacity/20 ft Container:  10 pallets</t>
  </si>
  <si>
    <t xml:space="preserve">Delivery Cost/Pallet (500 miles): £100 </t>
  </si>
  <si>
    <t>Minimum order quantity for powder is ONE pallet per colour; Each pallet is 500kg</t>
  </si>
  <si>
    <t>Warehouse:</t>
  </si>
  <si>
    <t>The company has their own warehouse and assumed to be always available (for both Raw Material and Finished Goods).</t>
  </si>
  <si>
    <t>Holding Cost:</t>
  </si>
  <si>
    <t xml:space="preserve"> 7% of total capital tied up as inventory (Raw Material/Finished Goods)</t>
  </si>
  <si>
    <t>Product selling price is Ex Works: Delivery method and cost is chosen and paid by customers</t>
  </si>
  <si>
    <t>Colour classification</t>
  </si>
  <si>
    <t xml:space="preserve">Year </t>
  </si>
  <si>
    <t>Forecast(Planterware)</t>
  </si>
  <si>
    <t>Lower Confidence Bound(Planterware)</t>
  </si>
  <si>
    <t>Upper Confidence Bound(Planterware)</t>
  </si>
  <si>
    <t>Years</t>
  </si>
  <si>
    <t>Forecast(Self-Watering)</t>
  </si>
  <si>
    <t>Lower Confidence Bound(Self-Watering)</t>
  </si>
  <si>
    <t>Upper Confidence Bound(Self-Watering)</t>
  </si>
  <si>
    <t>Average of Due Date Performance/%</t>
  </si>
  <si>
    <t xml:space="preserve">Bin </t>
  </si>
  <si>
    <t>Forecast(Bins)</t>
  </si>
  <si>
    <t>Lower Confidence Bound(Bins)</t>
  </si>
  <si>
    <t>Upper Confidence Bound(Bins)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</si>
  <si>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</si>
  <si>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</si>
  <si>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</si>
  <si>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</si>
  <si>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</si>
  <si>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</si>
  <si>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</si>
  <si>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</si>
  <si>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</si>
  <si>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</si>
  <si>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</si>
  <si>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</si>
  <si>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</si>
  <si>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</si>
  <si>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</si>
  <si>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</si>
  <si>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Number of Sales</t>
  </si>
  <si>
    <t xml:space="preserve">total powder weight (Kg) 2012 </t>
  </si>
  <si>
    <t>2012 (planters)</t>
  </si>
  <si>
    <t>2012 (bins)</t>
  </si>
  <si>
    <t>white</t>
  </si>
  <si>
    <t>aggregate</t>
  </si>
  <si>
    <t>ave.=</t>
  </si>
  <si>
    <t>EOQ (kg)</t>
  </si>
  <si>
    <t>EOQ (pallet)</t>
  </si>
  <si>
    <t>EOQ(container)</t>
  </si>
  <si>
    <t>pallets:</t>
  </si>
  <si>
    <t>January</t>
  </si>
  <si>
    <t>totalrevenue 2012=</t>
  </si>
  <si>
    <t>February</t>
  </si>
  <si>
    <t>total cost=</t>
  </si>
  <si>
    <t>March</t>
  </si>
  <si>
    <t>profit=</t>
  </si>
  <si>
    <t>cost/profit=</t>
  </si>
  <si>
    <t>September</t>
  </si>
  <si>
    <t>October</t>
  </si>
  <si>
    <t>November</t>
  </si>
  <si>
    <t>December</t>
  </si>
  <si>
    <t>pallets(int):</t>
  </si>
  <si>
    <t>total</t>
  </si>
  <si>
    <t>container</t>
  </si>
  <si>
    <t>indiv. Delivery</t>
  </si>
  <si>
    <t>total transp.</t>
  </si>
  <si>
    <t>inventory:</t>
  </si>
  <si>
    <t>price</t>
  </si>
  <si>
    <t>holding costs:</t>
  </si>
  <si>
    <t>total holding cost:</t>
  </si>
  <si>
    <t>purchase cost</t>
  </si>
  <si>
    <t>total purchase cost:</t>
  </si>
  <si>
    <t>TOTAL COST=</t>
  </si>
  <si>
    <t>Sum of Total Sales (£) (cumulated)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</si>
</sst>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2"/>
      </top>
      <bottom/>
      <diagonal/>
    </border>
    <border>
      <left style="medium">
        <color indexed="64"/>
      </left>
      <right style="thin">
        <color theme="2"/>
      </right>
      <top style="medium">
        <color indexed="64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medium">
        <color indexed="64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indexed="64"/>
      </left>
      <right style="thin">
        <color theme="2"/>
      </right>
      <top/>
      <bottom/>
      <diagonal/>
    </border>
    <border>
      <left/>
      <right/>
      <top style="thin">
        <color indexed="64"/>
      </top>
      <bottom style="thin">
        <color theme="2"/>
      </bottom>
      <diagonal/>
    </border>
    <border>
      <left style="thin">
        <color indexed="64"/>
      </left>
      <right/>
      <top style="thin">
        <color theme="2"/>
      </top>
      <bottom/>
      <diagonal/>
    </border>
    <border>
      <left/>
      <right style="thin">
        <color indexed="64"/>
      </right>
      <top style="thin">
        <color theme="2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4" borderId="2" xfId="0" applyFill="1" applyBorder="1"/>
    <xf numFmtId="0" fontId="0" fillId="0" borderId="0" xfId="0" pivotButton="1"/>
    <xf numFmtId="0" fontId="0" fillId="4" borderId="4" xfId="0" applyFill="1" applyBorder="1"/>
    <xf numFmtId="0" fontId="0" fillId="0" borderId="4" xfId="0" applyBorder="1"/>
    <xf numFmtId="0" fontId="4" fillId="3" borderId="0" xfId="0" applyFont="1" applyFill="1"/>
    <xf numFmtId="10" fontId="0" fillId="0" borderId="0" xfId="0" applyNumberFormat="1"/>
    <xf numFmtId="0" fontId="0" fillId="0" borderId="2" xfId="0" applyBorder="1"/>
    <xf numFmtId="0" fontId="4" fillId="3" borderId="3" xfId="0" applyFont="1" applyFill="1" applyBorder="1"/>
    <xf numFmtId="0" fontId="4" fillId="3" borderId="2" xfId="0" applyFont="1" applyFill="1" applyBorder="1"/>
    <xf numFmtId="0" fontId="4" fillId="3" borderId="4" xfId="0" applyFont="1" applyFill="1" applyBorder="1"/>
    <xf numFmtId="0" fontId="6" fillId="4" borderId="3" xfId="0" applyFont="1" applyFill="1" applyBorder="1"/>
    <xf numFmtId="2" fontId="0" fillId="0" borderId="0" xfId="0" applyNumberFormat="1"/>
    <xf numFmtId="0" fontId="0" fillId="0" borderId="5" xfId="0" applyBorder="1"/>
    <xf numFmtId="0" fontId="7" fillId="0" borderId="6" xfId="0" applyFont="1" applyBorder="1" applyAlignment="1">
      <alignment horizontal="centerContinuous"/>
    </xf>
    <xf numFmtId="0" fontId="8" fillId="0" borderId="0" xfId="0" applyFont="1"/>
    <xf numFmtId="0" fontId="0" fillId="5" borderId="0" xfId="0" applyFill="1"/>
    <xf numFmtId="0" fontId="0" fillId="0" borderId="7" xfId="0" applyBorder="1" applyAlignment="1">
      <alignment horizontal="center"/>
    </xf>
    <xf numFmtId="164" fontId="0" fillId="6" borderId="8" xfId="0" applyNumberFormat="1" applyFill="1" applyBorder="1"/>
    <xf numFmtId="164" fontId="0" fillId="6" borderId="9" xfId="0" applyNumberFormat="1" applyFill="1" applyBorder="1"/>
    <xf numFmtId="164" fontId="0" fillId="6" borderId="10" xfId="0" applyNumberFormat="1" applyFill="1" applyBorder="1"/>
    <xf numFmtId="164" fontId="0" fillId="6" borderId="0" xfId="0" applyNumberFormat="1" applyFill="1"/>
    <xf numFmtId="164" fontId="0" fillId="6" borderId="11" xfId="0" applyNumberFormat="1" applyFill="1" applyBorder="1"/>
    <xf numFmtId="164" fontId="0" fillId="6" borderId="12" xfId="0" applyNumberFormat="1" applyFill="1" applyBorder="1"/>
    <xf numFmtId="164" fontId="0" fillId="6" borderId="13" xfId="0" applyNumberFormat="1" applyFill="1" applyBorder="1"/>
    <xf numFmtId="164" fontId="0" fillId="6" borderId="5" xfId="0" applyNumberFormat="1" applyFill="1" applyBorder="1"/>
    <xf numFmtId="164" fontId="0" fillId="6" borderId="14" xfId="0" applyNumberFormat="1" applyFill="1" applyBorder="1"/>
    <xf numFmtId="164" fontId="8" fillId="7" borderId="0" xfId="0" applyNumberFormat="1" applyFont="1" applyFill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8" fillId="0" borderId="0" xfId="0" applyFont="1" applyAlignment="1">
      <alignment horizontal="right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5" xfId="0" applyNumberFormat="1" applyBorder="1"/>
    <xf numFmtId="164" fontId="0" fillId="0" borderId="14" xfId="0" applyNumberFormat="1" applyBorder="1"/>
    <xf numFmtId="0" fontId="0" fillId="0" borderId="15" xfId="0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0" xfId="0" applyNumberFormat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5" xfId="0" applyNumberFormat="1" applyBorder="1"/>
    <xf numFmtId="1" fontId="0" fillId="0" borderId="14" xfId="0" applyNumberFormat="1" applyBorder="1"/>
    <xf numFmtId="0" fontId="8" fillId="7" borderId="0" xfId="0" applyFont="1" applyFill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7" borderId="0" xfId="0" applyFill="1" applyAlignment="1">
      <alignment horizontal="right"/>
    </xf>
    <xf numFmtId="1" fontId="0" fillId="8" borderId="9" xfId="0" applyNumberFormat="1" applyFill="1" applyBorder="1"/>
    <xf numFmtId="0" fontId="0" fillId="0" borderId="6" xfId="0" applyBorder="1"/>
    <xf numFmtId="1" fontId="0" fillId="0" borderId="20" xfId="0" applyNumberFormat="1" applyBorder="1"/>
    <xf numFmtId="1" fontId="0" fillId="8" borderId="21" xfId="0" applyNumberFormat="1" applyFill="1" applyBorder="1"/>
    <xf numFmtId="1" fontId="0" fillId="0" borderId="22" xfId="0" applyNumberFormat="1" applyBorder="1"/>
    <xf numFmtId="1" fontId="0" fillId="0" borderId="23" xfId="0" applyNumberFormat="1" applyBorder="1"/>
    <xf numFmtId="1" fontId="0" fillId="8" borderId="24" xfId="0" applyNumberFormat="1" applyFill="1" applyBorder="1"/>
    <xf numFmtId="1" fontId="0" fillId="0" borderId="25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1" fontId="0" fillId="8" borderId="28" xfId="0" applyNumberFormat="1" applyFill="1" applyBorder="1"/>
    <xf numFmtId="1" fontId="0" fillId="8" borderId="29" xfId="0" applyNumberFormat="1" applyFill="1" applyBorder="1"/>
    <xf numFmtId="1" fontId="0" fillId="0" borderId="30" xfId="0" applyNumberFormat="1" applyBorder="1"/>
    <xf numFmtId="0" fontId="0" fillId="0" borderId="19" xfId="0" applyBorder="1"/>
    <xf numFmtId="0" fontId="0" fillId="0" borderId="31" xfId="0" applyBorder="1"/>
    <xf numFmtId="0" fontId="8" fillId="8" borderId="24" xfId="0" applyFont="1" applyFill="1" applyBorder="1" applyAlignment="1">
      <alignment horizontal="center"/>
    </xf>
    <xf numFmtId="0" fontId="0" fillId="8" borderId="29" xfId="0" applyFill="1" applyBorder="1"/>
    <xf numFmtId="0" fontId="0" fillId="0" borderId="32" xfId="0" applyBorder="1"/>
    <xf numFmtId="0" fontId="0" fillId="9" borderId="0" xfId="0" applyFill="1"/>
    <xf numFmtId="0" fontId="0" fillId="9" borderId="33" xfId="0" applyFill="1" applyBorder="1"/>
    <xf numFmtId="0" fontId="0" fillId="8" borderId="1" xfId="0" applyFill="1" applyBorder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5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by Product Family (£)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1'!$H$208</c:f>
              <c:strCache>
                <c:ptCount val="1"/>
                <c:pt idx="0">
                  <c:v>Bins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'Figure 1'!$G$209:$G$215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1'!$H$209:$H$215</c:f>
              <c:numCache>
                <c:formatCode>General</c:formatCode>
                <c:ptCount val="7"/>
                <c:pt idx="0">
                  <c:v>214400</c:v>
                </c:pt>
                <c:pt idx="1">
                  <c:v>204395</c:v>
                </c:pt>
                <c:pt idx="2">
                  <c:v>220299</c:v>
                </c:pt>
                <c:pt idx="3">
                  <c:v>141386</c:v>
                </c:pt>
                <c:pt idx="4">
                  <c:v>590825</c:v>
                </c:pt>
                <c:pt idx="5">
                  <c:v>389870</c:v>
                </c:pt>
                <c:pt idx="6">
                  <c:v>399145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A-48B4-964C-CFE275BCD996}"/>
            </c:ext>
          </c:extLst>
        </c:ser>
        <c:ser>
          <c:idx val="1"/>
          <c:order val="1"/>
          <c:tx>
            <c:strRef>
              <c:f>'Figure 1'!$I$208</c:f>
              <c:strCache>
                <c:ptCount val="1"/>
                <c:pt idx="0">
                  <c:v>Planterware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1'!$G$209:$G$215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1'!$I$209:$I$215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44702</c:v>
                </c:pt>
                <c:pt idx="5">
                  <c:v>137654</c:v>
                </c:pt>
                <c:pt idx="6">
                  <c:v>251217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A-48B4-964C-CFE275BCD996}"/>
            </c:ext>
          </c:extLst>
        </c:ser>
        <c:ser>
          <c:idx val="2"/>
          <c:order val="2"/>
          <c:tx>
            <c:strRef>
              <c:f>'Figure 1'!$J$208</c:f>
              <c:strCache>
                <c:ptCount val="1"/>
                <c:pt idx="0">
                  <c:v>Self-Watering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'Figure 1'!$G$209:$G$215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1'!$J$209:$J$215</c:f>
              <c:numCache>
                <c:formatCode>General</c:formatCode>
                <c:ptCount val="7"/>
                <c:pt idx="0">
                  <c:v>1254936</c:v>
                </c:pt>
                <c:pt idx="1">
                  <c:v>1397084</c:v>
                </c:pt>
                <c:pt idx="2">
                  <c:v>1327442</c:v>
                </c:pt>
                <c:pt idx="3">
                  <c:v>1183648</c:v>
                </c:pt>
                <c:pt idx="4">
                  <c:v>1268483</c:v>
                </c:pt>
                <c:pt idx="5">
                  <c:v>1398217</c:v>
                </c:pt>
                <c:pt idx="6">
                  <c:v>1683063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A-48B4-964C-CFE275BCD996}"/>
            </c:ext>
          </c:extLst>
        </c:ser>
        <c:ser>
          <c:idx val="3"/>
          <c:order val="3"/>
          <c:tx>
            <c:strRef>
              <c:f>'Figure 1'!$K$208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'Figure 1'!$G$209:$G$215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1'!$K$209:$K$215</c:f>
              <c:numCache>
                <c:formatCode>General</c:formatCode>
                <c:ptCount val="7"/>
                <c:pt idx="0">
                  <c:v>1469336</c:v>
                </c:pt>
                <c:pt idx="1">
                  <c:v>1601479</c:v>
                </c:pt>
                <c:pt idx="2">
                  <c:v>1547741</c:v>
                </c:pt>
                <c:pt idx="3">
                  <c:v>1325034</c:v>
                </c:pt>
                <c:pt idx="4">
                  <c:v>1904010</c:v>
                </c:pt>
                <c:pt idx="5">
                  <c:v>1925741</c:v>
                </c:pt>
                <c:pt idx="6">
                  <c:v>2333425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DA-48B4-964C-CFE275BC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4287"/>
        <c:axId val="30900927"/>
      </c:lineChart>
      <c:catAx>
        <c:axId val="3090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0927"/>
        <c:crosses val="autoZero"/>
        <c:auto val="1"/>
        <c:lblAlgn val="ctr"/>
        <c:lblOffset val="100"/>
        <c:noMultiLvlLbl val="0"/>
      </c:catAx>
      <c:valAx>
        <c:axId val="309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  <a:r>
                  <a:rPr lang="en-GB" baseline="0"/>
                  <a:t> (£)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 of planterware during 2010-2012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10-11'!$B$74</c:f>
              <c:strCache>
                <c:ptCount val="1"/>
                <c:pt idx="0">
                  <c:v>Sum of Total Sales (£)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10-11'!$A$75:$A$84</c:f>
              <c:strCache>
                <c:ptCount val="10"/>
                <c:pt idx="0">
                  <c:v>Plain vase</c:v>
                </c:pt>
                <c:pt idx="1">
                  <c:v>Rectangular container</c:v>
                </c:pt>
                <c:pt idx="2">
                  <c:v>Egg pot vase</c:v>
                </c:pt>
                <c:pt idx="3">
                  <c:v>Egg pot square</c:v>
                </c:pt>
                <c:pt idx="4">
                  <c:v>Tall square</c:v>
                </c:pt>
                <c:pt idx="5">
                  <c:v>Square</c:v>
                </c:pt>
                <c:pt idx="6">
                  <c:v>Cylinder</c:v>
                </c:pt>
                <c:pt idx="7">
                  <c:v>Tall vase</c:v>
                </c:pt>
                <c:pt idx="8">
                  <c:v>Window Box</c:v>
                </c:pt>
                <c:pt idx="9">
                  <c:v>Garlanded vase</c:v>
                </c:pt>
              </c:strCache>
            </c:strRef>
          </c:cat>
          <c:val>
            <c:numRef>
              <c:f>'Figure 10-11'!$B$75:$B$84</c:f>
              <c:numCache>
                <c:formatCode>General</c:formatCode>
                <c:ptCount val="10"/>
                <c:pt idx="0">
                  <c:v>129785</c:v>
                </c:pt>
                <c:pt idx="1">
                  <c:v>87426</c:v>
                </c:pt>
                <c:pt idx="2">
                  <c:v>68912</c:v>
                </c:pt>
                <c:pt idx="3">
                  <c:v>55280</c:v>
                </c:pt>
                <c:pt idx="4">
                  <c:v>33572</c:v>
                </c:pt>
                <c:pt idx="5">
                  <c:v>27660</c:v>
                </c:pt>
                <c:pt idx="6">
                  <c:v>13185</c:v>
                </c:pt>
                <c:pt idx="7">
                  <c:v>11546</c:v>
                </c:pt>
                <c:pt idx="8">
                  <c:v>3648</c:v>
                </c:pt>
                <c:pt idx="9">
                  <c:v>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8-4103-8306-B0B3E1EC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898239"/>
        <c:axId val="42342975"/>
      </c:barChart>
      <c:lineChart>
        <c:grouping val="standard"/>
        <c:varyColors val="0"/>
        <c:ser>
          <c:idx val="1"/>
          <c:order val="1"/>
          <c:tx>
            <c:strRef>
              <c:f>'Figure 10-11'!$C$74</c:f>
              <c:strCache>
                <c:ptCount val="1"/>
                <c:pt idx="0">
                  <c:v>Sum of Total Sales (£) (cumulated)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'Figure 10-11'!$A$75:$A$84</c:f>
              <c:strCache>
                <c:ptCount val="10"/>
                <c:pt idx="0">
                  <c:v>Plain vase</c:v>
                </c:pt>
                <c:pt idx="1">
                  <c:v>Rectangular container</c:v>
                </c:pt>
                <c:pt idx="2">
                  <c:v>Egg pot vase</c:v>
                </c:pt>
                <c:pt idx="3">
                  <c:v>Egg pot square</c:v>
                </c:pt>
                <c:pt idx="4">
                  <c:v>Tall square</c:v>
                </c:pt>
                <c:pt idx="5">
                  <c:v>Square</c:v>
                </c:pt>
                <c:pt idx="6">
                  <c:v>Cylinder</c:v>
                </c:pt>
                <c:pt idx="7">
                  <c:v>Tall vase</c:v>
                </c:pt>
                <c:pt idx="8">
                  <c:v>Window Box</c:v>
                </c:pt>
                <c:pt idx="9">
                  <c:v>Garlanded vase</c:v>
                </c:pt>
              </c:strCache>
            </c:strRef>
          </c:cat>
          <c:val>
            <c:numRef>
              <c:f>'Figure 10-11'!$C$75:$C$84</c:f>
              <c:numCache>
                <c:formatCode>0.00%</c:formatCode>
                <c:ptCount val="10"/>
                <c:pt idx="0">
                  <c:v>0.29933828905397708</c:v>
                </c:pt>
                <c:pt idx="1">
                  <c:v>0.50097907388144558</c:v>
                </c:pt>
                <c:pt idx="2">
                  <c:v>0.65991886026113256</c:v>
                </c:pt>
                <c:pt idx="3">
                  <c:v>0.78741757443383242</c:v>
                </c:pt>
                <c:pt idx="4">
                  <c:v>0.86484859527691993</c:v>
                </c:pt>
                <c:pt idx="5">
                  <c:v>0.92864408069690685</c:v>
                </c:pt>
                <c:pt idx="6">
                  <c:v>0.95905418464710668</c:v>
                </c:pt>
                <c:pt idx="7">
                  <c:v>0.98568407165575345</c:v>
                </c:pt>
                <c:pt idx="8">
                  <c:v>0.99409787971114438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8-4103-8306-B0B3E1EC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4639"/>
        <c:axId val="42337567"/>
      </c:lineChart>
      <c:catAx>
        <c:axId val="204689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2975"/>
        <c:crosses val="autoZero"/>
        <c:auto val="1"/>
        <c:lblAlgn val="ctr"/>
        <c:lblOffset val="100"/>
        <c:noMultiLvlLbl val="0"/>
      </c:catAx>
      <c:valAx>
        <c:axId val="423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98239"/>
        <c:crosses val="autoZero"/>
        <c:crossBetween val="between"/>
      </c:valAx>
      <c:valAx>
        <c:axId val="4233756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4639"/>
        <c:crosses val="max"/>
        <c:crossBetween val="between"/>
      </c:valAx>
      <c:catAx>
        <c:axId val="42344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37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forecast</a:t>
            </a:r>
            <a:r>
              <a:rPr lang="en-GB" baseline="0"/>
              <a:t> of Planterware products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13'!$B$1</c:f>
              <c:strCache>
                <c:ptCount val="1"/>
                <c:pt idx="0">
                  <c:v>Planterware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 13'!$B$2:$B$7</c:f>
              <c:numCache>
                <c:formatCode>General</c:formatCode>
                <c:ptCount val="6"/>
                <c:pt idx="0">
                  <c:v>44702</c:v>
                </c:pt>
                <c:pt idx="1">
                  <c:v>137654</c:v>
                </c:pt>
                <c:pt idx="2">
                  <c:v>251217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4-4B6F-ABDE-C45E748DEC64}"/>
            </c:ext>
          </c:extLst>
        </c:ser>
        <c:ser>
          <c:idx val="1"/>
          <c:order val="1"/>
          <c:tx>
            <c:strRef>
              <c:f>'Figure 13'!$C$1</c:f>
              <c:strCache>
                <c:ptCount val="1"/>
                <c:pt idx="0">
                  <c:v>Forecast(Planterware)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64-4B6F-ABDE-C45E748DEC6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13'!$A$2:$A$7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'Figure 13'!$C$2:$C$7</c:f>
              <c:numCache>
                <c:formatCode>General</c:formatCode>
                <c:ptCount val="6"/>
                <c:pt idx="2">
                  <c:v>251217</c:v>
                </c:pt>
                <c:pt idx="3">
                  <c:v>351811.56910550001</c:v>
                </c:pt>
                <c:pt idx="4">
                  <c:v>454251.85326100001</c:v>
                </c:pt>
                <c:pt idx="5">
                  <c:v>556692.13741650002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4-4B6F-ABDE-C45E748DEC64}"/>
            </c:ext>
          </c:extLst>
        </c:ser>
        <c:ser>
          <c:idx val="2"/>
          <c:order val="2"/>
          <c:tx>
            <c:strRef>
              <c:f>'Figure 13'!$D$1</c:f>
              <c:strCache>
                <c:ptCount val="1"/>
                <c:pt idx="0">
                  <c:v>Lower Confidence Bound(Planterware)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13'!$A$2:$A$7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'Figure 13'!$D$2:$D$7</c:f>
              <c:numCache>
                <c:formatCode>General</c:formatCode>
                <c:ptCount val="6"/>
                <c:pt idx="2" formatCode="0.00">
                  <c:v>251217</c:v>
                </c:pt>
                <c:pt idx="3" formatCode="0.00">
                  <c:v>339921.34950765682</c:v>
                </c:pt>
                <c:pt idx="4" formatCode="0.00">
                  <c:v>442128.48716833338</c:v>
                </c:pt>
                <c:pt idx="5" formatCode="0.00">
                  <c:v>544061.58409816714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4-4B6F-ABDE-C45E748DEC64}"/>
            </c:ext>
          </c:extLst>
        </c:ser>
        <c:ser>
          <c:idx val="3"/>
          <c:order val="3"/>
          <c:tx>
            <c:strRef>
              <c:f>'Figure 13'!$E$1</c:f>
              <c:strCache>
                <c:ptCount val="1"/>
                <c:pt idx="0">
                  <c:v>Upper Confidence Bound(Planterware)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13'!$A$2:$A$7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'Figure 13'!$E$2:$E$7</c:f>
              <c:numCache>
                <c:formatCode>General</c:formatCode>
                <c:ptCount val="6"/>
                <c:pt idx="2" formatCode="0.00">
                  <c:v>251217</c:v>
                </c:pt>
                <c:pt idx="3" formatCode="0.00">
                  <c:v>363701.78870334319</c:v>
                </c:pt>
                <c:pt idx="4" formatCode="0.00">
                  <c:v>466375.21935366665</c:v>
                </c:pt>
                <c:pt idx="5" formatCode="0.00">
                  <c:v>569322.6907348329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64-4B6F-ABDE-C45E748DEC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6705247"/>
        <c:axId val="526705663"/>
      </c:lineChart>
      <c:catAx>
        <c:axId val="5267052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05663"/>
        <c:crosses val="autoZero"/>
        <c:auto val="1"/>
        <c:lblAlgn val="ctr"/>
        <c:lblOffset val="100"/>
        <c:noMultiLvlLbl val="0"/>
      </c:catAx>
      <c:valAx>
        <c:axId val="5267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forecast of Self-watering</a:t>
            </a:r>
            <a:r>
              <a:rPr lang="en-GB" baseline="0"/>
              <a:t> products with special colours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14'!$B$1</c:f>
              <c:strCache>
                <c:ptCount val="1"/>
                <c:pt idx="0">
                  <c:v>Self-Watering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 14'!$B$2:$B$7</c:f>
              <c:numCache>
                <c:formatCode>General</c:formatCode>
                <c:ptCount val="6"/>
                <c:pt idx="0">
                  <c:v>1440</c:v>
                </c:pt>
                <c:pt idx="1">
                  <c:v>221512</c:v>
                </c:pt>
                <c:pt idx="2">
                  <c:v>367184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D-4785-B837-69E006300F17}"/>
            </c:ext>
          </c:extLst>
        </c:ser>
        <c:ser>
          <c:idx val="1"/>
          <c:order val="1"/>
          <c:tx>
            <c:strRef>
              <c:f>'Figure 14'!$C$1</c:f>
              <c:strCache>
                <c:ptCount val="1"/>
                <c:pt idx="0">
                  <c:v>Forecast(Self-Watering)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4D-4785-B837-69E006300F1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14'!$A$2:$A$7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'Figure 14'!$C$2:$C$7</c:f>
              <c:numCache>
                <c:formatCode>General</c:formatCode>
                <c:ptCount val="6"/>
                <c:pt idx="2">
                  <c:v>367184</c:v>
                </c:pt>
                <c:pt idx="3">
                  <c:v>559668.44280000008</c:v>
                </c:pt>
                <c:pt idx="4">
                  <c:v>745490.36560000002</c:v>
                </c:pt>
                <c:pt idx="5">
                  <c:v>931312.28839999996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D-4785-B837-69E006300F17}"/>
            </c:ext>
          </c:extLst>
        </c:ser>
        <c:ser>
          <c:idx val="2"/>
          <c:order val="2"/>
          <c:tx>
            <c:strRef>
              <c:f>'Figure 14'!$D$1</c:f>
              <c:strCache>
                <c:ptCount val="1"/>
                <c:pt idx="0">
                  <c:v>Lower Confidence Bound(Self-Watering)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14'!$A$2:$A$7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'Figure 14'!$D$2:$D$7</c:f>
              <c:numCache>
                <c:formatCode>General</c:formatCode>
                <c:ptCount val="6"/>
                <c:pt idx="2" formatCode="0.00">
                  <c:v>367184</c:v>
                </c:pt>
                <c:pt idx="3" formatCode="0.00">
                  <c:v>516748.04407701083</c:v>
                </c:pt>
                <c:pt idx="4" formatCode="0.00">
                  <c:v>701728.37262079481</c:v>
                </c:pt>
                <c:pt idx="5" formatCode="0.00">
                  <c:v>885719.49004553072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D-4785-B837-69E006300F17}"/>
            </c:ext>
          </c:extLst>
        </c:ser>
        <c:ser>
          <c:idx val="3"/>
          <c:order val="3"/>
          <c:tx>
            <c:strRef>
              <c:f>'Figure 14'!$E$1</c:f>
              <c:strCache>
                <c:ptCount val="1"/>
                <c:pt idx="0">
                  <c:v>Upper Confidence Bound(Self-Watering)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14'!$A$2:$A$7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'Figure 14'!$E$2:$E$7</c:f>
              <c:numCache>
                <c:formatCode>General</c:formatCode>
                <c:ptCount val="6"/>
                <c:pt idx="2" formatCode="0.00">
                  <c:v>367184</c:v>
                </c:pt>
                <c:pt idx="3" formatCode="0.00">
                  <c:v>602588.84152298933</c:v>
                </c:pt>
                <c:pt idx="4" formatCode="0.00">
                  <c:v>789252.35857920523</c:v>
                </c:pt>
                <c:pt idx="5" formatCode="0.00">
                  <c:v>976905.0867544692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D-4785-B837-69E006300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9714175"/>
        <c:axId val="579714591"/>
      </c:lineChart>
      <c:catAx>
        <c:axId val="5797141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14591"/>
        <c:crosses val="autoZero"/>
        <c:auto val="1"/>
        <c:lblAlgn val="ctr"/>
        <c:lblOffset val="100"/>
        <c:noMultiLvlLbl val="0"/>
      </c:catAx>
      <c:valAx>
        <c:axId val="57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  <a:r>
                  <a:rPr lang="en-GB" baseline="0"/>
                  <a:t> (£)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Typical demand distribution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15'!$B$1</c:f>
              <c:strCache>
                <c:ptCount val="1"/>
                <c:pt idx="0">
                  <c:v>Planters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'Figure 15'!$A$2:$A$14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Mac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15'!$B$2:$B$14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10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C-450C-8198-702ACA1725F4}"/>
            </c:ext>
          </c:extLst>
        </c:ser>
        <c:ser>
          <c:idx val="1"/>
          <c:order val="1"/>
          <c:tx>
            <c:strRef>
              <c:f>'Figure 15'!$C$1</c:f>
              <c:strCache>
                <c:ptCount val="1"/>
                <c:pt idx="0">
                  <c:v>Bins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15'!$A$2:$A$14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Mac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15'!$C$2:$C$14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C-450C-8198-702ACA17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08752"/>
        <c:axId val="54707792"/>
      </c:lineChart>
      <c:catAx>
        <c:axId val="5470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7792"/>
        <c:crosses val="autoZero"/>
        <c:auto val="1"/>
        <c:lblAlgn val="ctr"/>
        <c:lblOffset val="100"/>
        <c:noMultiLvlLbl val="0"/>
      </c:catAx>
      <c:valAx>
        <c:axId val="547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3-year forecast</a:t>
            </a:r>
            <a:r>
              <a:rPr lang="en-GB" baseline="0"/>
              <a:t> for the demand of Bins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16 (bins)'!$B$1</c:f>
              <c:strCache>
                <c:ptCount val="1"/>
                <c:pt idx="0">
                  <c:v>Bins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 16 (bins)'!$B$2:$B$11</c:f>
              <c:numCache>
                <c:formatCode>General</c:formatCode>
                <c:ptCount val="10"/>
                <c:pt idx="0">
                  <c:v>1230</c:v>
                </c:pt>
                <c:pt idx="1">
                  <c:v>1453</c:v>
                </c:pt>
                <c:pt idx="2">
                  <c:v>1674</c:v>
                </c:pt>
                <c:pt idx="3">
                  <c:v>1328</c:v>
                </c:pt>
                <c:pt idx="4">
                  <c:v>2543</c:v>
                </c:pt>
                <c:pt idx="5">
                  <c:v>2081</c:v>
                </c:pt>
                <c:pt idx="6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9-4FA6-9047-6DF8EED7773D}"/>
            </c:ext>
          </c:extLst>
        </c:ser>
        <c:ser>
          <c:idx val="1"/>
          <c:order val="1"/>
          <c:tx>
            <c:strRef>
              <c:f>'Figure 16 (bins)'!$C$1</c:f>
              <c:strCache>
                <c:ptCount val="1"/>
                <c:pt idx="0">
                  <c:v>Forecast(Bins)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16 (bins)'!$A$2:$A$11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'Figure 16 (bins)'!$C$2:$C$11</c:f>
              <c:numCache>
                <c:formatCode>General</c:formatCode>
                <c:ptCount val="10"/>
                <c:pt idx="6">
                  <c:v>2048</c:v>
                </c:pt>
                <c:pt idx="7">
                  <c:v>2376.6127652546393</c:v>
                </c:pt>
                <c:pt idx="8">
                  <c:v>2540.4576489385904</c:v>
                </c:pt>
                <c:pt idx="9">
                  <c:v>2704.3025326225415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4FA6-9047-6DF8EED7773D}"/>
            </c:ext>
          </c:extLst>
        </c:ser>
        <c:ser>
          <c:idx val="2"/>
          <c:order val="2"/>
          <c:tx>
            <c:strRef>
              <c:f>'Figure 16 (bins)'!$D$1</c:f>
              <c:strCache>
                <c:ptCount val="1"/>
                <c:pt idx="0">
                  <c:v>Lower Confidence Bound(Bins)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4.9187846772318092E-2"/>
                  <c:y val="8.8166840266651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C9-4FA6-9047-6DF8EED7773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16 (bins)'!$A$2:$A$11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'Figure 16 (bins)'!$D$2:$D$11</c:f>
              <c:numCache>
                <c:formatCode>General</c:formatCode>
                <c:ptCount val="10"/>
                <c:pt idx="6" formatCode="0.00">
                  <c:v>2048</c:v>
                </c:pt>
                <c:pt idx="7" formatCode="0.00">
                  <c:v>1786.4394446787251</c:v>
                </c:pt>
                <c:pt idx="8" formatCode="0.00">
                  <c:v>1950.2816725887092</c:v>
                </c:pt>
                <c:pt idx="9" formatCode="0.00">
                  <c:v>2114.1218349262272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9-4FA6-9047-6DF8EED7773D}"/>
            </c:ext>
          </c:extLst>
        </c:ser>
        <c:ser>
          <c:idx val="3"/>
          <c:order val="3"/>
          <c:tx>
            <c:strRef>
              <c:f>'Figure 16 (bins)'!$E$1</c:f>
              <c:strCache>
                <c:ptCount val="1"/>
                <c:pt idx="0">
                  <c:v>Upper Confidence Bound(Bins)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5.9736369979069226E-2"/>
                  <c:y val="-0.121866008374735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C9-4FA6-9047-6DF8EED7773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16 (bins)'!$A$2:$A$11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'Figure 16 (bins)'!$E$2:$E$11</c:f>
              <c:numCache>
                <c:formatCode>General</c:formatCode>
                <c:ptCount val="10"/>
                <c:pt idx="6" formatCode="0.00">
                  <c:v>2048</c:v>
                </c:pt>
                <c:pt idx="7" formatCode="0.00">
                  <c:v>2966.7860858305535</c:v>
                </c:pt>
                <c:pt idx="8" formatCode="0.00">
                  <c:v>3130.6336252884716</c:v>
                </c:pt>
                <c:pt idx="9" formatCode="0.00">
                  <c:v>3294.4832303188559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9-4FA6-9047-6DF8EED777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0706399"/>
        <c:axId val="580707231"/>
      </c:lineChart>
      <c:catAx>
        <c:axId val="58070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07231"/>
        <c:crosses val="autoZero"/>
        <c:auto val="1"/>
        <c:lblAlgn val="ctr"/>
        <c:lblOffset val="100"/>
        <c:noMultiLvlLbl val="0"/>
      </c:catAx>
      <c:valAx>
        <c:axId val="5807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0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3-year forecast</a:t>
            </a:r>
            <a:r>
              <a:rPr lang="en-GB" baseline="0"/>
              <a:t> for the demand of Self-watering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16 (self-watering)'!$B$1</c:f>
              <c:strCache>
                <c:ptCount val="1"/>
                <c:pt idx="0">
                  <c:v>Self-Watering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 16 (self-watering)'!$B$2:$B$11</c:f>
              <c:numCache>
                <c:formatCode>General</c:formatCode>
                <c:ptCount val="10"/>
                <c:pt idx="0">
                  <c:v>22892</c:v>
                </c:pt>
                <c:pt idx="1">
                  <c:v>24438</c:v>
                </c:pt>
                <c:pt idx="2">
                  <c:v>23135</c:v>
                </c:pt>
                <c:pt idx="3">
                  <c:v>21898</c:v>
                </c:pt>
                <c:pt idx="4">
                  <c:v>19118</c:v>
                </c:pt>
                <c:pt idx="5">
                  <c:v>20336</c:v>
                </c:pt>
                <c:pt idx="6">
                  <c:v>23429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6-4040-A8A9-1E675F250401}"/>
            </c:ext>
          </c:extLst>
        </c:ser>
        <c:ser>
          <c:idx val="1"/>
          <c:order val="1"/>
          <c:tx>
            <c:strRef>
              <c:f>'Figure 16 (self-watering)'!$C$1</c:f>
              <c:strCache>
                <c:ptCount val="1"/>
                <c:pt idx="0">
                  <c:v>Forecast(Self-Watering)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16 (self-watering)'!$A$2:$A$11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'Figure 16 (self-watering)'!$C$2:$C$11</c:f>
              <c:numCache>
                <c:formatCode>General</c:formatCode>
                <c:ptCount val="10"/>
                <c:pt idx="6">
                  <c:v>23429</c:v>
                </c:pt>
                <c:pt idx="7">
                  <c:v>20257.014509551253</c:v>
                </c:pt>
                <c:pt idx="8">
                  <c:v>19880.995739006856</c:v>
                </c:pt>
                <c:pt idx="9">
                  <c:v>19504.976968462463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6-4040-A8A9-1E675F250401}"/>
            </c:ext>
          </c:extLst>
        </c:ser>
        <c:ser>
          <c:idx val="2"/>
          <c:order val="2"/>
          <c:tx>
            <c:strRef>
              <c:f>'Figure 16 (self-watering)'!$D$1</c:f>
              <c:strCache>
                <c:ptCount val="1"/>
                <c:pt idx="0">
                  <c:v>Lower Confidence Bound(Self-Watering)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16 (self-watering)'!$A$2:$A$11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'Figure 16 (self-watering)'!$D$2:$D$11</c:f>
              <c:numCache>
                <c:formatCode>General</c:formatCode>
                <c:ptCount val="10"/>
                <c:pt idx="6" formatCode="0.00">
                  <c:v>23429</c:v>
                </c:pt>
                <c:pt idx="7" formatCode="0.00">
                  <c:v>17098.742473001679</c:v>
                </c:pt>
                <c:pt idx="8" formatCode="0.00">
                  <c:v>16722.709490265097</c:v>
                </c:pt>
                <c:pt idx="9" formatCode="0.00">
                  <c:v>16346.665453759169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6-4040-A8A9-1E675F250401}"/>
            </c:ext>
          </c:extLst>
        </c:ser>
        <c:ser>
          <c:idx val="3"/>
          <c:order val="3"/>
          <c:tx>
            <c:strRef>
              <c:f>'Figure 16 (self-watering)'!$E$1</c:f>
              <c:strCache>
                <c:ptCount val="1"/>
                <c:pt idx="0">
                  <c:v>Upper Confidence Bound(Self-Watering)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16 (self-watering)'!$A$2:$A$11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'Figure 16 (self-watering)'!$E$2:$E$11</c:f>
              <c:numCache>
                <c:formatCode>General</c:formatCode>
                <c:ptCount val="10"/>
                <c:pt idx="6" formatCode="0.00">
                  <c:v>23429</c:v>
                </c:pt>
                <c:pt idx="7" formatCode="0.00">
                  <c:v>23415.286546100826</c:v>
                </c:pt>
                <c:pt idx="8" formatCode="0.00">
                  <c:v>23039.281987748614</c:v>
                </c:pt>
                <c:pt idx="9" formatCode="0.00">
                  <c:v>22663.288483165757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6-4040-A8A9-1E675F2504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1039887"/>
        <c:axId val="571051119"/>
      </c:lineChart>
      <c:catAx>
        <c:axId val="57103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51119"/>
        <c:crosses val="autoZero"/>
        <c:auto val="1"/>
        <c:lblAlgn val="ctr"/>
        <c:lblOffset val="100"/>
        <c:noMultiLvlLbl val="0"/>
      </c:catAx>
      <c:valAx>
        <c:axId val="5710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3-year forecast for the demand of</a:t>
            </a:r>
            <a:r>
              <a:rPr lang="en-GB" baseline="0"/>
              <a:t> Planterware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16 (Planterware)'!$B$1</c:f>
              <c:strCache>
                <c:ptCount val="1"/>
                <c:pt idx="0">
                  <c:v>Planterware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 16 (Planterware)'!$B$2:$B$7</c:f>
              <c:numCache>
                <c:formatCode>General</c:formatCode>
                <c:ptCount val="6"/>
                <c:pt idx="0">
                  <c:v>809</c:v>
                </c:pt>
                <c:pt idx="1">
                  <c:v>2426</c:v>
                </c:pt>
                <c:pt idx="2">
                  <c:v>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F-4A8C-AFD4-E089B2156B31}"/>
            </c:ext>
          </c:extLst>
        </c:ser>
        <c:ser>
          <c:idx val="1"/>
          <c:order val="1"/>
          <c:tx>
            <c:strRef>
              <c:f>'Figure 16 (Planterware)'!$C$1</c:f>
              <c:strCache>
                <c:ptCount val="1"/>
                <c:pt idx="0">
                  <c:v>Forecast(Planterware)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16 (Planterware)'!$A$2:$A$7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'Figure 16 (Planterware)'!$C$2:$C$7</c:f>
              <c:numCache>
                <c:formatCode>General</c:formatCode>
                <c:ptCount val="6"/>
                <c:pt idx="2">
                  <c:v>4464</c:v>
                </c:pt>
                <c:pt idx="3">
                  <c:v>6237.1070104999999</c:v>
                </c:pt>
                <c:pt idx="4">
                  <c:v>8047.9145709999993</c:v>
                </c:pt>
                <c:pt idx="5">
                  <c:v>9858.7221314999988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F-4A8C-AFD4-E089B2156B31}"/>
            </c:ext>
          </c:extLst>
        </c:ser>
        <c:ser>
          <c:idx val="2"/>
          <c:order val="2"/>
          <c:tx>
            <c:strRef>
              <c:f>'Figure 16 (Planterware)'!$D$1</c:f>
              <c:strCache>
                <c:ptCount val="1"/>
                <c:pt idx="0">
                  <c:v>Lower Confidence Bound(Planterware)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8860260642233206E-2"/>
                  <c:y val="9.0391826182365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FDF-4A8C-AFD4-E089B2156B31}"/>
                </c:ext>
              </c:extLst>
            </c:dLbl>
            <c:dLbl>
              <c:idx val="3"/>
              <c:layout>
                <c:manualLayout>
                  <c:x val="-4.99294314085484E-2"/>
                  <c:y val="6.4573472963479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DF-4A8C-AFD4-E089B2156B31}"/>
                </c:ext>
              </c:extLst>
            </c:dLbl>
            <c:dLbl>
              <c:idx val="4"/>
              <c:layout>
                <c:manualLayout>
                  <c:x val="-5.7302702584496046E-2"/>
                  <c:y val="8.3015153834112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DF-4A8C-AFD4-E089B2156B31}"/>
                </c:ext>
              </c:extLst>
            </c:dLbl>
            <c:dLbl>
              <c:idx val="5"/>
              <c:layout>
                <c:manualLayout>
                  <c:x val="-3.5072386751102552E-2"/>
                  <c:y val="6.82618091376060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DF-4A8C-AFD4-E089B2156B3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16 (Planterware)'!$A$2:$A$7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'Figure 16 (Planterware)'!$D$2:$D$7</c:f>
              <c:numCache>
                <c:formatCode>General</c:formatCode>
                <c:ptCount val="6"/>
                <c:pt idx="2" formatCode="0.00">
                  <c:v>4464</c:v>
                </c:pt>
                <c:pt idx="3" formatCode="0.00">
                  <c:v>5994.2375499841601</c:v>
                </c:pt>
                <c:pt idx="4" formatCode="0.00">
                  <c:v>7800.282863416056</c:v>
                </c:pt>
                <c:pt idx="5" formatCode="0.00">
                  <c:v>9600.73062468237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F-4A8C-AFD4-E089B2156B31}"/>
            </c:ext>
          </c:extLst>
        </c:ser>
        <c:ser>
          <c:idx val="3"/>
          <c:order val="3"/>
          <c:tx>
            <c:strRef>
              <c:f>'Figure 16 (Planterware)'!$E$1</c:f>
              <c:strCache>
                <c:ptCount val="1"/>
                <c:pt idx="0">
                  <c:v>Upper Confidence Bound(Planterware)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6.8184373580621196E-2"/>
                  <c:y val="-9.77133186980928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DF-4A8C-AFD4-E089B2156B31}"/>
                </c:ext>
              </c:extLst>
            </c:dLbl>
            <c:dLbl>
              <c:idx val="3"/>
              <c:layout>
                <c:manualLayout>
                  <c:x val="-6.0811102404673377E-2"/>
                  <c:y val="-0.105089991046346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DF-4A8C-AFD4-E089B2156B31}"/>
                </c:ext>
              </c:extLst>
            </c:dLbl>
            <c:dLbl>
              <c:idx val="4"/>
              <c:layout>
                <c:manualLayout>
                  <c:x val="-6.8184373580621113E-2"/>
                  <c:y val="-0.123531671916979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DF-4A8C-AFD4-E089B2156B31}"/>
                </c:ext>
              </c:extLst>
            </c:dLbl>
            <c:dLbl>
              <c:idx val="5"/>
              <c:layout>
                <c:manualLayout>
                  <c:x val="-6.3957031439744405E-2"/>
                  <c:y val="-0.119843335742852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DF-4A8C-AFD4-E089B2156B3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16 (Planterware)'!$A$2:$A$7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'Figure 16 (Planterware)'!$E$2:$E$7</c:f>
              <c:numCache>
                <c:formatCode>General</c:formatCode>
                <c:ptCount val="6"/>
                <c:pt idx="2" formatCode="0.00">
                  <c:v>4464</c:v>
                </c:pt>
                <c:pt idx="3" formatCode="0.00">
                  <c:v>6479.9764710158397</c:v>
                </c:pt>
                <c:pt idx="4" formatCode="0.00">
                  <c:v>8295.5462785839427</c:v>
                </c:pt>
                <c:pt idx="5" formatCode="0.00">
                  <c:v>10116.713638317628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DF-4A8C-AFD4-E089B2156B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0262687"/>
        <c:axId val="540277247"/>
      </c:lineChart>
      <c:catAx>
        <c:axId val="54026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77247"/>
        <c:crosses val="autoZero"/>
        <c:auto val="1"/>
        <c:lblAlgn val="ctr"/>
        <c:lblOffset val="100"/>
        <c:noMultiLvlLbl val="0"/>
      </c:catAx>
      <c:valAx>
        <c:axId val="5402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6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[Recommendations for Operation and Supply Chain performance issues of a company.xlsx]Figure 2-3!PivotTable1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Due</a:t>
            </a:r>
            <a:r>
              <a:rPr lang="en-GB" baseline="0"/>
              <a:t> Date Performance by each Product Family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2-3'!$B$207:$B$208</c:f>
              <c:strCache>
                <c:ptCount val="1"/>
                <c:pt idx="0">
                  <c:v>Bins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2-3'!$A$209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'Figure 2-3'!$B$209</c:f>
              <c:numCache>
                <c:formatCode>0.00</c:formatCode>
                <c:ptCount val="1"/>
                <c:pt idx="0">
                  <c:v>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8-4266-B157-1794A34784D7}"/>
            </c:ext>
          </c:extLst>
        </c:ser>
        <c:ser>
          <c:idx val="1"/>
          <c:order val="1"/>
          <c:tx>
            <c:strRef>
              <c:f>'Figure 2-3'!$C$207:$C$208</c:f>
              <c:strCache>
                <c:ptCount val="1"/>
                <c:pt idx="0">
                  <c:v>Planterware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2-3'!$A$209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'Figure 2-3'!$C$209</c:f>
              <c:numCache>
                <c:formatCode>0.00</c:formatCode>
                <c:ptCount val="1"/>
                <c:pt idx="0">
                  <c:v>95.027027027027032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8-4266-B157-1794A34784D7}"/>
            </c:ext>
          </c:extLst>
        </c:ser>
        <c:ser>
          <c:idx val="2"/>
          <c:order val="2"/>
          <c:tx>
            <c:strRef>
              <c:f>'Figure 2-3'!$D$207:$D$208</c:f>
              <c:strCache>
                <c:ptCount val="1"/>
                <c:pt idx="0">
                  <c:v>Self-Watering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2-3'!$A$209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'Figure 2-3'!$D$209</c:f>
              <c:numCache>
                <c:formatCode>0.00</c:formatCode>
                <c:ptCount val="1"/>
                <c:pt idx="0">
                  <c:v>95.234482758620686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8-4266-B157-1794A34784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1339664"/>
        <c:axId val="1591344464"/>
      </c:barChart>
      <c:catAx>
        <c:axId val="15913396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  <a:r>
                  <a:rPr lang="en-GB" baseline="0"/>
                  <a:t> Family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91344464"/>
        <c:crosses val="autoZero"/>
        <c:auto val="1"/>
        <c:lblAlgn val="ctr"/>
        <c:lblOffset val="100"/>
        <c:noMultiLvlLbl val="0"/>
      </c:catAx>
      <c:valAx>
        <c:axId val="15913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Due Date Performance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[Recommendations for Operation and Supply Chain performance issues of a company.xlsx]Figure 4-5 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of Bins between 2006-2012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4-5 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4-5 '!$A$26:$A$45</c:f>
              <c:strCache>
                <c:ptCount val="19"/>
                <c:pt idx="0">
                  <c:v>West min bin</c:v>
                </c:pt>
                <c:pt idx="1">
                  <c:v>Olympic dual bin</c:v>
                </c:pt>
                <c:pt idx="2">
                  <c:v>West min liner</c:v>
                </c:pt>
                <c:pt idx="3">
                  <c:v>Stipple bin</c:v>
                </c:pt>
                <c:pt idx="4">
                  <c:v>Penguin bin</c:v>
                </c:pt>
                <c:pt idx="5">
                  <c:v>Ample bin</c:v>
                </c:pt>
                <c:pt idx="6">
                  <c:v>Eviro bin - floor</c:v>
                </c:pt>
                <c:pt idx="7">
                  <c:v>Enviro can recycle - post</c:v>
                </c:pt>
                <c:pt idx="8">
                  <c:v>Slim bin</c:v>
                </c:pt>
                <c:pt idx="9">
                  <c:v>Eco bin</c:v>
                </c:pt>
                <c:pt idx="10">
                  <c:v>Tapered hood bin</c:v>
                </c:pt>
                <c:pt idx="11">
                  <c:v>Westmin recycle</c:v>
                </c:pt>
                <c:pt idx="12">
                  <c:v>Screwball post bin</c:v>
                </c:pt>
                <c:pt idx="13">
                  <c:v>Chick bin</c:v>
                </c:pt>
                <c:pt idx="14">
                  <c:v>Bear bin</c:v>
                </c:pt>
                <c:pt idx="15">
                  <c:v>Parot bin </c:v>
                </c:pt>
                <c:pt idx="16">
                  <c:v>Robin bin</c:v>
                </c:pt>
                <c:pt idx="17">
                  <c:v>Square hood bin</c:v>
                </c:pt>
                <c:pt idx="18">
                  <c:v>Poo bin</c:v>
                </c:pt>
              </c:strCache>
            </c:strRef>
          </c:cat>
          <c:val>
            <c:numRef>
              <c:f>'Figure 4-5 '!$B$26:$B$45</c:f>
              <c:numCache>
                <c:formatCode>General</c:formatCode>
                <c:ptCount val="19"/>
                <c:pt idx="0">
                  <c:v>2823</c:v>
                </c:pt>
                <c:pt idx="1">
                  <c:v>1916</c:v>
                </c:pt>
                <c:pt idx="2">
                  <c:v>1858</c:v>
                </c:pt>
                <c:pt idx="3">
                  <c:v>1251</c:v>
                </c:pt>
                <c:pt idx="4">
                  <c:v>821</c:v>
                </c:pt>
                <c:pt idx="5">
                  <c:v>785</c:v>
                </c:pt>
                <c:pt idx="6">
                  <c:v>536</c:v>
                </c:pt>
                <c:pt idx="7">
                  <c:v>517</c:v>
                </c:pt>
                <c:pt idx="8">
                  <c:v>395</c:v>
                </c:pt>
                <c:pt idx="9">
                  <c:v>335</c:v>
                </c:pt>
                <c:pt idx="10">
                  <c:v>240</c:v>
                </c:pt>
                <c:pt idx="11">
                  <c:v>193</c:v>
                </c:pt>
                <c:pt idx="12">
                  <c:v>185</c:v>
                </c:pt>
                <c:pt idx="13">
                  <c:v>141</c:v>
                </c:pt>
                <c:pt idx="14">
                  <c:v>116</c:v>
                </c:pt>
                <c:pt idx="15">
                  <c:v>84</c:v>
                </c:pt>
                <c:pt idx="16">
                  <c:v>81</c:v>
                </c:pt>
                <c:pt idx="17">
                  <c:v>70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5-41C8-9F13-F8E59EC56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395024"/>
        <c:axId val="910394064"/>
      </c:barChart>
      <c:catAx>
        <c:axId val="9103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94064"/>
        <c:crosses val="autoZero"/>
        <c:auto val="1"/>
        <c:lblAlgn val="ctr"/>
        <c:lblOffset val="100"/>
        <c:noMultiLvlLbl val="0"/>
      </c:catAx>
      <c:valAx>
        <c:axId val="9103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Sales</a:t>
                </a:r>
                <a:r>
                  <a:rPr lang="en-GB" baseline="0"/>
                  <a:t> (Unit)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9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 of Bins between</a:t>
            </a:r>
            <a:r>
              <a:rPr lang="en-GB" baseline="0"/>
              <a:t> 2006-2012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4-5 '!$B$74</c:f>
              <c:strCache>
                <c:ptCount val="1"/>
                <c:pt idx="0">
                  <c:v>Sum of Total Sales (£)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4-5 '!$A$75:$A$93</c:f>
              <c:strCache>
                <c:ptCount val="19"/>
                <c:pt idx="0">
                  <c:v>Olympic dual bin</c:v>
                </c:pt>
                <c:pt idx="1">
                  <c:v>West min bin</c:v>
                </c:pt>
                <c:pt idx="2">
                  <c:v>Penguin bin</c:v>
                </c:pt>
                <c:pt idx="3">
                  <c:v>Eviro bin - floor</c:v>
                </c:pt>
                <c:pt idx="4">
                  <c:v>Ample bin</c:v>
                </c:pt>
                <c:pt idx="5">
                  <c:v>West min liner</c:v>
                </c:pt>
                <c:pt idx="6">
                  <c:v>Tapered hood bin</c:v>
                </c:pt>
                <c:pt idx="7">
                  <c:v>Stipple bin</c:v>
                </c:pt>
                <c:pt idx="8">
                  <c:v>Eco bin</c:v>
                </c:pt>
                <c:pt idx="9">
                  <c:v>Enviro can recycle - post</c:v>
                </c:pt>
                <c:pt idx="10">
                  <c:v>Westmin recycle</c:v>
                </c:pt>
                <c:pt idx="11">
                  <c:v>Slim bin</c:v>
                </c:pt>
                <c:pt idx="12">
                  <c:v>Chick bin</c:v>
                </c:pt>
                <c:pt idx="13">
                  <c:v>Bear bin</c:v>
                </c:pt>
                <c:pt idx="14">
                  <c:v>Parot bin </c:v>
                </c:pt>
                <c:pt idx="15">
                  <c:v>Screwball post bin</c:v>
                </c:pt>
                <c:pt idx="16">
                  <c:v>Robin bin</c:v>
                </c:pt>
                <c:pt idx="17">
                  <c:v>Square hood bin</c:v>
                </c:pt>
                <c:pt idx="18">
                  <c:v>Poo bin</c:v>
                </c:pt>
              </c:strCache>
            </c:strRef>
          </c:cat>
          <c:val>
            <c:numRef>
              <c:f>'Figure 4-5 '!$B$75:$B$93</c:f>
              <c:numCache>
                <c:formatCode>General</c:formatCode>
                <c:ptCount val="19"/>
                <c:pt idx="0">
                  <c:v>862200</c:v>
                </c:pt>
                <c:pt idx="1">
                  <c:v>211725</c:v>
                </c:pt>
                <c:pt idx="2">
                  <c:v>205250</c:v>
                </c:pt>
                <c:pt idx="3">
                  <c:v>150080</c:v>
                </c:pt>
                <c:pt idx="4">
                  <c:v>117750</c:v>
                </c:pt>
                <c:pt idx="5">
                  <c:v>92900</c:v>
                </c:pt>
                <c:pt idx="6">
                  <c:v>72000</c:v>
                </c:pt>
                <c:pt idx="7">
                  <c:v>68805</c:v>
                </c:pt>
                <c:pt idx="8">
                  <c:v>67000</c:v>
                </c:pt>
                <c:pt idx="9">
                  <c:v>64625</c:v>
                </c:pt>
                <c:pt idx="10">
                  <c:v>57900</c:v>
                </c:pt>
                <c:pt idx="11">
                  <c:v>39105</c:v>
                </c:pt>
                <c:pt idx="12">
                  <c:v>35250</c:v>
                </c:pt>
                <c:pt idx="13">
                  <c:v>34800</c:v>
                </c:pt>
                <c:pt idx="14">
                  <c:v>23520</c:v>
                </c:pt>
                <c:pt idx="15">
                  <c:v>23360</c:v>
                </c:pt>
                <c:pt idx="16">
                  <c:v>20250</c:v>
                </c:pt>
                <c:pt idx="17">
                  <c:v>12600</c:v>
                </c:pt>
                <c:pt idx="1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6-45B0-83FA-DDA6AD7E0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332719"/>
        <c:axId val="715327311"/>
      </c:barChart>
      <c:lineChart>
        <c:grouping val="standard"/>
        <c:varyColors val="0"/>
        <c:ser>
          <c:idx val="1"/>
          <c:order val="1"/>
          <c:tx>
            <c:strRef>
              <c:f>'Figure 4-5 '!$C$74</c:f>
              <c:strCache>
                <c:ptCount val="1"/>
                <c:pt idx="0">
                  <c:v>Sum of Total Sales (£)2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'Figure 4-5 '!$A$75:$A$93</c:f>
              <c:strCache>
                <c:ptCount val="19"/>
                <c:pt idx="0">
                  <c:v>Olympic dual bin</c:v>
                </c:pt>
                <c:pt idx="1">
                  <c:v>West min bin</c:v>
                </c:pt>
                <c:pt idx="2">
                  <c:v>Penguin bin</c:v>
                </c:pt>
                <c:pt idx="3">
                  <c:v>Eviro bin - floor</c:v>
                </c:pt>
                <c:pt idx="4">
                  <c:v>Ample bin</c:v>
                </c:pt>
                <c:pt idx="5">
                  <c:v>West min liner</c:v>
                </c:pt>
                <c:pt idx="6">
                  <c:v>Tapered hood bin</c:v>
                </c:pt>
                <c:pt idx="7">
                  <c:v>Stipple bin</c:v>
                </c:pt>
                <c:pt idx="8">
                  <c:v>Eco bin</c:v>
                </c:pt>
                <c:pt idx="9">
                  <c:v>Enviro can recycle - post</c:v>
                </c:pt>
                <c:pt idx="10">
                  <c:v>Westmin recycle</c:v>
                </c:pt>
                <c:pt idx="11">
                  <c:v>Slim bin</c:v>
                </c:pt>
                <c:pt idx="12">
                  <c:v>Chick bin</c:v>
                </c:pt>
                <c:pt idx="13">
                  <c:v>Bear bin</c:v>
                </c:pt>
                <c:pt idx="14">
                  <c:v>Parot bin </c:v>
                </c:pt>
                <c:pt idx="15">
                  <c:v>Screwball post bin</c:v>
                </c:pt>
                <c:pt idx="16">
                  <c:v>Robin bin</c:v>
                </c:pt>
                <c:pt idx="17">
                  <c:v>Square hood bin</c:v>
                </c:pt>
                <c:pt idx="18">
                  <c:v>Poo bin</c:v>
                </c:pt>
              </c:strCache>
            </c:strRef>
          </c:cat>
          <c:val>
            <c:numRef>
              <c:f>'Figure 4-5 '!$C$75:$C$93</c:f>
              <c:numCache>
                <c:formatCode>0.00%</c:formatCode>
                <c:ptCount val="19"/>
                <c:pt idx="0">
                  <c:v>0.39910753962375944</c:v>
                </c:pt>
                <c:pt idx="1">
                  <c:v>0.49711385350318471</c:v>
                </c:pt>
                <c:pt idx="2">
                  <c:v>0.59212292623315066</c:v>
                </c:pt>
                <c:pt idx="3">
                  <c:v>0.66159411568656501</c:v>
                </c:pt>
                <c:pt idx="4">
                  <c:v>0.71609992964005342</c:v>
                </c:pt>
                <c:pt idx="5">
                  <c:v>0.7591028181010222</c:v>
                </c:pt>
                <c:pt idx="6">
                  <c:v>0.79243121389423798</c:v>
                </c:pt>
                <c:pt idx="7">
                  <c:v>0.82428066212412987</c:v>
                </c:pt>
                <c:pt idx="8">
                  <c:v>0.85529458598726127</c:v>
                </c:pt>
                <c:pt idx="9">
                  <c:v>0.8852091356836026</c:v>
                </c:pt>
                <c:pt idx="10">
                  <c:v>0.91201072063398037</c:v>
                </c:pt>
                <c:pt idx="11">
                  <c:v>0.93011220559917074</c:v>
                </c:pt>
                <c:pt idx="12">
                  <c:v>0.946429232706266</c:v>
                </c:pt>
                <c:pt idx="13">
                  <c:v>0.96253795733965364</c:v>
                </c:pt>
                <c:pt idx="14">
                  <c:v>0.97342523329877084</c:v>
                </c:pt>
                <c:pt idx="15">
                  <c:v>0.98423844615612532</c:v>
                </c:pt>
                <c:pt idx="16">
                  <c:v>0.99361205747296732</c:v>
                </c:pt>
                <c:pt idx="17">
                  <c:v>0.99944452673678008</c:v>
                </c:pt>
                <c:pt idx="18">
                  <c:v>1.0000000000000004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6-45B0-83FA-DDA6AD7E0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328559"/>
        <c:axId val="715327727"/>
      </c:lineChart>
      <c:catAx>
        <c:axId val="71533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Description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27311"/>
        <c:crosses val="autoZero"/>
        <c:auto val="1"/>
        <c:lblAlgn val="ctr"/>
        <c:lblOffset val="100"/>
        <c:noMultiLvlLbl val="0"/>
      </c:catAx>
      <c:valAx>
        <c:axId val="71532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  <a:r>
                  <a:rPr lang="en-GB" baseline="0"/>
                  <a:t> (£)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32719"/>
        <c:crosses val="autoZero"/>
        <c:crossBetween val="between"/>
      </c:valAx>
      <c:valAx>
        <c:axId val="71532772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28559"/>
        <c:crosses val="max"/>
        <c:crossBetween val="between"/>
      </c:valAx>
      <c:catAx>
        <c:axId val="715328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5327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by colours of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Self-Watering products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6'!$G$150</c:f>
              <c:strCache>
                <c:ptCount val="1"/>
                <c:pt idx="0">
                  <c:v>Special colour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'Figure 6'!$F$151:$F$157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6'!$G$151:$G$157</c:f>
              <c:numCache>
                <c:formatCode>General</c:formatCode>
                <c:ptCount val="7"/>
                <c:pt idx="0">
                  <c:v>3720</c:v>
                </c:pt>
                <c:pt idx="1">
                  <c:v>3480</c:v>
                </c:pt>
                <c:pt idx="2">
                  <c:v>8520</c:v>
                </c:pt>
                <c:pt idx="3">
                  <c:v>840</c:v>
                </c:pt>
                <c:pt idx="4">
                  <c:v>1440</c:v>
                </c:pt>
                <c:pt idx="5">
                  <c:v>221512</c:v>
                </c:pt>
                <c:pt idx="6">
                  <c:v>367184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5-4C2A-9DE0-379CBE38245F}"/>
            </c:ext>
          </c:extLst>
        </c:ser>
        <c:ser>
          <c:idx val="1"/>
          <c:order val="1"/>
          <c:tx>
            <c:strRef>
              <c:f>'Figure 6'!$H$150</c:f>
              <c:strCache>
                <c:ptCount val="1"/>
                <c:pt idx="0">
                  <c:v>Standard colour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6'!$F$151:$F$157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6'!$H$151:$H$157</c:f>
              <c:numCache>
                <c:formatCode>General</c:formatCode>
                <c:ptCount val="7"/>
                <c:pt idx="0">
                  <c:v>1251216</c:v>
                </c:pt>
                <c:pt idx="1">
                  <c:v>1393604</c:v>
                </c:pt>
                <c:pt idx="2">
                  <c:v>1318922</c:v>
                </c:pt>
                <c:pt idx="3">
                  <c:v>1182808</c:v>
                </c:pt>
                <c:pt idx="4">
                  <c:v>1267043</c:v>
                </c:pt>
                <c:pt idx="5">
                  <c:v>1176705</c:v>
                </c:pt>
                <c:pt idx="6">
                  <c:v>1315879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5-4C2A-9DE0-379CBE38245F}"/>
            </c:ext>
          </c:extLst>
        </c:ser>
        <c:ser>
          <c:idx val="2"/>
          <c:order val="2"/>
          <c:tx>
            <c:strRef>
              <c:f>'Figure 6'!$I$150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'Figure 6'!$F$151:$F$157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6'!$I$151:$I$157</c:f>
              <c:numCache>
                <c:formatCode>General</c:formatCode>
                <c:ptCount val="7"/>
                <c:pt idx="0">
                  <c:v>1254936</c:v>
                </c:pt>
                <c:pt idx="1">
                  <c:v>1397084</c:v>
                </c:pt>
                <c:pt idx="2">
                  <c:v>1327442</c:v>
                </c:pt>
                <c:pt idx="3">
                  <c:v>1183648</c:v>
                </c:pt>
                <c:pt idx="4">
                  <c:v>1268483</c:v>
                </c:pt>
                <c:pt idx="5">
                  <c:v>1398217</c:v>
                </c:pt>
                <c:pt idx="6">
                  <c:v>1683063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5-4C2A-9DE0-379CBE382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831903"/>
        <c:axId val="1436833343"/>
      </c:lineChart>
      <c:catAx>
        <c:axId val="143683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33343"/>
        <c:crosses val="autoZero"/>
        <c:auto val="1"/>
        <c:lblAlgn val="ctr"/>
        <c:lblOffset val="100"/>
        <c:noMultiLvlLbl val="0"/>
      </c:catAx>
      <c:valAx>
        <c:axId val="14368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3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[Recommendations for Operation and Supply Chain performance issues of a company.xlsx]Figure 7!PivotTable8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Colour used by powder weight for self-watering planters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'Figure 7'!$B$150:$B$151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'Figure 7'!$A$152:$A$158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7'!$B$152:$B$158</c:f>
              <c:numCache>
                <c:formatCode>General</c:formatCode>
                <c:ptCount val="7"/>
                <c:pt idx="0">
                  <c:v>74787</c:v>
                </c:pt>
                <c:pt idx="1">
                  <c:v>82600</c:v>
                </c:pt>
                <c:pt idx="2">
                  <c:v>120366</c:v>
                </c:pt>
                <c:pt idx="3">
                  <c:v>124274</c:v>
                </c:pt>
                <c:pt idx="4">
                  <c:v>107330.5</c:v>
                </c:pt>
                <c:pt idx="5">
                  <c:v>78480.5</c:v>
                </c:pt>
                <c:pt idx="6">
                  <c:v>69155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4-4392-8565-E27B32DC214B}"/>
            </c:ext>
          </c:extLst>
        </c:ser>
        <c:ser>
          <c:idx val="1"/>
          <c:order val="1"/>
          <c:tx>
            <c:strRef>
              <c:f>'Figure 7'!$C$150:$C$151</c:f>
              <c:strCache>
                <c:ptCount val="1"/>
                <c:pt idx="0">
                  <c:v>Brown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7'!$A$152:$A$158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7'!$C$152:$C$158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8355</c:v>
                </c:pt>
                <c:pt idx="6">
                  <c:v>7440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4-4392-8565-E27B32DC214B}"/>
            </c:ext>
          </c:extLst>
        </c:ser>
        <c:ser>
          <c:idx val="2"/>
          <c:order val="2"/>
          <c:tx>
            <c:strRef>
              <c:f>'Figure 7'!$D$150:$D$151</c:f>
              <c:strCache>
                <c:ptCount val="1"/>
                <c:pt idx="0">
                  <c:v>Cherry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'Figure 7'!$A$152:$A$158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7'!$D$152:$D$158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354.5</c:v>
                </c:pt>
                <c:pt idx="6">
                  <c:v>547.5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4-4392-8565-E27B32DC214B}"/>
            </c:ext>
          </c:extLst>
        </c:ser>
        <c:ser>
          <c:idx val="3"/>
          <c:order val="3"/>
          <c:tx>
            <c:strRef>
              <c:f>'Figure 7'!$E$150:$E$151</c:f>
              <c:strCache>
                <c:ptCount val="1"/>
                <c:pt idx="0">
                  <c:v>Dark Sandstone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'Figure 7'!$A$152:$A$158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7'!$E$152:$E$158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455</c:v>
                </c:pt>
                <c:pt idx="6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4-4392-8565-E27B32DC214B}"/>
            </c:ext>
          </c:extLst>
        </c:ser>
        <c:ser>
          <c:idx val="4"/>
          <c:order val="4"/>
          <c:tx>
            <c:strRef>
              <c:f>'Figure 7'!$F$150:$F$151</c:f>
              <c:strCache>
                <c:ptCount val="1"/>
                <c:pt idx="0">
                  <c:v>Guernsey Granite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'Figure 7'!$A$152:$A$158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7'!$F$152:$F$158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6600</c:v>
                </c:pt>
                <c:pt idx="6">
                  <c:v>13080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14-4392-8565-E27B32DC214B}"/>
            </c:ext>
          </c:extLst>
        </c:ser>
        <c:ser>
          <c:idx val="5"/>
          <c:order val="5"/>
          <c:tx>
            <c:strRef>
              <c:f>'Figure 7'!$G$150:$G$151</c:f>
              <c:strCache>
                <c:ptCount val="1"/>
                <c:pt idx="0">
                  <c:v>Light Green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'Figure 7'!$A$152:$A$158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7'!$G$152:$G$158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</c:v>
                </c:pt>
                <c:pt idx="6">
                  <c:v>441.5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4-4392-8565-E27B32DC214B}"/>
            </c:ext>
          </c:extLst>
        </c:ser>
        <c:ser>
          <c:idx val="6"/>
          <c:order val="6"/>
          <c:tx>
            <c:strRef>
              <c:f>'Figure 7'!$H$150:$H$151</c:f>
              <c:strCache>
                <c:ptCount val="1"/>
                <c:pt idx="0">
                  <c:v>Light Sandstone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 7'!$A$152:$A$158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7'!$H$152:$H$158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524</c:v>
                </c:pt>
                <c:pt idx="6">
                  <c:v>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14-4392-8565-E27B32DC214B}"/>
            </c:ext>
          </c:extLst>
        </c:ser>
        <c:ser>
          <c:idx val="7"/>
          <c:order val="7"/>
          <c:tx>
            <c:strRef>
              <c:f>'Figure 7'!$I$150:$I$151</c:f>
              <c:strCache>
                <c:ptCount val="1"/>
                <c:pt idx="0">
                  <c:v>Millstone Gritt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 7'!$A$152:$A$158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7'!$I$152:$I$158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280</c:v>
                </c:pt>
                <c:pt idx="6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14-4392-8565-E27B32DC214B}"/>
            </c:ext>
          </c:extLst>
        </c:ser>
        <c:ser>
          <c:idx val="8"/>
          <c:order val="8"/>
          <c:tx>
            <c:strRef>
              <c:f>'Figure 7'!$J$150:$J$151</c:f>
              <c:strCache>
                <c:ptCount val="1"/>
                <c:pt idx="0">
                  <c:v>Moss Stone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 7'!$A$152:$A$158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7'!$J$152:$J$158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14-4392-8565-E27B32DC214B}"/>
            </c:ext>
          </c:extLst>
        </c:ser>
        <c:ser>
          <c:idx val="9"/>
          <c:order val="9"/>
          <c:tx>
            <c:strRef>
              <c:f>'Figure 7'!$K$150:$K$151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 7'!$A$152:$A$158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7'!$K$152:$K$158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125</c:v>
                </c:pt>
                <c:pt idx="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14-4392-8565-E27B32DC214B}"/>
            </c:ext>
          </c:extLst>
        </c:ser>
        <c:ser>
          <c:idx val="10"/>
          <c:order val="10"/>
          <c:tx>
            <c:strRef>
              <c:f>'Figure 7'!$L$150:$L$151</c:f>
              <c:strCache>
                <c:ptCount val="1"/>
                <c:pt idx="0">
                  <c:v>Pink Granite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 7'!$A$152:$A$158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7'!$L$152:$L$158</c:f>
              <c:numCache>
                <c:formatCode>General</c:formatCode>
                <c:ptCount val="7"/>
                <c:pt idx="0">
                  <c:v>930</c:v>
                </c:pt>
                <c:pt idx="1">
                  <c:v>870</c:v>
                </c:pt>
                <c:pt idx="2">
                  <c:v>2130</c:v>
                </c:pt>
                <c:pt idx="3">
                  <c:v>210</c:v>
                </c:pt>
                <c:pt idx="4">
                  <c:v>360</c:v>
                </c:pt>
                <c:pt idx="5">
                  <c:v>13014</c:v>
                </c:pt>
                <c:pt idx="6">
                  <c:v>18796.5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14-4392-8565-E27B32DC214B}"/>
            </c:ext>
          </c:extLst>
        </c:ser>
        <c:ser>
          <c:idx val="11"/>
          <c:order val="11"/>
          <c:tx>
            <c:strRef>
              <c:f>'Figure 7'!$M$150:$M$151</c:f>
              <c:strCache>
                <c:ptCount val="1"/>
                <c:pt idx="0">
                  <c:v>Sky Blue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 7'!$A$152:$A$158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7'!$M$152:$M$158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547</c:v>
                </c:pt>
                <c:pt idx="6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14-4392-8565-E27B32DC214B}"/>
            </c:ext>
          </c:extLst>
        </c:ser>
        <c:ser>
          <c:idx val="12"/>
          <c:order val="12"/>
          <c:tx>
            <c:strRef>
              <c:f>'Figure 7'!$N$150:$N$151</c:f>
              <c:strCache>
                <c:ptCount val="1"/>
                <c:pt idx="0">
                  <c:v>Standard Green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 7'!$A$152:$A$158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7'!$N$152:$N$158</c:f>
              <c:numCache>
                <c:formatCode>General</c:formatCode>
                <c:ptCount val="7"/>
                <c:pt idx="0">
                  <c:v>81116</c:v>
                </c:pt>
                <c:pt idx="1">
                  <c:v>89061</c:v>
                </c:pt>
                <c:pt idx="2">
                  <c:v>47640</c:v>
                </c:pt>
                <c:pt idx="3">
                  <c:v>28872</c:v>
                </c:pt>
                <c:pt idx="4">
                  <c:v>54143</c:v>
                </c:pt>
                <c:pt idx="5">
                  <c:v>66339.5</c:v>
                </c:pt>
                <c:pt idx="6">
                  <c:v>85450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14-4392-8565-E27B32DC214B}"/>
            </c:ext>
          </c:extLst>
        </c:ser>
        <c:ser>
          <c:idx val="13"/>
          <c:order val="13"/>
          <c:tx>
            <c:strRef>
              <c:f>'Figure 7'!$O$150:$O$151</c:f>
              <c:strCache>
                <c:ptCount val="1"/>
                <c:pt idx="0">
                  <c:v>White Marble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 7'!$A$152:$A$158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'Figure 7'!$O$152:$O$158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14-4392-8565-E27B32DC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231119"/>
        <c:axId val="258034112"/>
      </c:lineChart>
      <c:catAx>
        <c:axId val="123423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4112"/>
        <c:crosses val="autoZero"/>
        <c:auto val="1"/>
        <c:lblAlgn val="ctr"/>
        <c:lblOffset val="100"/>
        <c:noMultiLvlLbl val="0"/>
      </c:catAx>
      <c:valAx>
        <c:axId val="2580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[Recommendations for Operation and Supply Chain performance issues of a company.xlsx]Figure 8-9!PivotTable9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 for Self-watering planters</a:t>
            </a:r>
            <a:r>
              <a:rPr lang="en-GB" baseline="0"/>
              <a:t> between 2006-2012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8-9'!$B$149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8-9'!$A$150:$A$179</c:f>
              <c:strCache>
                <c:ptCount val="29"/>
                <c:pt idx="0">
                  <c:v>Half basket up the pole</c:v>
                </c:pt>
                <c:pt idx="1">
                  <c:v>Cup and Saucer</c:v>
                </c:pt>
                <c:pt idx="2">
                  <c:v>Cup and Saucer on pole</c:v>
                </c:pt>
                <c:pt idx="3">
                  <c:v>Barrier Basket Liner</c:v>
                </c:pt>
                <c:pt idx="4">
                  <c:v>Cup and Saucer (HB)</c:v>
                </c:pt>
                <c:pt idx="5">
                  <c:v>Barrier Basket</c:v>
                </c:pt>
                <c:pt idx="6">
                  <c:v>Half pole basket</c:v>
                </c:pt>
                <c:pt idx="7">
                  <c:v>Conventional Hanging Basket</c:v>
                </c:pt>
                <c:pt idx="8">
                  <c:v>Half barrier basket</c:v>
                </c:pt>
                <c:pt idx="9">
                  <c:v>Wall and window box</c:v>
                </c:pt>
                <c:pt idx="10">
                  <c:v>half cup and saucer up the pole</c:v>
                </c:pt>
                <c:pt idx="11">
                  <c:v>Octagonal fountain</c:v>
                </c:pt>
                <c:pt idx="12">
                  <c:v>Terresterial Basket</c:v>
                </c:pt>
                <c:pt idx="13">
                  <c:v>Meter sq planter</c:v>
                </c:pt>
                <c:pt idx="14">
                  <c:v>Full barrier basket</c:v>
                </c:pt>
                <c:pt idx="15">
                  <c:v>Up the pole basket</c:v>
                </c:pt>
                <c:pt idx="16">
                  <c:v>Meter sq planter (3)</c:v>
                </c:pt>
                <c:pt idx="17">
                  <c:v>Barrel</c:v>
                </c:pt>
                <c:pt idx="18">
                  <c:v>Bee hive fountain (6)</c:v>
                </c:pt>
                <c:pt idx="19">
                  <c:v>Floural fountain </c:v>
                </c:pt>
                <c:pt idx="20">
                  <c:v>Bee hive fountain (5)</c:v>
                </c:pt>
                <c:pt idx="21">
                  <c:v>Floor standing oval planter</c:v>
                </c:pt>
                <c:pt idx="22">
                  <c:v>Half barrier basket liner</c:v>
                </c:pt>
                <c:pt idx="23">
                  <c:v>Meter sq planter (2)</c:v>
                </c:pt>
                <c:pt idx="24">
                  <c:v>Octagonal fountain (1)</c:v>
                </c:pt>
                <c:pt idx="25">
                  <c:v>Meter sq planter (1)</c:v>
                </c:pt>
                <c:pt idx="26">
                  <c:v>Meter sq planter (4)</c:v>
                </c:pt>
                <c:pt idx="27">
                  <c:v>Octagonal fountain (3)</c:v>
                </c:pt>
                <c:pt idx="28">
                  <c:v>Octagonal fountain (2)</c:v>
                </c:pt>
              </c:strCache>
            </c:strRef>
          </c:cat>
          <c:val>
            <c:numRef>
              <c:f>'Figure 8-9'!$B$150:$B$179</c:f>
              <c:numCache>
                <c:formatCode>General</c:formatCode>
                <c:ptCount val="29"/>
                <c:pt idx="0">
                  <c:v>28947</c:v>
                </c:pt>
                <c:pt idx="1">
                  <c:v>25883</c:v>
                </c:pt>
                <c:pt idx="2">
                  <c:v>25573</c:v>
                </c:pt>
                <c:pt idx="3">
                  <c:v>12207</c:v>
                </c:pt>
                <c:pt idx="4">
                  <c:v>11774</c:v>
                </c:pt>
                <c:pt idx="5">
                  <c:v>9528</c:v>
                </c:pt>
                <c:pt idx="6">
                  <c:v>9038</c:v>
                </c:pt>
                <c:pt idx="7">
                  <c:v>6882</c:v>
                </c:pt>
                <c:pt idx="8">
                  <c:v>5450</c:v>
                </c:pt>
                <c:pt idx="9">
                  <c:v>3376</c:v>
                </c:pt>
                <c:pt idx="10">
                  <c:v>2766</c:v>
                </c:pt>
                <c:pt idx="11">
                  <c:v>2362</c:v>
                </c:pt>
                <c:pt idx="12">
                  <c:v>2083</c:v>
                </c:pt>
                <c:pt idx="13">
                  <c:v>1392</c:v>
                </c:pt>
                <c:pt idx="14">
                  <c:v>1279</c:v>
                </c:pt>
                <c:pt idx="15">
                  <c:v>1126</c:v>
                </c:pt>
                <c:pt idx="16">
                  <c:v>1064</c:v>
                </c:pt>
                <c:pt idx="17">
                  <c:v>1053</c:v>
                </c:pt>
                <c:pt idx="18">
                  <c:v>937</c:v>
                </c:pt>
                <c:pt idx="19">
                  <c:v>921</c:v>
                </c:pt>
                <c:pt idx="20">
                  <c:v>730</c:v>
                </c:pt>
                <c:pt idx="21">
                  <c:v>303</c:v>
                </c:pt>
                <c:pt idx="22">
                  <c:v>296</c:v>
                </c:pt>
                <c:pt idx="23">
                  <c:v>85</c:v>
                </c:pt>
                <c:pt idx="24">
                  <c:v>71</c:v>
                </c:pt>
                <c:pt idx="25">
                  <c:v>61</c:v>
                </c:pt>
                <c:pt idx="26">
                  <c:v>30</c:v>
                </c:pt>
                <c:pt idx="27">
                  <c:v>25</c:v>
                </c:pt>
                <c:pt idx="2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4-4FEB-AD62-992C8A2C8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055119"/>
        <c:axId val="1658056079"/>
      </c:barChart>
      <c:catAx>
        <c:axId val="165805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56079"/>
        <c:crosses val="autoZero"/>
        <c:auto val="1"/>
        <c:lblAlgn val="ctr"/>
        <c:lblOffset val="100"/>
        <c:noMultiLvlLbl val="0"/>
      </c:catAx>
      <c:valAx>
        <c:axId val="16580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(unit)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5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 of Self-watering planters during 2006-2012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8-9'!$B$214</c:f>
              <c:strCache>
                <c:ptCount val="1"/>
                <c:pt idx="0">
                  <c:v>Sum of Total Sales (£)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8-9'!$A$215:$A$243</c:f>
              <c:strCache>
                <c:ptCount val="29"/>
                <c:pt idx="0">
                  <c:v>Half basket up the pole</c:v>
                </c:pt>
                <c:pt idx="1">
                  <c:v>Cup and Saucer on pole</c:v>
                </c:pt>
                <c:pt idx="2">
                  <c:v>Cup and Saucer</c:v>
                </c:pt>
                <c:pt idx="3">
                  <c:v>Bee hive fountain (6)</c:v>
                </c:pt>
                <c:pt idx="4">
                  <c:v>Cup and Saucer (HB)</c:v>
                </c:pt>
                <c:pt idx="5">
                  <c:v>Octagonal fountain</c:v>
                </c:pt>
                <c:pt idx="6">
                  <c:v>Meter sq planter (3)</c:v>
                </c:pt>
                <c:pt idx="7">
                  <c:v>Barrier Basket</c:v>
                </c:pt>
                <c:pt idx="8">
                  <c:v>Bee hive fountain (5)</c:v>
                </c:pt>
                <c:pt idx="9">
                  <c:v>Barrier Basket Liner</c:v>
                </c:pt>
                <c:pt idx="10">
                  <c:v>Floural fountain </c:v>
                </c:pt>
                <c:pt idx="11">
                  <c:v>Half barrier basket</c:v>
                </c:pt>
                <c:pt idx="12">
                  <c:v>Conventional Hanging Basket</c:v>
                </c:pt>
                <c:pt idx="13">
                  <c:v>Wall and window box</c:v>
                </c:pt>
                <c:pt idx="14">
                  <c:v>Half pole basket</c:v>
                </c:pt>
                <c:pt idx="15">
                  <c:v>half cup and saucer up the pole</c:v>
                </c:pt>
                <c:pt idx="16">
                  <c:v>Meter sq planter</c:v>
                </c:pt>
                <c:pt idx="17">
                  <c:v>Terresterial Basket</c:v>
                </c:pt>
                <c:pt idx="18">
                  <c:v>Full barrier basket</c:v>
                </c:pt>
                <c:pt idx="19">
                  <c:v>Barrel</c:v>
                </c:pt>
                <c:pt idx="20">
                  <c:v>Up the pole basket</c:v>
                </c:pt>
                <c:pt idx="21">
                  <c:v>Floor standing oval planter</c:v>
                </c:pt>
                <c:pt idx="22">
                  <c:v>Meter sq planter (2)</c:v>
                </c:pt>
                <c:pt idx="23">
                  <c:v>Half barrier basket liner</c:v>
                </c:pt>
                <c:pt idx="24">
                  <c:v>Octagonal fountain (1)</c:v>
                </c:pt>
                <c:pt idx="25">
                  <c:v>Meter sq planter (4)</c:v>
                </c:pt>
                <c:pt idx="26">
                  <c:v>Meter sq planter (1)</c:v>
                </c:pt>
                <c:pt idx="27">
                  <c:v>Octagonal fountain (3)</c:v>
                </c:pt>
                <c:pt idx="28">
                  <c:v>Octagonal fountain (2)</c:v>
                </c:pt>
              </c:strCache>
            </c:strRef>
          </c:cat>
          <c:val>
            <c:numRef>
              <c:f>'Figure 8-9'!$B$215:$B$243</c:f>
              <c:numCache>
                <c:formatCode>General</c:formatCode>
                <c:ptCount val="29"/>
                <c:pt idx="0">
                  <c:v>1633900</c:v>
                </c:pt>
                <c:pt idx="1">
                  <c:v>1281165</c:v>
                </c:pt>
                <c:pt idx="2">
                  <c:v>871810</c:v>
                </c:pt>
                <c:pt idx="3">
                  <c:v>592348</c:v>
                </c:pt>
                <c:pt idx="4">
                  <c:v>549985</c:v>
                </c:pt>
                <c:pt idx="5">
                  <c:v>536615</c:v>
                </c:pt>
                <c:pt idx="6">
                  <c:v>425770</c:v>
                </c:pt>
                <c:pt idx="7">
                  <c:v>418995</c:v>
                </c:pt>
                <c:pt idx="8">
                  <c:v>416070</c:v>
                </c:pt>
                <c:pt idx="9">
                  <c:v>365145</c:v>
                </c:pt>
                <c:pt idx="10">
                  <c:v>335839</c:v>
                </c:pt>
                <c:pt idx="11">
                  <c:v>295765</c:v>
                </c:pt>
                <c:pt idx="12">
                  <c:v>294151</c:v>
                </c:pt>
                <c:pt idx="13">
                  <c:v>282300</c:v>
                </c:pt>
                <c:pt idx="14">
                  <c:v>276249</c:v>
                </c:pt>
                <c:pt idx="15">
                  <c:v>235110</c:v>
                </c:pt>
                <c:pt idx="16">
                  <c:v>192375</c:v>
                </c:pt>
                <c:pt idx="17">
                  <c:v>124980</c:v>
                </c:pt>
                <c:pt idx="18">
                  <c:v>84274</c:v>
                </c:pt>
                <c:pt idx="19">
                  <c:v>78975</c:v>
                </c:pt>
                <c:pt idx="20">
                  <c:v>67279</c:v>
                </c:pt>
                <c:pt idx="21">
                  <c:v>37890</c:v>
                </c:pt>
                <c:pt idx="22">
                  <c:v>29410</c:v>
                </c:pt>
                <c:pt idx="23">
                  <c:v>22900</c:v>
                </c:pt>
                <c:pt idx="24">
                  <c:v>18200</c:v>
                </c:pt>
                <c:pt idx="25">
                  <c:v>18038</c:v>
                </c:pt>
                <c:pt idx="26">
                  <c:v>14550</c:v>
                </c:pt>
                <c:pt idx="27">
                  <c:v>11390</c:v>
                </c:pt>
                <c:pt idx="28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1-4F20-AB6C-FF49768EE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035552"/>
        <c:axId val="258036032"/>
      </c:barChart>
      <c:lineChart>
        <c:grouping val="standard"/>
        <c:varyColors val="0"/>
        <c:ser>
          <c:idx val="1"/>
          <c:order val="1"/>
          <c:tx>
            <c:strRef>
              <c:f>'Figure 8-9'!$C$214</c:f>
              <c:strCache>
                <c:ptCount val="1"/>
                <c:pt idx="0">
                  <c:v>Sum of Total Sales (£) (cumulated)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'Figure 8-9'!$A$215:$A$243</c:f>
              <c:strCache>
                <c:ptCount val="29"/>
                <c:pt idx="0">
                  <c:v>Half basket up the pole</c:v>
                </c:pt>
                <c:pt idx="1">
                  <c:v>Cup and Saucer on pole</c:v>
                </c:pt>
                <c:pt idx="2">
                  <c:v>Cup and Saucer</c:v>
                </c:pt>
                <c:pt idx="3">
                  <c:v>Bee hive fountain (6)</c:v>
                </c:pt>
                <c:pt idx="4">
                  <c:v>Cup and Saucer (HB)</c:v>
                </c:pt>
                <c:pt idx="5">
                  <c:v>Octagonal fountain</c:v>
                </c:pt>
                <c:pt idx="6">
                  <c:v>Meter sq planter (3)</c:v>
                </c:pt>
                <c:pt idx="7">
                  <c:v>Barrier Basket</c:v>
                </c:pt>
                <c:pt idx="8">
                  <c:v>Bee hive fountain (5)</c:v>
                </c:pt>
                <c:pt idx="9">
                  <c:v>Barrier Basket Liner</c:v>
                </c:pt>
                <c:pt idx="10">
                  <c:v>Floural fountain </c:v>
                </c:pt>
                <c:pt idx="11">
                  <c:v>Half barrier basket</c:v>
                </c:pt>
                <c:pt idx="12">
                  <c:v>Conventional Hanging Basket</c:v>
                </c:pt>
                <c:pt idx="13">
                  <c:v>Wall and window box</c:v>
                </c:pt>
                <c:pt idx="14">
                  <c:v>Half pole basket</c:v>
                </c:pt>
                <c:pt idx="15">
                  <c:v>half cup and saucer up the pole</c:v>
                </c:pt>
                <c:pt idx="16">
                  <c:v>Meter sq planter</c:v>
                </c:pt>
                <c:pt idx="17">
                  <c:v>Terresterial Basket</c:v>
                </c:pt>
                <c:pt idx="18">
                  <c:v>Full barrier basket</c:v>
                </c:pt>
                <c:pt idx="19">
                  <c:v>Barrel</c:v>
                </c:pt>
                <c:pt idx="20">
                  <c:v>Up the pole basket</c:v>
                </c:pt>
                <c:pt idx="21">
                  <c:v>Floor standing oval planter</c:v>
                </c:pt>
                <c:pt idx="22">
                  <c:v>Meter sq planter (2)</c:v>
                </c:pt>
                <c:pt idx="23">
                  <c:v>Half barrier basket liner</c:v>
                </c:pt>
                <c:pt idx="24">
                  <c:v>Octagonal fountain (1)</c:v>
                </c:pt>
                <c:pt idx="25">
                  <c:v>Meter sq planter (4)</c:v>
                </c:pt>
                <c:pt idx="26">
                  <c:v>Meter sq planter (1)</c:v>
                </c:pt>
                <c:pt idx="27">
                  <c:v>Octagonal fountain (3)</c:v>
                </c:pt>
                <c:pt idx="28">
                  <c:v>Octagonal fountain (2)</c:v>
                </c:pt>
              </c:strCache>
            </c:strRef>
          </c:cat>
          <c:val>
            <c:numRef>
              <c:f>'Figure 8-9'!$C$215:$C$243</c:f>
              <c:numCache>
                <c:formatCode>0.00%</c:formatCode>
                <c:ptCount val="29"/>
                <c:pt idx="0">
                  <c:v>0.17175673426944729</c:v>
                </c:pt>
                <c:pt idx="1">
                  <c:v>0.30643371355845916</c:v>
                </c:pt>
                <c:pt idx="2">
                  <c:v>0.39807900305196969</c:v>
                </c:pt>
                <c:pt idx="3">
                  <c:v>0.46034704762693668</c:v>
                </c:pt>
                <c:pt idx="4">
                  <c:v>0.5181618634034113</c:v>
                </c:pt>
                <c:pt idx="5">
                  <c:v>0.5745712152364485</c:v>
                </c:pt>
                <c:pt idx="6">
                  <c:v>0.61932846154889265</c:v>
                </c:pt>
                <c:pt idx="7">
                  <c:v>0.66337351502537656</c:v>
                </c:pt>
                <c:pt idx="8">
                  <c:v>0.70711109041401043</c:v>
                </c:pt>
                <c:pt idx="9">
                  <c:v>0.74549539345264026</c:v>
                </c:pt>
                <c:pt idx="10">
                  <c:v>0.78079902885279751</c:v>
                </c:pt>
                <c:pt idx="11">
                  <c:v>0.81189005676833892</c:v>
                </c:pt>
                <c:pt idx="12">
                  <c:v>0.8428114198518154</c:v>
                </c:pt>
                <c:pt idx="13">
                  <c:v>0.8724869973561088</c:v>
                </c:pt>
                <c:pt idx="14">
                  <c:v>0.90152648942122937</c:v>
                </c:pt>
                <c:pt idx="15">
                  <c:v>0.92624142044154256</c:v>
                </c:pt>
                <c:pt idx="16">
                  <c:v>0.94646401775783173</c:v>
                </c:pt>
                <c:pt idx="17">
                  <c:v>0.95960200456791533</c:v>
                </c:pt>
                <c:pt idx="18">
                  <c:v>0.96846094760226464</c:v>
                </c:pt>
                <c:pt idx="19">
                  <c:v>0.97676285597421497</c:v>
                </c:pt>
                <c:pt idx="20">
                  <c:v>0.98383527247762037</c:v>
                </c:pt>
                <c:pt idx="21">
                  <c:v>0.9878182963233082</c:v>
                </c:pt>
                <c:pt idx="22">
                  <c:v>0.99090989651601546</c:v>
                </c:pt>
                <c:pt idx="23">
                  <c:v>0.99331716086191812</c:v>
                </c:pt>
                <c:pt idx="24">
                  <c:v>0.99523035785298486</c:v>
                </c:pt>
                <c:pt idx="25">
                  <c:v>0.99712652528841683</c:v>
                </c:pt>
                <c:pt idx="26">
                  <c:v>0.99865603167413231</c:v>
                </c:pt>
                <c:pt idx="27">
                  <c:v>0.99985335660425589</c:v>
                </c:pt>
                <c:pt idx="28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1-4F20-AB6C-FF49768EE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24399"/>
        <c:axId val="1654321999"/>
      </c:lineChart>
      <c:catAx>
        <c:axId val="25803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Description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6032"/>
        <c:crosses val="autoZero"/>
        <c:auto val="1"/>
        <c:lblAlgn val="ctr"/>
        <c:lblOffset val="100"/>
        <c:noMultiLvlLbl val="0"/>
      </c:catAx>
      <c:valAx>
        <c:axId val="2580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5552"/>
        <c:crosses val="autoZero"/>
        <c:crossBetween val="between"/>
      </c:valAx>
      <c:valAx>
        <c:axId val="165432199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24399"/>
        <c:crosses val="max"/>
        <c:crossBetween val="between"/>
      </c:valAx>
      <c:catAx>
        <c:axId val="1654324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21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[Recommendations for Operation and Supply Chain performance issues of a company.xlsx]Figure 10-11!PivotTable32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of</a:t>
            </a:r>
            <a:r>
              <a:rPr lang="en-US" baseline="0"/>
              <a:t> planterware during 2010-2012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10-11'!$B$42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10-11'!$A$43:$A$53</c:f>
              <c:strCache>
                <c:ptCount val="10"/>
                <c:pt idx="0">
                  <c:v>Plain vase</c:v>
                </c:pt>
                <c:pt idx="1">
                  <c:v>Rectangular container</c:v>
                </c:pt>
                <c:pt idx="2">
                  <c:v>Egg pot vase</c:v>
                </c:pt>
                <c:pt idx="3">
                  <c:v>Egg pot square</c:v>
                </c:pt>
                <c:pt idx="4">
                  <c:v>Tall square</c:v>
                </c:pt>
                <c:pt idx="5">
                  <c:v>Square</c:v>
                </c:pt>
                <c:pt idx="6">
                  <c:v>Cylinder</c:v>
                </c:pt>
                <c:pt idx="7">
                  <c:v>Tall vase</c:v>
                </c:pt>
                <c:pt idx="8">
                  <c:v>Window Box</c:v>
                </c:pt>
                <c:pt idx="9">
                  <c:v>Garlanded vase</c:v>
                </c:pt>
              </c:strCache>
            </c:strRef>
          </c:cat>
          <c:val>
            <c:numRef>
              <c:f>'Figure 10-11'!$B$43:$B$53</c:f>
              <c:numCache>
                <c:formatCode>General</c:formatCode>
                <c:ptCount val="10"/>
                <c:pt idx="0">
                  <c:v>2591</c:v>
                </c:pt>
                <c:pt idx="1">
                  <c:v>1500</c:v>
                </c:pt>
                <c:pt idx="2">
                  <c:v>1022</c:v>
                </c:pt>
                <c:pt idx="3">
                  <c:v>737</c:v>
                </c:pt>
                <c:pt idx="4">
                  <c:v>692</c:v>
                </c:pt>
                <c:pt idx="5">
                  <c:v>619</c:v>
                </c:pt>
                <c:pt idx="6">
                  <c:v>298</c:v>
                </c:pt>
                <c:pt idx="7">
                  <c:v>152</c:v>
                </c:pt>
                <c:pt idx="8">
                  <c:v>57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1-4C5C-9284-E464DC8FCF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4006959"/>
        <c:axId val="794013199"/>
      </c:barChart>
      <c:catAx>
        <c:axId val="79400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13199"/>
        <c:crosses val="autoZero"/>
        <c:auto val="1"/>
        <c:lblAlgn val="ctr"/>
        <c:lblOffset val="100"/>
        <c:noMultiLvlLbl val="0"/>
      </c:catAx>
      <c:valAx>
        <c:axId val="7940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(unit)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Price distribution by Product Family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 by Product Family</a:t>
          </a:r>
        </a:p>
      </cx:txPr>
    </cx:title>
    <cx:plotArea>
      <cx:plotAreaRegion>
        <cx:series layoutId="boxWhisker" uniqueId="{F5DBE6D7-91C2-4D33-A3F4-77AFB71485B4}">
          <cx:tx>
            <cx:txData>
              <cx:f>_xlchart.v1.0</cx:f>
              <cx:v>Bin </cx:v>
            </cx:txData>
          </cx:tx>
          <cx:dataLabels>
            <cx:numFmt formatCode="£#,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218693B-E775-40C0-B506-B3F42DA5D4FB}">
          <cx:tx>
            <cx:txData>
              <cx:f>_xlchart.v1.2</cx:f>
              <cx:v>Planterware</cx:v>
            </cx:txData>
          </cx:tx>
          <cx:dataLabels>
            <cx:numFmt formatCode="£#,##0" sourceLinked="0"/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EAE9417-CC30-4232-A97D-ED99C53E803A}">
          <cx:tx>
            <cx:txData>
              <cx:f>_xlchart.v1.4</cx:f>
              <cx:v>Self-Watering</cx:v>
            </cx:txData>
          </cx:tx>
          <cx:dataLabels>
            <cx:numFmt formatCode="£#,##0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180975</xdr:rowOff>
    </xdr:from>
    <xdr:to>
      <xdr:col>12</xdr:col>
      <xdr:colOff>480758</xdr:colOff>
      <xdr:row>17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2895D9-95A0-439E-9ADF-19E052F94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4975"/>
          <a:ext cx="8062658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1785937</xdr:colOff>
      <xdr:row>9</xdr:row>
      <xdr:rowOff>161925</xdr:rowOff>
    </xdr:from>
    <xdr:to>
      <xdr:col>9</xdr:col>
      <xdr:colOff>200025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A097C-A5F0-087A-8EBC-DFEFB2590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128586</xdr:colOff>
      <xdr:row>1</xdr:row>
      <xdr:rowOff>119061</xdr:rowOff>
    </xdr:from>
    <xdr:to>
      <xdr:col>13</xdr:col>
      <xdr:colOff>209549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C99E1-5B54-E11C-CC13-4ABADD146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19049</xdr:rowOff>
    </xdr:from>
    <xdr:to>
      <xdr:col>14</xdr:col>
      <xdr:colOff>95250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1558E-A72E-106C-9FC6-77197F6E2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3</xdr:row>
      <xdr:rowOff>33336</xdr:rowOff>
    </xdr:from>
    <xdr:to>
      <xdr:col>14</xdr:col>
      <xdr:colOff>266700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5764D-ECD2-5A1D-F554-4F35C31C9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2014537</xdr:colOff>
      <xdr:row>9</xdr:row>
      <xdr:rowOff>38100</xdr:rowOff>
    </xdr:from>
    <xdr:to>
      <xdr:col>8</xdr:col>
      <xdr:colOff>333375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8D1AD-2A2A-0167-4B24-4423A7BB7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217</xdr:row>
      <xdr:rowOff>138111</xdr:rowOff>
    </xdr:from>
    <xdr:to>
      <xdr:col>9</xdr:col>
      <xdr:colOff>723900</xdr:colOff>
      <xdr:row>235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9C677-66B4-50A1-31B3-4AABB21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1014412</xdr:colOff>
      <xdr:row>204</xdr:row>
      <xdr:rowOff>38100</xdr:rowOff>
    </xdr:from>
    <xdr:to>
      <xdr:col>7</xdr:col>
      <xdr:colOff>533400</xdr:colOff>
      <xdr:row>222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8A018-AFBC-BC75-64C0-7D9B1EE0B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224</xdr:row>
      <xdr:rowOff>90486</xdr:rowOff>
    </xdr:from>
    <xdr:to>
      <xdr:col>6</xdr:col>
      <xdr:colOff>2352674</xdr:colOff>
      <xdr:row>251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0E44793-6CF7-B253-F978-11E54A5235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5540" y="41055606"/>
              <a:ext cx="4227194" cy="4932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23</xdr:row>
      <xdr:rowOff>76200</xdr:rowOff>
    </xdr:from>
    <xdr:to>
      <xdr:col>18</xdr:col>
      <xdr:colOff>585391</xdr:colOff>
      <xdr:row>43</xdr:row>
      <xdr:rowOff>178595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1270D-5004-44A9-BD24-E5DD9CA82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61</xdr:row>
      <xdr:rowOff>66675</xdr:rowOff>
    </xdr:from>
    <xdr:to>
      <xdr:col>15</xdr:col>
      <xdr:colOff>57150</xdr:colOff>
      <xdr:row>83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08794-9B1B-3C24-993A-240B6A1F3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1285874</xdr:colOff>
      <xdr:row>159</xdr:row>
      <xdr:rowOff>90486</xdr:rowOff>
    </xdr:from>
    <xdr:to>
      <xdr:col>5</xdr:col>
      <xdr:colOff>1533525</xdr:colOff>
      <xdr:row>176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ED14-6141-9F2E-0718-ECCC5762F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1357311</xdr:colOff>
      <xdr:row>162</xdr:row>
      <xdr:rowOff>80961</xdr:rowOff>
    </xdr:from>
    <xdr:to>
      <xdr:col>10</xdr:col>
      <xdr:colOff>447675</xdr:colOff>
      <xdr:row>187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EFB96-EFD1-40F3-84BA-4ABF20E43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966786</xdr:colOff>
      <xdr:row>150</xdr:row>
      <xdr:rowOff>80962</xdr:rowOff>
    </xdr:from>
    <xdr:to>
      <xdr:col>11</xdr:col>
      <xdr:colOff>761999</xdr:colOff>
      <xdr:row>173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C5945-212D-7C19-E991-105112166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352424</xdr:colOff>
      <xdr:row>195</xdr:row>
      <xdr:rowOff>119062</xdr:rowOff>
    </xdr:from>
    <xdr:to>
      <xdr:col>12</xdr:col>
      <xdr:colOff>952500</xdr:colOff>
      <xdr:row>216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A7483-BEC0-2294-2460-B1D1C3E67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976312</xdr:colOff>
      <xdr:row>40</xdr:row>
      <xdr:rowOff>176211</xdr:rowOff>
    </xdr:from>
    <xdr:to>
      <xdr:col>10</xdr:col>
      <xdr:colOff>114300</xdr:colOff>
      <xdr:row>57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1D482-2B45-D728-8B98-22CBD5EF1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571501</xdr:colOff>
      <xdr:row>66</xdr:row>
      <xdr:rowOff>76199</xdr:rowOff>
    </xdr:from>
    <xdr:to>
      <xdr:col>11</xdr:col>
      <xdr:colOff>609601</xdr:colOff>
      <xdr:row>86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DD272-EB98-6DED-1BF4-85F0A20EC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2005012</xdr:colOff>
      <xdr:row>8</xdr:row>
      <xdr:rowOff>161925</xdr:rowOff>
    </xdr:from>
    <xdr:to>
      <xdr:col>10</xdr:col>
      <xdr:colOff>9525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795AA-E27C-D24C-E7E8-52A7EB19D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ntuac-my.sharepoint.com/personal/n1066541_my_ntu_ac_uk/Documents/Microsoft%20Teams%20Chat%20Files/DataSe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THAO NGUYEN 2022 (N1066541)" refreshedDate="45040.834392708333" createdVersion="8" refreshedVersion="8" minRefreshableVersion="3" recordCount="20" xr:uid="{71C425E1-61FC-4E3F-9B82-5010DA11598A}">
  <cacheSource type="worksheet">
    <worksheetSource ref="A1:P21" sheet="Total sales of Bins products" r:id="rId2"/>
  </cacheSource>
  <cacheFields count="15">
    <cacheField name="Product" numFmtId="0">
      <sharedItems/>
    </cacheField>
    <cacheField name="Description" numFmtId="0">
      <sharedItems count="19">
        <s v="Olympic dual bin"/>
        <s v="Ample bin"/>
        <s v="Stipple bin"/>
        <s v="West min bin"/>
        <s v="Penguin bin"/>
        <s v="Square hood bin"/>
        <s v="West min liner"/>
        <s v="Tapered hood bin"/>
        <s v="Robin bin"/>
        <s v="Enviro can recycle - post"/>
        <s v="Eco bin"/>
        <s v="Parot bin "/>
        <s v="Bear bin"/>
        <s v="Screwball post bin"/>
        <s v="Slim bin"/>
        <s v="Chick bin"/>
        <s v="Westmin recycle"/>
        <s v="Eviro bin - floor"/>
        <s v="Poo bin"/>
      </sharedItems>
    </cacheField>
    <cacheField name="Colour" numFmtId="0">
      <sharedItems/>
    </cacheField>
    <cacheField name="Powder weight (kg)" numFmtId="0">
      <sharedItems containsSemiMixedTypes="0" containsString="0" containsNumber="1" containsInteger="1" minValue="4" maxValue="45"/>
    </cacheField>
    <cacheField name="Selling Price £" numFmtId="0">
      <sharedItems containsSemiMixedTypes="0" containsString="0" containsNumber="1" containsInteger="1" minValue="50" maxValue="450"/>
    </cacheField>
    <cacheField name="2012" numFmtId="0">
      <sharedItems containsSemiMixedTypes="0" containsString="0" containsNumber="1" containsInteger="1" minValue="5" maxValue="487"/>
    </cacheField>
    <cacheField name="2011" numFmtId="0">
      <sharedItems containsString="0" containsBlank="1" containsNumber="1" containsInteger="1" minValue="7" maxValue="467"/>
    </cacheField>
    <cacheField name="2010" numFmtId="0">
      <sharedItems containsString="0" containsBlank="1" containsNumber="1" containsInteger="1" minValue="2" maxValue="954"/>
    </cacheField>
    <cacheField name="2009" numFmtId="0">
      <sharedItems containsString="0" containsBlank="1" containsNumber="1" containsInteger="1" minValue="8" maxValue="443"/>
    </cacheField>
    <cacheField name="2008" numFmtId="0">
      <sharedItems containsString="0" containsBlank="1" containsNumber="1" containsInteger="1" minValue="0" maxValue="521"/>
    </cacheField>
    <cacheField name="2007" numFmtId="0">
      <sharedItems containsString="0" containsBlank="1" containsNumber="1" containsInteger="1" minValue="0" maxValue="342"/>
    </cacheField>
    <cacheField name="2006" numFmtId="0">
      <sharedItems containsString="0" containsBlank="1" containsNumber="1" containsInteger="1" minValue="0" maxValue="315"/>
    </cacheField>
    <cacheField name="Total Sales " numFmtId="0">
      <sharedItems containsSemiMixedTypes="0" containsString="0" containsNumber="1" containsInteger="1" minValue="10" maxValue="2823" count="20">
        <n v="1916"/>
        <n v="785"/>
        <n v="1251"/>
        <n v="2823"/>
        <n v="821"/>
        <n v="70"/>
        <n v="1858"/>
        <n v="240"/>
        <n v="81"/>
        <n v="517"/>
        <n v="335"/>
        <n v="84"/>
        <n v="116"/>
        <n v="162"/>
        <n v="395"/>
        <n v="141"/>
        <n v="193"/>
        <n v="536"/>
        <n v="10"/>
        <n v="23"/>
      </sharedItems>
    </cacheField>
    <cacheField name="Product Family" numFmtId="0">
      <sharedItems/>
    </cacheField>
    <cacheField name="Due Date Performance/%" numFmtId="0">
      <sharedItems containsSemiMixedTypes="0" containsString="0" containsNumber="1" containsInteger="1" minValue="9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THAO NGUYEN 2022 (N1066541)" refreshedDate="45040.865373379631" createdVersion="8" refreshedVersion="8" minRefreshableVersion="3" recordCount="20" xr:uid="{AE889AF7-8268-464E-BBB8-8E5CFA8D543C}">
  <cacheSource type="worksheet">
    <worksheetSource name="Table14"/>
  </cacheSource>
  <cacheFields count="16">
    <cacheField name="Product" numFmtId="0">
      <sharedItems/>
    </cacheField>
    <cacheField name="Description" numFmtId="0">
      <sharedItems count="19">
        <s v="West min bin"/>
        <s v="Olympic dual bin"/>
        <s v="West min liner"/>
        <s v="Stipple bin"/>
        <s v="Penguin bin"/>
        <s v="Ample bin"/>
        <s v="Eviro bin - floor"/>
        <s v="Enviro can recycle - post"/>
        <s v="Slim bin"/>
        <s v="Eco bin"/>
        <s v="Tapered hood bin"/>
        <s v="Westmin recycle"/>
        <s v="Screwball post bin"/>
        <s v="Chick bin"/>
        <s v="Bear bin"/>
        <s v="Parot bin "/>
        <s v="Robin bin"/>
        <s v="Square hood bin"/>
        <s v="Poo bin"/>
      </sharedItems>
    </cacheField>
    <cacheField name="Colour" numFmtId="0">
      <sharedItems/>
    </cacheField>
    <cacheField name="Powder weight (kg)" numFmtId="0">
      <sharedItems containsSemiMixedTypes="0" containsString="0" containsNumber="1" containsInteger="1" minValue="4" maxValue="45"/>
    </cacheField>
    <cacheField name="Selling Price £" numFmtId="0">
      <sharedItems containsSemiMixedTypes="0" containsString="0" containsNumber="1" containsInteger="1" minValue="50" maxValue="450"/>
    </cacheField>
    <cacheField name="2012" numFmtId="0">
      <sharedItems containsSemiMixedTypes="0" containsString="0" containsNumber="1" containsInteger="1" minValue="5" maxValue="487"/>
    </cacheField>
    <cacheField name="2011" numFmtId="0">
      <sharedItems containsString="0" containsBlank="1" containsNumber="1" containsInteger="1" minValue="7" maxValue="467"/>
    </cacheField>
    <cacheField name="2010" numFmtId="0">
      <sharedItems containsString="0" containsBlank="1" containsNumber="1" containsInteger="1" minValue="2" maxValue="954"/>
    </cacheField>
    <cacheField name="2009" numFmtId="0">
      <sharedItems containsString="0" containsBlank="1" containsNumber="1" containsInteger="1" minValue="8" maxValue="443"/>
    </cacheField>
    <cacheField name="2008" numFmtId="0">
      <sharedItems containsString="0" containsBlank="1" containsNumber="1" containsInteger="1" minValue="0" maxValue="521"/>
    </cacheField>
    <cacheField name="2007" numFmtId="0">
      <sharedItems containsString="0" containsBlank="1" containsNumber="1" containsInteger="1" minValue="0" maxValue="342"/>
    </cacheField>
    <cacheField name="2006" numFmtId="0">
      <sharedItems containsString="0" containsBlank="1" containsNumber="1" containsInteger="1" minValue="0" maxValue="315"/>
    </cacheField>
    <cacheField name="Total Sales (Unit)" numFmtId="0">
      <sharedItems containsSemiMixedTypes="0" containsString="0" containsNumber="1" containsInteger="1" minValue="10" maxValue="2823" count="20">
        <n v="2823"/>
        <n v="1916"/>
        <n v="1858"/>
        <n v="1251"/>
        <n v="821"/>
        <n v="785"/>
        <n v="536"/>
        <n v="517"/>
        <n v="395"/>
        <n v="335"/>
        <n v="240"/>
        <n v="193"/>
        <n v="162"/>
        <n v="141"/>
        <n v="116"/>
        <n v="84"/>
        <n v="81"/>
        <n v="70"/>
        <n v="23"/>
        <n v="10"/>
      </sharedItems>
    </cacheField>
    <cacheField name="Total Sales (£)" numFmtId="0">
      <sharedItems containsSemiMixedTypes="0" containsString="0" containsNumber="1" containsInteger="1" minValue="1200" maxValue="862200"/>
    </cacheField>
    <cacheField name="Product Family" numFmtId="0">
      <sharedItems count="1">
        <s v="Bins"/>
      </sharedItems>
    </cacheField>
    <cacheField name="Due Date Performance/%" numFmtId="0">
      <sharedItems containsSemiMixedTypes="0" containsString="0" containsNumber="1" containsInteger="1" minValue="9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THAO NGUYEN 2022 (N1066541)" refreshedDate="45041.906619328707" createdVersion="8" refreshedVersion="8" minRefreshableVersion="3" recordCount="37" xr:uid="{76705504-0739-41BD-8DD4-8986A652649A}">
  <cacheSource type="worksheet">
    <worksheetSource name="Table23"/>
  </cacheSource>
  <cacheFields count="15">
    <cacheField name="Description" numFmtId="0">
      <sharedItems count="10">
        <s v="Cylinder"/>
        <s v="Egg pot square"/>
        <s v="Egg pot vase"/>
        <s v="Rectangular container"/>
        <s v="Square"/>
        <s v="Tall square"/>
        <s v="Tall vase"/>
        <s v="Plain vase"/>
        <s v="Garlanded vase"/>
        <s v="Window Box"/>
      </sharedItems>
    </cacheField>
    <cacheField name="Colour" numFmtId="0">
      <sharedItems/>
    </cacheField>
    <cacheField name="Powder weight (kg)" numFmtId="0">
      <sharedItems containsSemiMixedTypes="0" containsString="0" containsNumber="1" minValue="5" maxValue="20"/>
    </cacheField>
    <cacheField name="Selling Price £" numFmtId="0">
      <sharedItems containsSemiMixedTypes="0" containsString="0" containsNumber="1" containsInteger="1" minValue="30" maxValue="90"/>
    </cacheField>
    <cacheField name="2012 (unit)" numFmtId="0">
      <sharedItems containsString="0" containsBlank="1" containsNumber="1" containsInteger="1" minValue="7" maxValue="430"/>
    </cacheField>
    <cacheField name="2011 (unit)" numFmtId="0">
      <sharedItems containsString="0" containsBlank="1" containsNumber="1" containsInteger="1" minValue="0" maxValue="223"/>
    </cacheField>
    <cacheField name="2010 (unit)" numFmtId="0">
      <sharedItems containsString="0" containsBlank="1" containsNumber="1" containsInteger="1" minValue="0" maxValue="205"/>
    </cacheField>
    <cacheField name="2009 (unit)" numFmtId="0">
      <sharedItems containsString="0" containsBlank="1" containsNumber="1" containsInteger="1" minValue="0" maxValue="0"/>
    </cacheField>
    <cacheField name="2008 (unit)" numFmtId="0">
      <sharedItems containsString="0" containsBlank="1" containsNumber="1" containsInteger="1" minValue="0" maxValue="0"/>
    </cacheField>
    <cacheField name="2007 (unit)" numFmtId="0">
      <sharedItems containsNonDate="0" containsString="0" containsBlank="1"/>
    </cacheField>
    <cacheField name="2006 (unit)" numFmtId="0">
      <sharedItems containsNonDate="0" containsString="0" containsBlank="1"/>
    </cacheField>
    <cacheField name="Total Sales (unit)" numFmtId="0">
      <sharedItems containsSemiMixedTypes="0" containsString="0" containsNumber="1" containsInteger="1" minValue="0" maxValue="810"/>
    </cacheField>
    <cacheField name="Total Sales (£)" numFmtId="0">
      <sharedItems containsSemiMixedTypes="0" containsString="0" containsNumber="1" containsInteger="1" minValue="0" maxValue="48600"/>
    </cacheField>
    <cacheField name="Product Family" numFmtId="0">
      <sharedItems/>
    </cacheField>
    <cacheField name="Due Date Performance/%" numFmtId="0">
      <sharedItems containsSemiMixedTypes="0" containsString="0" containsNumber="1" containsInteger="1" minValue="9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THAO NGUYEN 2022 (N1066541)" refreshedDate="45042.929674768522" createdVersion="8" refreshedVersion="8" minRefreshableVersion="3" recordCount="145" xr:uid="{FB7E1821-3587-4264-A64D-5286826645A2}">
  <cacheSource type="worksheet">
    <worksheetSource name="Table3"/>
  </cacheSource>
  <cacheFields count="22">
    <cacheField name="Product" numFmtId="0">
      <sharedItems/>
    </cacheField>
    <cacheField name="Description" numFmtId="0">
      <sharedItems/>
    </cacheField>
    <cacheField name="Colour" numFmtId="0">
      <sharedItems/>
    </cacheField>
    <cacheField name="Colour classification" numFmtId="0">
      <sharedItems count="2">
        <s v="Standard colour products"/>
        <s v="Special colour products"/>
      </sharedItems>
    </cacheField>
    <cacheField name="Powder weight (kg)" numFmtId="0">
      <sharedItems containsSemiMixedTypes="0" containsString="0" containsNumber="1" minValue="3.5" maxValue="65"/>
    </cacheField>
    <cacheField name="Selling Price £" numFmtId="0">
      <sharedItems containsSemiMixedTypes="0" containsString="0" containsNumber="1" containsInteger="1" minValue="25" maxValue="700"/>
    </cacheField>
    <cacheField name="2012 (unit)" numFmtId="0">
      <sharedItems containsString="0" containsBlank="1" containsNumber="1" containsInteger="1" minValue="0" maxValue="2132"/>
    </cacheField>
    <cacheField name="2012 (£)" numFmtId="0">
      <sharedItems containsSemiMixedTypes="0" containsString="0" containsNumber="1" containsInteger="1" minValue="0" maxValue="102700"/>
    </cacheField>
    <cacheField name="2011 (unit)" numFmtId="0">
      <sharedItems containsString="0" containsBlank="1" containsNumber="1" containsInteger="1" minValue="0" maxValue="2648"/>
    </cacheField>
    <cacheField name="2011 (£)" numFmtId="0">
      <sharedItems containsSemiMixedTypes="0" containsString="0" containsNumber="1" containsInteger="1" minValue="0" maxValue="79750"/>
    </cacheField>
    <cacheField name="2010 (unit)" numFmtId="0">
      <sharedItems containsString="0" containsBlank="1" containsNumber="1" containsInteger="1" minValue="0" maxValue="2712"/>
    </cacheField>
    <cacheField name="2010 (£)" numFmtId="0">
      <sharedItems containsSemiMixedTypes="0" containsString="0" containsNumber="1" containsInteger="1" minValue="0" maxValue="162500"/>
    </cacheField>
    <cacheField name="2009 (unit)" numFmtId="0">
      <sharedItems containsString="0" containsBlank="1" containsNumber="1" containsInteger="1" minValue="0" maxValue="2901"/>
    </cacheField>
    <cacheField name="2009 (£)" numFmtId="0">
      <sharedItems containsSemiMixedTypes="0" containsString="0" containsNumber="1" containsInteger="1" minValue="0" maxValue="130545"/>
    </cacheField>
    <cacheField name="2008 (unit)" numFmtId="0">
      <sharedItems containsString="0" containsBlank="1" containsNumber="1" containsInteger="1" minValue="0" maxValue="2434"/>
    </cacheField>
    <cacheField name="2008 (£)" numFmtId="0">
      <sharedItems containsSemiMixedTypes="0" containsString="0" containsNumber="1" containsInteger="1" minValue="0" maxValue="126500"/>
    </cacheField>
    <cacheField name="2007 (unit)" numFmtId="0">
      <sharedItems containsString="0" containsBlank="1" containsNumber="1" containsInteger="1" minValue="0" maxValue="2780"/>
    </cacheField>
    <cacheField name="2007 (£)" numFmtId="0">
      <sharedItems containsSemiMixedTypes="0" containsString="0" containsNumber="1" containsInteger="1" minValue="0" maxValue="152900"/>
    </cacheField>
    <cacheField name="2006 (unit)" numFmtId="0">
      <sharedItems containsString="0" containsBlank="1" containsNumber="1" containsInteger="1" minValue="0" maxValue="2800"/>
    </cacheField>
    <cacheField name="2006 (£)" numFmtId="0">
      <sharedItems containsSemiMixedTypes="0" containsString="0" containsNumber="1" containsInteger="1" minValue="0" maxValue="154000"/>
    </cacheField>
    <cacheField name="Product Family" numFmtId="0">
      <sharedItems/>
    </cacheField>
    <cacheField name="Due Date Performance/%" numFmtId="0">
      <sharedItems containsSemiMixedTypes="0" containsString="0" containsNumber="1" containsInteger="1" minValue="9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THAO NGUYEN 2022 (N1066541)" refreshedDate="45042.958070717592" createdVersion="8" refreshedVersion="8" minRefreshableVersion="3" recordCount="145" xr:uid="{C440DE92-B01A-4D84-8A15-5A0329D19073}">
  <cacheSource type="worksheet">
    <worksheetSource name="Table10"/>
  </cacheSource>
  <cacheFields count="22">
    <cacheField name="Product" numFmtId="0">
      <sharedItems/>
    </cacheField>
    <cacheField name="Description" numFmtId="0">
      <sharedItems/>
    </cacheField>
    <cacheField name="Colour" numFmtId="0">
      <sharedItems count="14">
        <s v="Black"/>
        <s v="Standard Green"/>
        <s v="Orange"/>
        <s v="Sky Blue"/>
        <s v="Pink Granite"/>
        <s v="Dark Sandstone"/>
        <s v="Guernsey Granite"/>
        <s v="Millstone Gritt"/>
        <s v="Light Green"/>
        <s v="Brown"/>
        <s v="Moss Stone"/>
        <s v="Light Sandstone"/>
        <s v="White Marble"/>
        <s v="Cherry"/>
      </sharedItems>
    </cacheField>
    <cacheField name="Colour classification" numFmtId="0">
      <sharedItems/>
    </cacheField>
    <cacheField name="Powder weight (kg)" numFmtId="0">
      <sharedItems containsSemiMixedTypes="0" containsString="0" containsNumber="1" minValue="3.5" maxValue="65"/>
    </cacheField>
    <cacheField name="Selling Price £" numFmtId="0">
      <sharedItems containsSemiMixedTypes="0" containsString="0" containsNumber="1" containsInteger="1" minValue="25" maxValue="700"/>
    </cacheField>
    <cacheField name="2012 (unit)" numFmtId="0">
      <sharedItems containsString="0" containsBlank="1" containsNumber="1" containsInteger="1" minValue="0" maxValue="2132"/>
    </cacheField>
    <cacheField name="2012 (powder weight)" numFmtId="0">
      <sharedItems containsSemiMixedTypes="0" containsString="0" containsNumber="1" minValue="0" maxValue="14924"/>
    </cacheField>
    <cacheField name="2011 (unit)" numFmtId="0">
      <sharedItems containsString="0" containsBlank="1" containsNumber="1" containsInteger="1" minValue="0" maxValue="2648"/>
    </cacheField>
    <cacheField name="2011 (powder weight)" numFmtId="0">
      <sharedItems containsSemiMixedTypes="0" containsString="0" containsNumber="1" minValue="0" maxValue="18536"/>
    </cacheField>
    <cacheField name="2010 (unit)" numFmtId="0">
      <sharedItems containsString="0" containsBlank="1" containsNumber="1" containsInteger="1" minValue="0" maxValue="2712"/>
    </cacheField>
    <cacheField name="2010 (powder weight)" numFmtId="0">
      <sharedItems containsSemiMixedTypes="0" containsString="0" containsNumber="1" minValue="0" maxValue="18984"/>
    </cacheField>
    <cacheField name="2009 (unit)" numFmtId="0">
      <sharedItems containsString="0" containsBlank="1" containsNumber="1" containsInteger="1" minValue="0" maxValue="2901"/>
    </cacheField>
    <cacheField name="2009 (powder weight)" numFmtId="0">
      <sharedItems containsSemiMixedTypes="0" containsString="0" containsNumber="1" minValue="0" maxValue="20307"/>
    </cacheField>
    <cacheField name="2008 (unit)" numFmtId="0">
      <sharedItems containsString="0" containsBlank="1" containsNumber="1" containsInteger="1" minValue="0" maxValue="2434"/>
    </cacheField>
    <cacheField name="2008 (powder weight)" numFmtId="0">
      <sharedItems containsSemiMixedTypes="0" containsString="0" containsNumber="1" minValue="0" maxValue="17038"/>
    </cacheField>
    <cacheField name="2007 (unit)" numFmtId="0">
      <sharedItems containsString="0" containsBlank="1" containsNumber="1" containsInteger="1" minValue="0" maxValue="2780"/>
    </cacheField>
    <cacheField name="2007 (powder weight)" numFmtId="0">
      <sharedItems containsSemiMixedTypes="0" containsString="0" containsNumber="1" minValue="0" maxValue="19460"/>
    </cacheField>
    <cacheField name="2006 (unit)" numFmtId="0">
      <sharedItems containsString="0" containsBlank="1" containsNumber="1" containsInteger="1" minValue="0" maxValue="2800"/>
    </cacheField>
    <cacheField name="2006 (powder weight)" numFmtId="0">
      <sharedItems containsSemiMixedTypes="0" containsString="0" containsNumber="1" minValue="0" maxValue="19600"/>
    </cacheField>
    <cacheField name="Product Family" numFmtId="0">
      <sharedItems/>
    </cacheField>
    <cacheField name="Due Date Performance/%" numFmtId="0">
      <sharedItems containsSemiMixedTypes="0" containsString="0" containsNumber="1" containsInteger="1" minValue="9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THAO NGUYEN 2022 (N1066541)" refreshedDate="45042.973504745372" createdVersion="8" refreshedVersion="8" minRefreshableVersion="3" recordCount="145" xr:uid="{7688DECA-F240-4830-B973-FFC48F97C4DF}">
  <cacheSource type="worksheet">
    <worksheetSource name="Table11"/>
  </cacheSource>
  <cacheFields count="16">
    <cacheField name="Product" numFmtId="0">
      <sharedItems/>
    </cacheField>
    <cacheField name="Description" numFmtId="0">
      <sharedItems count="29">
        <s v="Cup and Saucer"/>
        <s v="Barrier Basket"/>
        <s v="Octagonal fountain"/>
        <s v="Cup and Saucer on pole"/>
        <s v="Barrel"/>
        <s v="Bee hive fountain (5)"/>
        <s v="Bee hive fountain (6)"/>
        <s v="Half basket up the pole"/>
        <s v="Cup and Saucer (HB)"/>
        <s v="Meter sq planter"/>
        <s v="Barrier Basket Liner"/>
        <s v="Conventional Hanging Basket"/>
        <s v="Meter sq planter (3)"/>
        <s v="Floural fountain "/>
        <s v="Floor standing oval planter"/>
        <s v="Half barrier basket"/>
        <s v="Full barrier basket"/>
        <s v="Wall and window box"/>
        <s v="Half pole basket"/>
        <s v="half cup and saucer up the pole"/>
        <s v="Up the pole basket"/>
        <s v="Half barrier basket liner"/>
        <s v="Terresterial Basket"/>
        <s v="Meter sq planter (1)"/>
        <s v="Meter sq planter (2)"/>
        <s v="Meter sq planter (4)"/>
        <s v="Octagonal fountain (1)"/>
        <s v="Octagonal fountain (2)"/>
        <s v="Octagonal fountain (3)"/>
      </sharedItems>
    </cacheField>
    <cacheField name="Colour" numFmtId="0">
      <sharedItems/>
    </cacheField>
    <cacheField name="Powder weight (kg)" numFmtId="0">
      <sharedItems containsSemiMixedTypes="0" containsString="0" containsNumber="1" minValue="3.5" maxValue="65"/>
    </cacheField>
    <cacheField name="Selling Price £" numFmtId="0">
      <sharedItems containsSemiMixedTypes="0" containsString="0" containsNumber="1" containsInteger="1" minValue="25" maxValue="700"/>
    </cacheField>
    <cacheField name="2012 (unit)" numFmtId="0">
      <sharedItems containsString="0" containsBlank="1" containsNumber="1" containsInteger="1" minValue="0" maxValue="2132"/>
    </cacheField>
    <cacheField name="2011 (unit)" numFmtId="0">
      <sharedItems containsString="0" containsBlank="1" containsNumber="1" containsInteger="1" minValue="0" maxValue="2648"/>
    </cacheField>
    <cacheField name="2010 (unit)" numFmtId="0">
      <sharedItems containsString="0" containsBlank="1" containsNumber="1" containsInteger="1" minValue="0" maxValue="2712"/>
    </cacheField>
    <cacheField name="2009 (unit)" numFmtId="0">
      <sharedItems containsString="0" containsBlank="1" containsNumber="1" containsInteger="1" minValue="0" maxValue="2901"/>
    </cacheField>
    <cacheField name="2008 (unit)" numFmtId="0">
      <sharedItems containsString="0" containsBlank="1" containsNumber="1" containsInteger="1" minValue="0" maxValue="2434"/>
    </cacheField>
    <cacheField name="2007 (unit)" numFmtId="0">
      <sharedItems containsString="0" containsBlank="1" containsNumber="1" containsInteger="1" minValue="0" maxValue="2780"/>
    </cacheField>
    <cacheField name="2006 (unit)" numFmtId="0">
      <sharedItems containsString="0" containsBlank="1" containsNumber="1" containsInteger="1" minValue="0" maxValue="2800"/>
    </cacheField>
    <cacheField name="Total Sales (unit)" numFmtId="0">
      <sharedItems containsSemiMixedTypes="0" containsString="0" containsNumber="1" containsInteger="1" minValue="1" maxValue="16351"/>
    </cacheField>
    <cacheField name="Total Sales (£)" numFmtId="0">
      <sharedItems containsSemiMixedTypes="0" containsString="0" containsNumber="1" containsInteger="1" minValue="49" maxValue="715000"/>
    </cacheField>
    <cacheField name="Product Family" numFmtId="0">
      <sharedItems/>
    </cacheField>
    <cacheField name="Due Date Performance/%" numFmtId="0">
      <sharedItems containsSemiMixedTypes="0" containsString="0" containsNumber="1" containsInteger="1" minValue="9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THAO NGUYEN 2022 (N1066541)" refreshedDate="45043.819410879631" createdVersion="8" refreshedVersion="8" minRefreshableVersion="3" recordCount="202" xr:uid="{808D9620-12B3-4D67-BD4B-E065F778709F}">
  <cacheSource type="worksheet">
    <worksheetSource name="Table20"/>
  </cacheSource>
  <cacheFields count="21">
    <cacheField name="Product" numFmtId="0">
      <sharedItems/>
    </cacheField>
    <cacheField name="Description" numFmtId="0">
      <sharedItems/>
    </cacheField>
    <cacheField name="Colour" numFmtId="0">
      <sharedItems/>
    </cacheField>
    <cacheField name="Powder weight (kg)" numFmtId="0">
      <sharedItems containsSemiMixedTypes="0" containsString="0" containsNumber="1" minValue="3.5" maxValue="65"/>
    </cacheField>
    <cacheField name="Selling Price £" numFmtId="0">
      <sharedItems containsSemiMixedTypes="0" containsString="0" containsNumber="1" containsInteger="1" minValue="25" maxValue="700"/>
    </cacheField>
    <cacheField name="2012 (unit)" numFmtId="0">
      <sharedItems containsString="0" containsBlank="1" containsNumber="1" containsInteger="1" minValue="0" maxValue="2132"/>
    </cacheField>
    <cacheField name="2012 (£)" numFmtId="0">
      <sharedItems containsSemiMixedTypes="0" containsString="0" containsNumber="1" containsInteger="1" minValue="0" maxValue="219150"/>
    </cacheField>
    <cacheField name="2011 (unit)" numFmtId="0">
      <sharedItems containsString="0" containsBlank="1" containsNumber="1" containsInteger="1" minValue="0" maxValue="2648"/>
    </cacheField>
    <cacheField name="2011 (£)" numFmtId="0">
      <sharedItems containsSemiMixedTypes="0" containsString="0" containsNumber="1" containsInteger="1" minValue="0" maxValue="202500"/>
    </cacheField>
    <cacheField name="2010 (unit)" numFmtId="0">
      <sharedItems containsString="0" containsBlank="1" containsNumber="1" containsInteger="1" minValue="0" maxValue="2712"/>
    </cacheField>
    <cacheField name="2010 (£)" numFmtId="0">
      <sharedItems containsSemiMixedTypes="0" containsString="0" containsNumber="1" containsInteger="1" minValue="0" maxValue="429300"/>
    </cacheField>
    <cacheField name="2009 (unit)" numFmtId="0">
      <sharedItems containsString="0" containsBlank="1" containsNumber="1" containsInteger="1" minValue="0" maxValue="2901"/>
    </cacheField>
    <cacheField name="2009 (£)" numFmtId="0">
      <sharedItems containsSemiMixedTypes="0" containsString="0" containsNumber="1" containsInteger="1" minValue="0" maxValue="130545"/>
    </cacheField>
    <cacheField name="2008 (unit)" numFmtId="0">
      <sharedItems containsString="0" containsBlank="1" containsNumber="1" containsInteger="1" minValue="0" maxValue="2434"/>
    </cacheField>
    <cacheField name="2008 (£)" numFmtId="0">
      <sharedItems containsSemiMixedTypes="0" containsString="0" containsNumber="1" containsInteger="1" minValue="0" maxValue="126500"/>
    </cacheField>
    <cacheField name="2007 (unit)" numFmtId="0">
      <sharedItems containsString="0" containsBlank="1" containsNumber="1" containsInteger="1" minValue="0" maxValue="2780"/>
    </cacheField>
    <cacheField name="2007 (£)" numFmtId="0">
      <sharedItems containsSemiMixedTypes="0" containsString="0" containsNumber="1" containsInteger="1" minValue="0" maxValue="152900"/>
    </cacheField>
    <cacheField name="2006 (unit)" numFmtId="0">
      <sharedItems containsString="0" containsBlank="1" containsNumber="1" containsInteger="1" minValue="0" maxValue="2800"/>
    </cacheField>
    <cacheField name="2006 (£)" numFmtId="0">
      <sharedItems containsSemiMixedTypes="0" containsString="0" containsNumber="1" containsInteger="1" minValue="0" maxValue="154000"/>
    </cacheField>
    <cacheField name="Product Family" numFmtId="0">
      <sharedItems count="3">
        <s v="Bins"/>
        <s v="Planterware"/>
        <s v="Self-Watering"/>
      </sharedItems>
    </cacheField>
    <cacheField name="Due Date Performance/%" numFmtId="0">
      <sharedItems containsSemiMixedTypes="0" containsString="0" containsNumber="1" containsInteger="1" minValue="9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THAO NGUYEN 2022 (N1066541)" refreshedDate="45044.938363773152" createdVersion="8" refreshedVersion="8" minRefreshableVersion="3" recordCount="202" xr:uid="{2C478B23-2470-4C69-ABB1-A0EA6B56FF70}">
  <cacheSource type="worksheet">
    <worksheetSource name="Table28"/>
  </cacheSource>
  <cacheFields count="14">
    <cacheField name="Product" numFmtId="0">
      <sharedItems/>
    </cacheField>
    <cacheField name="Description" numFmtId="0">
      <sharedItems/>
    </cacheField>
    <cacheField name="Colour" numFmtId="0">
      <sharedItems/>
    </cacheField>
    <cacheField name="Powder weight (kg)" numFmtId="0">
      <sharedItems containsSemiMixedTypes="0" containsString="0" containsNumber="1" minValue="3.5" maxValue="65"/>
    </cacheField>
    <cacheField name="Selling Price £" numFmtId="0">
      <sharedItems containsSemiMixedTypes="0" containsString="0" containsNumber="1" containsInteger="1" minValue="25" maxValue="700" count="69">
        <n v="450"/>
        <n v="150"/>
        <n v="55"/>
        <n v="75"/>
        <n v="250"/>
        <n v="180"/>
        <n v="50"/>
        <n v="300"/>
        <n v="125"/>
        <n v="200"/>
        <n v="280"/>
        <n v="130"/>
        <n v="99"/>
        <n v="120"/>
        <n v="100"/>
        <n v="35"/>
        <n v="30"/>
        <n v="40"/>
        <n v="38"/>
        <n v="45"/>
        <n v="60"/>
        <n v="85"/>
        <n v="59"/>
        <n v="90"/>
        <n v="77"/>
        <n v="32"/>
        <n v="51"/>
        <n v="48"/>
        <n v="73"/>
        <n v="79"/>
        <n v="65"/>
        <n v="88"/>
        <n v="64"/>
        <n v="185"/>
        <n v="530"/>
        <n v="600"/>
        <n v="615"/>
        <n v="584"/>
        <n v="650"/>
        <n v="700"/>
        <n v="70"/>
        <n v="135"/>
        <n v="25"/>
        <n v="375"/>
        <n v="400"/>
        <n v="510"/>
        <n v="359"/>
        <n v="399"/>
        <n v="58"/>
        <n v="80"/>
        <n v="95"/>
        <n v="28"/>
        <n v="145"/>
        <n v="160"/>
        <n v="56"/>
        <n v="66"/>
        <n v="69"/>
        <n v="39"/>
        <n v="49"/>
        <n v="220"/>
        <n v="340"/>
        <n v="370"/>
        <n v="579"/>
        <n v="589"/>
        <n v="290"/>
        <n v="260"/>
        <n v="315"/>
        <n v="470"/>
        <n v="500"/>
      </sharedItems>
    </cacheField>
    <cacheField name="2012 (unit)" numFmtId="0">
      <sharedItems containsString="0" containsBlank="1" containsNumber="1" containsInteger="1" minValue="0" maxValue="2132"/>
    </cacheField>
    <cacheField name="2011 (unit)" numFmtId="0">
      <sharedItems containsString="0" containsBlank="1" containsNumber="1" containsInteger="1" minValue="0" maxValue="2648"/>
    </cacheField>
    <cacheField name="2010 (unit)" numFmtId="0">
      <sharedItems containsString="0" containsBlank="1" containsNumber="1" containsInteger="1" minValue="0" maxValue="2712"/>
    </cacheField>
    <cacheField name="2009 (unit)" numFmtId="0">
      <sharedItems containsString="0" containsBlank="1" containsNumber="1" containsInteger="1" minValue="0" maxValue="2901"/>
    </cacheField>
    <cacheField name="2008 (unit)" numFmtId="0">
      <sharedItems containsString="0" containsBlank="1" containsNumber="1" containsInteger="1" minValue="0" maxValue="2434"/>
    </cacheField>
    <cacheField name="2007 (unit)" numFmtId="0">
      <sharedItems containsString="0" containsBlank="1" containsNumber="1" containsInteger="1" minValue="0" maxValue="2780"/>
    </cacheField>
    <cacheField name="2006 (unit)" numFmtId="0">
      <sharedItems containsString="0" containsBlank="1" containsNumber="1" containsInteger="1" minValue="0" maxValue="2800"/>
    </cacheField>
    <cacheField name="Product Family" numFmtId="0">
      <sharedItems count="3">
        <s v="Bins"/>
        <s v="Planterware"/>
        <s v="Self-Watering"/>
      </sharedItems>
    </cacheField>
    <cacheField name="Due Date Performance/%" numFmtId="0">
      <sharedItems containsSemiMixedTypes="0" containsString="0" containsNumber="1" containsInteger="1" minValue="90" maxValue="100" count="11">
        <n v="90"/>
        <n v="97"/>
        <n v="96"/>
        <n v="91"/>
        <n v="94"/>
        <n v="100"/>
        <n v="93"/>
        <n v="98"/>
        <n v="92"/>
        <n v="99"/>
        <n v="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OLY 1P"/>
    <x v="0"/>
    <s v="Black"/>
    <n v="40"/>
    <n v="450"/>
    <n v="487"/>
    <n v="450"/>
    <n v="954"/>
    <n v="25"/>
    <n v="0"/>
    <n v="0"/>
    <n v="0"/>
    <x v="0"/>
    <s v="Bins"/>
    <n v="90"/>
  </r>
  <r>
    <s v="AMP 1P"/>
    <x v="1"/>
    <s v="Black"/>
    <n v="20"/>
    <n v="150"/>
    <n v="230"/>
    <n v="215"/>
    <n v="150"/>
    <n v="20"/>
    <n v="80"/>
    <n v="40"/>
    <n v="50"/>
    <x v="1"/>
    <s v="Bins"/>
    <n v="97"/>
  </r>
  <r>
    <s v="ST 1P"/>
    <x v="2"/>
    <s v="Black"/>
    <n v="10"/>
    <n v="55"/>
    <n v="200"/>
    <n v="233"/>
    <n v="150"/>
    <n v="200"/>
    <n v="148"/>
    <n v="150"/>
    <n v="170"/>
    <x v="2"/>
    <s v="Bins"/>
    <n v="96"/>
  </r>
  <r>
    <s v="WLB 1P"/>
    <x v="3"/>
    <s v="Black"/>
    <n v="12"/>
    <n v="75"/>
    <n v="315"/>
    <n v="467"/>
    <n v="580"/>
    <n v="443"/>
    <n v="521"/>
    <n v="342"/>
    <n v="155"/>
    <x v="3"/>
    <s v="Bins"/>
    <n v="96"/>
  </r>
  <r>
    <s v="PEN 1P"/>
    <x v="4"/>
    <s v="Black"/>
    <n v="30"/>
    <n v="250"/>
    <n v="70"/>
    <n v="55"/>
    <n v="30"/>
    <n v="55"/>
    <n v="168"/>
    <n v="213"/>
    <n v="230"/>
    <x v="4"/>
    <s v="Bins"/>
    <n v="90"/>
  </r>
  <r>
    <s v="SQD 0P"/>
    <x v="5"/>
    <s v="Black"/>
    <n v="25"/>
    <n v="180"/>
    <n v="40"/>
    <n v="30"/>
    <m/>
    <m/>
    <m/>
    <m/>
    <m/>
    <x v="5"/>
    <s v="Bins"/>
    <n v="91"/>
  </r>
  <r>
    <s v="WLB 1PL"/>
    <x v="6"/>
    <s v="Black"/>
    <n v="4"/>
    <n v="50"/>
    <n v="332"/>
    <n v="280"/>
    <n v="309"/>
    <n v="280"/>
    <n v="255"/>
    <n v="244"/>
    <n v="158"/>
    <x v="6"/>
    <s v="Bins"/>
    <n v="94"/>
  </r>
  <r>
    <s v="TAR 1P"/>
    <x v="7"/>
    <s v="Black"/>
    <n v="35"/>
    <n v="300"/>
    <n v="19"/>
    <n v="41"/>
    <n v="40"/>
    <n v="23"/>
    <n v="70"/>
    <n v="22"/>
    <n v="25"/>
    <x v="7"/>
    <s v="Bins"/>
    <n v="97"/>
  </r>
  <r>
    <s v="ROB 1P"/>
    <x v="8"/>
    <s v="Black"/>
    <n v="30"/>
    <n v="250"/>
    <n v="15"/>
    <n v="10"/>
    <n v="8"/>
    <n v="10"/>
    <n v="25"/>
    <n v="10"/>
    <n v="3"/>
    <x v="8"/>
    <s v="Bins"/>
    <n v="96"/>
  </r>
  <r>
    <s v="ACT 1P"/>
    <x v="9"/>
    <s v="Black"/>
    <n v="8"/>
    <n v="125"/>
    <n v="45"/>
    <n v="50"/>
    <n v="80"/>
    <n v="50"/>
    <n v="120"/>
    <n v="103"/>
    <n v="69"/>
    <x v="9"/>
    <s v="Bins"/>
    <n v="100"/>
  </r>
  <r>
    <s v="ECO 1P"/>
    <x v="10"/>
    <s v="Black"/>
    <n v="30"/>
    <n v="200"/>
    <n v="20"/>
    <n v="25"/>
    <n v="60"/>
    <n v="45"/>
    <n v="55"/>
    <n v="130"/>
    <n v="0"/>
    <x v="10"/>
    <s v="Bins"/>
    <n v="91"/>
  </r>
  <r>
    <s v="PAR 1P"/>
    <x v="11"/>
    <s v="Black"/>
    <n v="30"/>
    <n v="280"/>
    <n v="12"/>
    <n v="12"/>
    <n v="9"/>
    <n v="10"/>
    <n v="13"/>
    <n v="13"/>
    <n v="15"/>
    <x v="11"/>
    <s v="Bins"/>
    <n v="93"/>
  </r>
  <r>
    <s v="AMB 1P"/>
    <x v="12"/>
    <s v="Black"/>
    <n v="45"/>
    <n v="300"/>
    <n v="23"/>
    <n v="20"/>
    <n v="15"/>
    <n v="10"/>
    <n v="13"/>
    <n v="20"/>
    <n v="15"/>
    <x v="12"/>
    <s v="Bins"/>
    <n v="98"/>
  </r>
  <r>
    <s v="SCW TP"/>
    <x v="13"/>
    <s v="Black"/>
    <n v="6"/>
    <n v="130"/>
    <n v="85"/>
    <n v="34"/>
    <n v="33"/>
    <n v="10"/>
    <n v="0"/>
    <n v="0"/>
    <n v="0"/>
    <x v="13"/>
    <s v="Bins"/>
    <n v="92"/>
  </r>
  <r>
    <s v="SLM 0P"/>
    <x v="14"/>
    <s v="Black"/>
    <n v="25"/>
    <n v="99"/>
    <n v="65"/>
    <n v="50"/>
    <n v="95"/>
    <n v="89"/>
    <n v="66"/>
    <n v="30"/>
    <n v="0"/>
    <x v="14"/>
    <s v="Bins"/>
    <n v="93"/>
  </r>
  <r>
    <s v="CHK 1P"/>
    <x v="15"/>
    <s v="Black"/>
    <n v="30"/>
    <n v="250"/>
    <n v="15"/>
    <n v="17"/>
    <n v="15"/>
    <n v="20"/>
    <n v="35"/>
    <n v="24"/>
    <n v="15"/>
    <x v="15"/>
    <s v="Bins"/>
    <n v="90"/>
  </r>
  <r>
    <s v="RCY 1P"/>
    <x v="16"/>
    <s v="Black"/>
    <n v="30"/>
    <n v="300"/>
    <n v="25"/>
    <n v="30"/>
    <n v="10"/>
    <n v="20"/>
    <n v="43"/>
    <n v="55"/>
    <n v="10"/>
    <x v="16"/>
    <s v="Bins"/>
    <n v="98"/>
  </r>
  <r>
    <s v="ENV 0P"/>
    <x v="17"/>
    <s v="Black"/>
    <n v="30"/>
    <n v="280"/>
    <n v="35"/>
    <n v="55"/>
    <n v="2"/>
    <n v="10"/>
    <n v="62"/>
    <n v="57"/>
    <n v="315"/>
    <x v="17"/>
    <s v="Bins"/>
    <n v="92"/>
  </r>
  <r>
    <s v="POOP 0P"/>
    <x v="18"/>
    <s v="Black"/>
    <n v="7"/>
    <n v="120"/>
    <n v="10"/>
    <m/>
    <m/>
    <m/>
    <m/>
    <m/>
    <m/>
    <x v="18"/>
    <s v="Bins"/>
    <n v="98"/>
  </r>
  <r>
    <s v="SCW 0P"/>
    <x v="13"/>
    <s v="Black"/>
    <n v="5"/>
    <n v="100"/>
    <n v="5"/>
    <n v="7"/>
    <n v="3"/>
    <n v="8"/>
    <n v="0"/>
    <n v="0"/>
    <n v="0"/>
    <x v="19"/>
    <s v="Bins"/>
    <n v="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WLB 1P"/>
    <x v="0"/>
    <s v="Black"/>
    <n v="12"/>
    <n v="75"/>
    <n v="315"/>
    <n v="467"/>
    <n v="580"/>
    <n v="443"/>
    <n v="521"/>
    <n v="342"/>
    <n v="155"/>
    <x v="0"/>
    <n v="211725"/>
    <x v="0"/>
    <n v="96"/>
  </r>
  <r>
    <s v="OLY 1P"/>
    <x v="1"/>
    <s v="Black"/>
    <n v="40"/>
    <n v="450"/>
    <n v="487"/>
    <n v="450"/>
    <n v="954"/>
    <n v="25"/>
    <n v="0"/>
    <n v="0"/>
    <n v="0"/>
    <x v="1"/>
    <n v="862200"/>
    <x v="0"/>
    <n v="90"/>
  </r>
  <r>
    <s v="WLB 1PL"/>
    <x v="2"/>
    <s v="Black"/>
    <n v="4"/>
    <n v="50"/>
    <n v="332"/>
    <n v="280"/>
    <n v="309"/>
    <n v="280"/>
    <n v="255"/>
    <n v="244"/>
    <n v="158"/>
    <x v="2"/>
    <n v="92900"/>
    <x v="0"/>
    <n v="94"/>
  </r>
  <r>
    <s v="ST 1P"/>
    <x v="3"/>
    <s v="Black"/>
    <n v="10"/>
    <n v="55"/>
    <n v="200"/>
    <n v="233"/>
    <n v="150"/>
    <n v="200"/>
    <n v="148"/>
    <n v="150"/>
    <n v="170"/>
    <x v="3"/>
    <n v="68805"/>
    <x v="0"/>
    <n v="96"/>
  </r>
  <r>
    <s v="PEN 1P"/>
    <x v="4"/>
    <s v="Black"/>
    <n v="30"/>
    <n v="250"/>
    <n v="70"/>
    <n v="55"/>
    <n v="30"/>
    <n v="55"/>
    <n v="168"/>
    <n v="213"/>
    <n v="230"/>
    <x v="4"/>
    <n v="205250"/>
    <x v="0"/>
    <n v="90"/>
  </r>
  <r>
    <s v="AMP 1P"/>
    <x v="5"/>
    <s v="Black"/>
    <n v="20"/>
    <n v="150"/>
    <n v="230"/>
    <n v="215"/>
    <n v="150"/>
    <n v="20"/>
    <n v="80"/>
    <n v="40"/>
    <n v="50"/>
    <x v="5"/>
    <n v="117750"/>
    <x v="0"/>
    <n v="97"/>
  </r>
  <r>
    <s v="ENV 0P"/>
    <x v="6"/>
    <s v="Black"/>
    <n v="30"/>
    <n v="280"/>
    <n v="35"/>
    <n v="55"/>
    <n v="2"/>
    <n v="10"/>
    <n v="62"/>
    <n v="57"/>
    <n v="315"/>
    <x v="6"/>
    <n v="150080"/>
    <x v="0"/>
    <n v="92"/>
  </r>
  <r>
    <s v="ACT 1P"/>
    <x v="7"/>
    <s v="Black"/>
    <n v="8"/>
    <n v="125"/>
    <n v="45"/>
    <n v="50"/>
    <n v="80"/>
    <n v="50"/>
    <n v="120"/>
    <n v="103"/>
    <n v="69"/>
    <x v="7"/>
    <n v="64625"/>
    <x v="0"/>
    <n v="100"/>
  </r>
  <r>
    <s v="SLM 0P"/>
    <x v="8"/>
    <s v="Black"/>
    <n v="25"/>
    <n v="99"/>
    <n v="65"/>
    <n v="50"/>
    <n v="95"/>
    <n v="89"/>
    <n v="66"/>
    <n v="30"/>
    <n v="0"/>
    <x v="8"/>
    <n v="39105"/>
    <x v="0"/>
    <n v="93"/>
  </r>
  <r>
    <s v="ECO 1P"/>
    <x v="9"/>
    <s v="Black"/>
    <n v="30"/>
    <n v="200"/>
    <n v="20"/>
    <n v="25"/>
    <n v="60"/>
    <n v="45"/>
    <n v="55"/>
    <n v="130"/>
    <n v="0"/>
    <x v="9"/>
    <n v="67000"/>
    <x v="0"/>
    <n v="91"/>
  </r>
  <r>
    <s v="TAR 1P"/>
    <x v="10"/>
    <s v="Black"/>
    <n v="35"/>
    <n v="300"/>
    <n v="19"/>
    <n v="41"/>
    <n v="40"/>
    <n v="23"/>
    <n v="70"/>
    <n v="22"/>
    <n v="25"/>
    <x v="10"/>
    <n v="72000"/>
    <x v="0"/>
    <n v="97"/>
  </r>
  <r>
    <s v="RCY 1P"/>
    <x v="11"/>
    <s v="Black"/>
    <n v="30"/>
    <n v="300"/>
    <n v="25"/>
    <n v="30"/>
    <n v="10"/>
    <n v="20"/>
    <n v="43"/>
    <n v="55"/>
    <n v="10"/>
    <x v="11"/>
    <n v="57900"/>
    <x v="0"/>
    <n v="98"/>
  </r>
  <r>
    <s v="SCW TP"/>
    <x v="12"/>
    <s v="Black"/>
    <n v="6"/>
    <n v="130"/>
    <n v="85"/>
    <n v="34"/>
    <n v="33"/>
    <n v="10"/>
    <n v="0"/>
    <n v="0"/>
    <n v="0"/>
    <x v="12"/>
    <n v="21060"/>
    <x v="0"/>
    <n v="92"/>
  </r>
  <r>
    <s v="CHK 1P"/>
    <x v="13"/>
    <s v="Black"/>
    <n v="30"/>
    <n v="250"/>
    <n v="15"/>
    <n v="17"/>
    <n v="15"/>
    <n v="20"/>
    <n v="35"/>
    <n v="24"/>
    <n v="15"/>
    <x v="13"/>
    <n v="35250"/>
    <x v="0"/>
    <n v="90"/>
  </r>
  <r>
    <s v="AMB 1P"/>
    <x v="14"/>
    <s v="Black"/>
    <n v="45"/>
    <n v="300"/>
    <n v="23"/>
    <n v="20"/>
    <n v="15"/>
    <n v="10"/>
    <n v="13"/>
    <n v="20"/>
    <n v="15"/>
    <x v="14"/>
    <n v="34800"/>
    <x v="0"/>
    <n v="98"/>
  </r>
  <r>
    <s v="PAR 1P"/>
    <x v="15"/>
    <s v="Black"/>
    <n v="30"/>
    <n v="280"/>
    <n v="12"/>
    <n v="12"/>
    <n v="9"/>
    <n v="10"/>
    <n v="13"/>
    <n v="13"/>
    <n v="15"/>
    <x v="15"/>
    <n v="23520"/>
    <x v="0"/>
    <n v="93"/>
  </r>
  <r>
    <s v="ROB 1P"/>
    <x v="16"/>
    <s v="Black"/>
    <n v="30"/>
    <n v="250"/>
    <n v="15"/>
    <n v="10"/>
    <n v="8"/>
    <n v="10"/>
    <n v="25"/>
    <n v="10"/>
    <n v="3"/>
    <x v="16"/>
    <n v="20250"/>
    <x v="0"/>
    <n v="96"/>
  </r>
  <r>
    <s v="SQD 0P"/>
    <x v="17"/>
    <s v="Black"/>
    <n v="25"/>
    <n v="180"/>
    <n v="40"/>
    <n v="30"/>
    <m/>
    <m/>
    <m/>
    <m/>
    <m/>
    <x v="17"/>
    <n v="12600"/>
    <x v="0"/>
    <n v="91"/>
  </r>
  <r>
    <s v="SCW 0P"/>
    <x v="12"/>
    <s v="Black"/>
    <n v="5"/>
    <n v="100"/>
    <n v="5"/>
    <n v="7"/>
    <n v="3"/>
    <n v="8"/>
    <n v="0"/>
    <n v="0"/>
    <n v="0"/>
    <x v="18"/>
    <n v="2300"/>
    <x v="0"/>
    <n v="91"/>
  </r>
  <r>
    <s v="POOP 0P"/>
    <x v="18"/>
    <s v="Black"/>
    <n v="7"/>
    <n v="120"/>
    <n v="10"/>
    <m/>
    <m/>
    <m/>
    <m/>
    <m/>
    <m/>
    <x v="19"/>
    <n v="1200"/>
    <x v="0"/>
    <n v="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s v="Terracotta"/>
    <n v="14"/>
    <n v="35"/>
    <n v="134"/>
    <n v="1"/>
    <m/>
    <m/>
    <m/>
    <m/>
    <m/>
    <n v="135"/>
    <n v="4725"/>
    <s v="Planterware"/>
    <n v="96"/>
  </r>
  <r>
    <x v="0"/>
    <s v="Black"/>
    <n v="14"/>
    <n v="30"/>
    <m/>
    <m/>
    <m/>
    <m/>
    <m/>
    <m/>
    <m/>
    <n v="0"/>
    <n v="0"/>
    <s v="Planterware"/>
    <n v="93"/>
  </r>
  <r>
    <x v="0"/>
    <s v="Terracotta"/>
    <n v="17"/>
    <n v="40"/>
    <n v="60"/>
    <n v="5"/>
    <n v="1"/>
    <m/>
    <m/>
    <m/>
    <m/>
    <n v="66"/>
    <n v="2640"/>
    <s v="Planterware"/>
    <n v="99"/>
  </r>
  <r>
    <x v="0"/>
    <s v="Black"/>
    <n v="17"/>
    <n v="38"/>
    <m/>
    <m/>
    <m/>
    <m/>
    <m/>
    <m/>
    <m/>
    <n v="0"/>
    <n v="0"/>
    <s v="Planterware"/>
    <n v="99"/>
  </r>
  <r>
    <x v="0"/>
    <s v="Light Sandstone"/>
    <n v="17"/>
    <n v="45"/>
    <m/>
    <m/>
    <m/>
    <m/>
    <m/>
    <m/>
    <m/>
    <n v="0"/>
    <n v="0"/>
    <s v="Planterware"/>
    <n v="97"/>
  </r>
  <r>
    <x v="0"/>
    <s v="Terracotta"/>
    <n v="20"/>
    <n v="60"/>
    <n v="55"/>
    <n v="35"/>
    <n v="7"/>
    <m/>
    <m/>
    <m/>
    <m/>
    <n v="97"/>
    <n v="5820"/>
    <s v="Planterware"/>
    <n v="100"/>
  </r>
  <r>
    <x v="1"/>
    <s v="Terracotta"/>
    <n v="11"/>
    <n v="75"/>
    <n v="130"/>
    <n v="77"/>
    <n v="12"/>
    <m/>
    <m/>
    <m/>
    <m/>
    <n v="219"/>
    <n v="16425"/>
    <s v="Planterware"/>
    <n v="90"/>
  </r>
  <r>
    <x v="1"/>
    <s v="Light Sandstone"/>
    <n v="11"/>
    <n v="85"/>
    <m/>
    <m/>
    <m/>
    <m/>
    <m/>
    <m/>
    <m/>
    <n v="0"/>
    <n v="0"/>
    <s v="Planterware"/>
    <n v="98"/>
  </r>
  <r>
    <x v="1"/>
    <s v="Terracotta"/>
    <n v="15"/>
    <n v="60"/>
    <n v="135"/>
    <n v="65"/>
    <n v="7"/>
    <m/>
    <m/>
    <m/>
    <m/>
    <n v="207"/>
    <n v="12420"/>
    <s v="Planterware"/>
    <n v="91"/>
  </r>
  <r>
    <x v="1"/>
    <s v="Terracotta"/>
    <n v="20"/>
    <n v="85"/>
    <n v="208"/>
    <n v="83"/>
    <n v="20"/>
    <m/>
    <m/>
    <m/>
    <m/>
    <n v="311"/>
    <n v="26435"/>
    <s v="Planterware"/>
    <n v="94"/>
  </r>
  <r>
    <x v="2"/>
    <s v="Terracotta"/>
    <n v="5"/>
    <n v="45"/>
    <n v="122"/>
    <n v="91"/>
    <n v="3"/>
    <m/>
    <m/>
    <m/>
    <m/>
    <n v="216"/>
    <n v="9720"/>
    <s v="Planterware"/>
    <n v="97"/>
  </r>
  <r>
    <x v="2"/>
    <s v="Terracotta"/>
    <n v="10"/>
    <n v="59"/>
    <n v="194"/>
    <n v="102"/>
    <n v="2"/>
    <m/>
    <m/>
    <m/>
    <m/>
    <n v="298"/>
    <n v="17582"/>
    <s v="Planterware"/>
    <n v="96"/>
  </r>
  <r>
    <x v="2"/>
    <s v="Terracotta"/>
    <n v="13"/>
    <n v="75"/>
    <n v="147"/>
    <n v="110"/>
    <n v="17"/>
    <m/>
    <m/>
    <m/>
    <m/>
    <n v="274"/>
    <n v="20550"/>
    <s v="Planterware"/>
    <n v="91"/>
  </r>
  <r>
    <x v="2"/>
    <s v="Terracotta"/>
    <n v="17"/>
    <n v="90"/>
    <n v="133"/>
    <n v="93"/>
    <n v="8"/>
    <m/>
    <m/>
    <m/>
    <m/>
    <n v="234"/>
    <n v="21060"/>
    <s v="Planterware"/>
    <n v="95"/>
  </r>
  <r>
    <x v="3"/>
    <s v="Terracotta"/>
    <n v="8"/>
    <n v="45"/>
    <n v="173"/>
    <n v="91"/>
    <n v="75"/>
    <m/>
    <m/>
    <m/>
    <m/>
    <n v="339"/>
    <n v="15255"/>
    <s v="Planterware"/>
    <n v="91"/>
  </r>
  <r>
    <x v="3"/>
    <s v="Terracotta"/>
    <n v="10"/>
    <n v="60"/>
    <n v="430"/>
    <n v="223"/>
    <n v="157"/>
    <m/>
    <m/>
    <m/>
    <m/>
    <n v="810"/>
    <n v="48600"/>
    <s v="Planterware"/>
    <n v="95"/>
  </r>
  <r>
    <x v="3"/>
    <s v="Terracotta"/>
    <n v="15"/>
    <n v="77"/>
    <n v="109"/>
    <n v="102"/>
    <n v="32"/>
    <m/>
    <m/>
    <m/>
    <m/>
    <n v="243"/>
    <n v="18711"/>
    <s v="Planterware"/>
    <n v="98"/>
  </r>
  <r>
    <x v="3"/>
    <s v="Terracotta"/>
    <n v="5"/>
    <n v="45"/>
    <n v="79"/>
    <n v="29"/>
    <m/>
    <m/>
    <m/>
    <m/>
    <m/>
    <n v="108"/>
    <n v="4860"/>
    <s v="Planterware"/>
    <n v="95"/>
  </r>
  <r>
    <x v="4"/>
    <s v="Terracotta"/>
    <n v="5"/>
    <n v="32"/>
    <n v="82"/>
    <n v="33"/>
    <n v="20"/>
    <m/>
    <m/>
    <m/>
    <m/>
    <n v="135"/>
    <n v="4320"/>
    <s v="Planterware"/>
    <n v="92"/>
  </r>
  <r>
    <x v="4"/>
    <s v="Terracotta"/>
    <n v="7"/>
    <n v="45"/>
    <n v="153"/>
    <n v="93"/>
    <n v="50"/>
    <m/>
    <m/>
    <m/>
    <m/>
    <n v="296"/>
    <n v="13320"/>
    <s v="Planterware"/>
    <n v="93"/>
  </r>
  <r>
    <x v="4"/>
    <s v="Terracotta"/>
    <n v="8"/>
    <n v="51"/>
    <n v="90"/>
    <n v="35"/>
    <n v="15"/>
    <m/>
    <m/>
    <m/>
    <m/>
    <n v="140"/>
    <n v="7140"/>
    <s v="Planterware"/>
    <n v="100"/>
  </r>
  <r>
    <x v="4"/>
    <s v="Terracotta"/>
    <n v="11"/>
    <n v="60"/>
    <n v="24"/>
    <n v="21"/>
    <n v="3"/>
    <m/>
    <m/>
    <m/>
    <m/>
    <n v="48"/>
    <n v="2880"/>
    <s v="Planterware"/>
    <n v="94"/>
  </r>
  <r>
    <x v="5"/>
    <s v="Terracotta"/>
    <n v="15"/>
    <n v="45"/>
    <n v="103"/>
    <n v="77"/>
    <n v="4"/>
    <m/>
    <m/>
    <m/>
    <m/>
    <n v="184"/>
    <n v="8280"/>
    <s v="Planterware"/>
    <n v="94"/>
  </r>
  <r>
    <x v="5"/>
    <s v="Terracotta"/>
    <n v="15"/>
    <n v="48"/>
    <n v="54"/>
    <n v="0"/>
    <n v="0"/>
    <m/>
    <m/>
    <m/>
    <m/>
    <n v="54"/>
    <n v="2592"/>
    <s v="Planterware"/>
    <n v="100"/>
  </r>
  <r>
    <x v="5"/>
    <s v="Terracotta"/>
    <n v="15"/>
    <n v="50"/>
    <n v="35"/>
    <n v="85"/>
    <n v="5"/>
    <m/>
    <m/>
    <m/>
    <m/>
    <n v="125"/>
    <n v="6250"/>
    <s v="Planterware"/>
    <n v="93"/>
  </r>
  <r>
    <x v="5"/>
    <s v="Terracotta"/>
    <n v="15"/>
    <n v="50"/>
    <n v="235"/>
    <n v="55"/>
    <n v="39"/>
    <m/>
    <m/>
    <m/>
    <m/>
    <n v="329"/>
    <n v="16450"/>
    <s v="Planterware"/>
    <n v="90"/>
  </r>
  <r>
    <x v="6"/>
    <s v="Terracotta"/>
    <n v="10"/>
    <n v="73"/>
    <n v="70"/>
    <n v="7"/>
    <m/>
    <m/>
    <m/>
    <m/>
    <m/>
    <n v="77"/>
    <n v="5621"/>
    <s v="Planterware"/>
    <n v="90"/>
  </r>
  <r>
    <x v="6"/>
    <s v="Terracotta"/>
    <n v="12"/>
    <n v="79"/>
    <n v="35"/>
    <n v="35"/>
    <n v="5"/>
    <m/>
    <m/>
    <m/>
    <m/>
    <n v="75"/>
    <n v="5925"/>
    <s v="Planterware"/>
    <n v="92"/>
  </r>
  <r>
    <x v="7"/>
    <s v="Terracotta"/>
    <n v="15"/>
    <n v="85"/>
    <n v="150"/>
    <n v="50"/>
    <n v="4"/>
    <m/>
    <m/>
    <m/>
    <m/>
    <n v="204"/>
    <n v="17340"/>
    <s v="Planterware"/>
    <n v="95"/>
  </r>
  <r>
    <x v="7"/>
    <s v="Terracotta"/>
    <n v="5"/>
    <n v="30"/>
    <n v="235"/>
    <n v="160"/>
    <n v="23"/>
    <m/>
    <m/>
    <m/>
    <m/>
    <n v="418"/>
    <n v="12540"/>
    <s v="Planterware"/>
    <n v="99"/>
  </r>
  <r>
    <x v="7"/>
    <s v="Terracotta"/>
    <n v="7"/>
    <n v="35"/>
    <n v="210"/>
    <n v="172"/>
    <n v="25"/>
    <n v="0"/>
    <n v="0"/>
    <m/>
    <m/>
    <n v="407"/>
    <n v="14245"/>
    <s v="Planterware"/>
    <n v="94"/>
  </r>
  <r>
    <x v="7"/>
    <s v="Terracotta"/>
    <n v="9"/>
    <n v="45"/>
    <n v="312"/>
    <n v="108"/>
    <n v="30"/>
    <n v="0"/>
    <n v="0"/>
    <m/>
    <m/>
    <n v="450"/>
    <n v="20250"/>
    <s v="Planterware"/>
    <n v="99"/>
  </r>
  <r>
    <x v="7"/>
    <s v="Terracotta"/>
    <n v="10.5"/>
    <n v="55"/>
    <n v="289"/>
    <n v="193"/>
    <n v="205"/>
    <n v="0"/>
    <n v="0"/>
    <m/>
    <m/>
    <n v="687"/>
    <n v="37785"/>
    <s v="Planterware"/>
    <n v="91"/>
  </r>
  <r>
    <x v="7"/>
    <s v="Terracotta"/>
    <n v="12"/>
    <n v="65"/>
    <n v="240"/>
    <n v="170"/>
    <n v="15"/>
    <n v="0"/>
    <n v="0"/>
    <m/>
    <m/>
    <n v="425"/>
    <n v="27625"/>
    <s v="Planterware"/>
    <n v="97"/>
  </r>
  <r>
    <x v="8"/>
    <s v="Terracotta"/>
    <n v="13"/>
    <n v="75"/>
    <n v="13"/>
    <n v="0"/>
    <n v="0"/>
    <n v="0"/>
    <n v="0"/>
    <m/>
    <m/>
    <n v="13"/>
    <n v="975"/>
    <s v="Planterware"/>
    <n v="99"/>
  </r>
  <r>
    <x v="8"/>
    <s v="Terracotta"/>
    <n v="15"/>
    <n v="88"/>
    <n v="18"/>
    <n v="0"/>
    <n v="0"/>
    <n v="0"/>
    <n v="0"/>
    <m/>
    <m/>
    <n v="18"/>
    <n v="1584"/>
    <s v="Planterware"/>
    <n v="90"/>
  </r>
  <r>
    <x v="9"/>
    <s v="Terracotta"/>
    <n v="9"/>
    <n v="64"/>
    <n v="7"/>
    <n v="25"/>
    <n v="25"/>
    <n v="0"/>
    <n v="0"/>
    <m/>
    <m/>
    <n v="57"/>
    <n v="3648"/>
    <s v="Planterware"/>
    <n v="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s v="CAS 0P"/>
    <s v="Cup and Saucer"/>
    <s v="Black"/>
    <x v="0"/>
    <n v="7"/>
    <n v="30"/>
    <n v="2132"/>
    <n v="63960"/>
    <n v="2648"/>
    <n v="79440"/>
    <n v="2712"/>
    <n v="81360"/>
    <n v="1775"/>
    <n v="53250"/>
    <n v="2302"/>
    <n v="69060"/>
    <n v="2250"/>
    <n v="67500"/>
    <n v="2532"/>
    <n v="75960"/>
    <s v="Self-Watering"/>
    <n v="91"/>
  </r>
  <r>
    <s v="CAS 0P"/>
    <s v="Cup and Saucer"/>
    <s v="Standard Green"/>
    <x v="0"/>
    <n v="7"/>
    <n v="40"/>
    <n v="1300"/>
    <n v="52000"/>
    <n v="1250"/>
    <n v="50000"/>
    <n v="800"/>
    <n v="32000"/>
    <n v="750"/>
    <n v="30000"/>
    <n v="1200"/>
    <n v="48000"/>
    <n v="2050"/>
    <n v="82000"/>
    <n v="1980"/>
    <n v="79200"/>
    <s v="Self-Watering"/>
    <n v="97"/>
  </r>
  <r>
    <s v="CAS 0P"/>
    <s v="Cup and Saucer"/>
    <s v="Orange"/>
    <x v="1"/>
    <n v="7"/>
    <n v="40"/>
    <n v="6"/>
    <n v="240"/>
    <n v="15"/>
    <n v="600"/>
    <m/>
    <n v="0"/>
    <m/>
    <n v="0"/>
    <m/>
    <n v="0"/>
    <m/>
    <n v="0"/>
    <m/>
    <n v="0"/>
    <s v="Self-Watering"/>
    <n v="94"/>
  </r>
  <r>
    <s v="CAS 0P"/>
    <s v="Cup and Saucer"/>
    <s v="Sky Blue"/>
    <x v="1"/>
    <n v="7"/>
    <n v="40"/>
    <n v="135"/>
    <n v="5400"/>
    <n v="46"/>
    <n v="1840"/>
    <m/>
    <n v="0"/>
    <m/>
    <n v="0"/>
    <m/>
    <n v="0"/>
    <m/>
    <n v="0"/>
    <m/>
    <n v="0"/>
    <s v="Self-Watering"/>
    <n v="95"/>
  </r>
  <r>
    <s v="BBU 1P"/>
    <s v="Barrier Basket"/>
    <s v="Black"/>
    <x v="0"/>
    <n v="6"/>
    <n v="40"/>
    <n v="405"/>
    <n v="16200"/>
    <n v="534"/>
    <n v="21360"/>
    <n v="987"/>
    <n v="39480"/>
    <n v="1917"/>
    <n v="76680"/>
    <n v="1047"/>
    <n v="41880"/>
    <n v="326"/>
    <n v="13040"/>
    <n v="857"/>
    <n v="34280"/>
    <s v="Self-Watering"/>
    <n v="92"/>
  </r>
  <r>
    <s v="BBU 1P"/>
    <s v="Barrier Basket"/>
    <s v="Standard Green"/>
    <x v="0"/>
    <n v="6"/>
    <n v="50"/>
    <n v="450"/>
    <n v="22500"/>
    <n v="300"/>
    <n v="15000"/>
    <n v="230"/>
    <n v="11500"/>
    <n v="200"/>
    <n v="10000"/>
    <n v="225"/>
    <n v="11250"/>
    <n v="705"/>
    <n v="35250"/>
    <n v="680"/>
    <n v="34000"/>
    <s v="Self-Watering"/>
    <n v="92"/>
  </r>
  <r>
    <s v="BBU 1P"/>
    <s v="Barrier Basket"/>
    <s v="Pink Granite"/>
    <x v="1"/>
    <n v="6"/>
    <n v="55"/>
    <n v="530"/>
    <n v="29150"/>
    <n v="135"/>
    <n v="7425"/>
    <m/>
    <n v="0"/>
    <m/>
    <n v="0"/>
    <m/>
    <n v="0"/>
    <m/>
    <n v="0"/>
    <m/>
    <n v="0"/>
    <s v="Self-Watering"/>
    <n v="90"/>
  </r>
  <r>
    <s v="OCT 0P"/>
    <s v="Octagonal fountain"/>
    <s v="Black"/>
    <x v="0"/>
    <n v="35"/>
    <n v="185"/>
    <n v="112"/>
    <n v="20720"/>
    <n v="98"/>
    <n v="18130"/>
    <n v="92"/>
    <n v="17020"/>
    <n v="235"/>
    <n v="43475"/>
    <n v="176"/>
    <n v="32560"/>
    <n v="88"/>
    <n v="16280"/>
    <n v="28"/>
    <n v="5180"/>
    <s v="Self-Watering"/>
    <n v="97"/>
  </r>
  <r>
    <s v="OCT 0P"/>
    <s v="Octagonal fountain"/>
    <s v="Standard Green"/>
    <x v="0"/>
    <n v="35"/>
    <n v="250"/>
    <n v="230"/>
    <n v="57500"/>
    <n v="187"/>
    <n v="46750"/>
    <n v="135"/>
    <n v="33750"/>
    <n v="87"/>
    <n v="21750"/>
    <n v="53"/>
    <n v="13250"/>
    <n v="235"/>
    <n v="58750"/>
    <n v="200"/>
    <n v="50000"/>
    <s v="Self-Watering"/>
    <n v="96"/>
  </r>
  <r>
    <s v="OCT 0P"/>
    <s v="Octagonal fountain"/>
    <s v="Dark Sandstone"/>
    <x v="1"/>
    <n v="35"/>
    <n v="250"/>
    <n v="26"/>
    <n v="6500"/>
    <n v="13"/>
    <n v="3250"/>
    <m/>
    <n v="0"/>
    <m/>
    <n v="0"/>
    <m/>
    <n v="0"/>
    <m/>
    <n v="0"/>
    <m/>
    <n v="0"/>
    <s v="Self-Watering"/>
    <n v="95"/>
  </r>
  <r>
    <s v="OCT 0P"/>
    <s v="Octagonal fountain"/>
    <s v="Guernsey Granite"/>
    <x v="1"/>
    <n v="35"/>
    <n v="250"/>
    <n v="135"/>
    <n v="33750"/>
    <n v="78"/>
    <n v="19500"/>
    <m/>
    <n v="0"/>
    <m/>
    <n v="0"/>
    <m/>
    <n v="0"/>
    <m/>
    <n v="0"/>
    <m/>
    <n v="0"/>
    <s v="Self-Watering"/>
    <n v="95"/>
  </r>
  <r>
    <s v="OCT 0P"/>
    <s v="Octagonal fountain"/>
    <s v="Millstone Gritt"/>
    <x v="1"/>
    <n v="35"/>
    <n v="250"/>
    <n v="15"/>
    <n v="3750"/>
    <n v="8"/>
    <n v="2000"/>
    <m/>
    <n v="0"/>
    <m/>
    <n v="0"/>
    <m/>
    <n v="0"/>
    <m/>
    <n v="0"/>
    <m/>
    <n v="0"/>
    <s v="Self-Watering"/>
    <n v="97"/>
  </r>
  <r>
    <s v="OCT 0P"/>
    <s v="Octagonal fountain"/>
    <s v="Pink Granite"/>
    <x v="1"/>
    <n v="35"/>
    <n v="250"/>
    <n v="76"/>
    <n v="19000"/>
    <n v="55"/>
    <n v="13750"/>
    <m/>
    <n v="0"/>
    <m/>
    <n v="0"/>
    <m/>
    <n v="0"/>
    <m/>
    <n v="0"/>
    <m/>
    <n v="0"/>
    <s v="Self-Watering"/>
    <n v="95"/>
  </r>
  <r>
    <s v="CNS 1P"/>
    <s v="Cup and Saucer on pole"/>
    <s v="Black"/>
    <x v="0"/>
    <n v="7"/>
    <n v="45"/>
    <n v="1064"/>
    <n v="47880"/>
    <n v="1153"/>
    <n v="51885"/>
    <n v="1979"/>
    <n v="89055"/>
    <n v="2901"/>
    <n v="130545"/>
    <n v="2434"/>
    <n v="109530"/>
    <n v="1693"/>
    <n v="76185"/>
    <n v="1311"/>
    <n v="58995"/>
    <s v="Self-Watering"/>
    <n v="94"/>
  </r>
  <r>
    <s v="CNS 1P"/>
    <s v="Cup and Saucer on pole"/>
    <s v="Standard Green"/>
    <x v="0"/>
    <n v="7"/>
    <n v="55"/>
    <n v="1578"/>
    <n v="86790"/>
    <n v="1450"/>
    <n v="79750"/>
    <n v="1135"/>
    <n v="62425"/>
    <n v="957"/>
    <n v="52635"/>
    <n v="2300"/>
    <n v="126500"/>
    <n v="2780"/>
    <n v="152900"/>
    <n v="2800"/>
    <n v="154000"/>
    <s v="Self-Watering"/>
    <n v="95"/>
  </r>
  <r>
    <s v="CNS 1P"/>
    <s v="Cup and Saucer on pole"/>
    <s v="Light Green"/>
    <x v="1"/>
    <n v="7"/>
    <n v="55"/>
    <n v="23"/>
    <n v="1265"/>
    <n v="15"/>
    <n v="825"/>
    <m/>
    <n v="0"/>
    <m/>
    <n v="0"/>
    <m/>
    <n v="0"/>
    <m/>
    <n v="0"/>
    <m/>
    <n v="0"/>
    <s v="Self-Watering"/>
    <n v="90"/>
  </r>
  <r>
    <s v="BRL 0P"/>
    <s v="Barrel"/>
    <s v="Brown"/>
    <x v="1"/>
    <n v="15"/>
    <n v="75"/>
    <n v="496"/>
    <n v="37200"/>
    <n v="557"/>
    <n v="41775"/>
    <m/>
    <n v="0"/>
    <m/>
    <n v="0"/>
    <m/>
    <n v="0"/>
    <m/>
    <n v="0"/>
    <m/>
    <n v="0"/>
    <s v="Self-Watering"/>
    <n v="91"/>
  </r>
  <r>
    <s v="BHV 5P"/>
    <s v="Bee hive fountain (5)"/>
    <s v="Black"/>
    <x v="0"/>
    <n v="55"/>
    <n v="530"/>
    <n v="58"/>
    <n v="30740"/>
    <n v="75"/>
    <n v="39750"/>
    <n v="39"/>
    <n v="20670"/>
    <n v="16"/>
    <n v="8480"/>
    <n v="21"/>
    <n v="11130"/>
    <n v="60"/>
    <n v="31800"/>
    <n v="64"/>
    <n v="33920"/>
    <s v="Self-Watering"/>
    <n v="100"/>
  </r>
  <r>
    <s v="BHV 5P"/>
    <s v="Bee hive fountain (5)"/>
    <s v="Standard Green"/>
    <x v="0"/>
    <n v="55"/>
    <n v="600"/>
    <n v="66"/>
    <n v="39600"/>
    <n v="35"/>
    <n v="21000"/>
    <n v="12"/>
    <n v="7200"/>
    <n v="15"/>
    <n v="9000"/>
    <n v="33"/>
    <n v="19800"/>
    <n v="50"/>
    <n v="30000"/>
    <n v="45"/>
    <n v="27000"/>
    <s v="Self-Watering"/>
    <n v="94"/>
  </r>
  <r>
    <s v="BHV 5P"/>
    <s v="Bee hive fountain (5)"/>
    <s v="Pink Granite"/>
    <x v="1"/>
    <n v="55"/>
    <n v="600"/>
    <n v="35"/>
    <n v="21000"/>
    <n v="14"/>
    <n v="8400"/>
    <m/>
    <n v="0"/>
    <m/>
    <n v="0"/>
    <m/>
    <n v="0"/>
    <m/>
    <n v="0"/>
    <m/>
    <n v="0"/>
    <s v="Self-Watering"/>
    <n v="90"/>
  </r>
  <r>
    <s v="BHV 5P"/>
    <s v="Bee hive fountain (5)"/>
    <s v="Guernsey Granite"/>
    <x v="1"/>
    <n v="55"/>
    <n v="615"/>
    <n v="57"/>
    <n v="35055"/>
    <n v="35"/>
    <n v="21525"/>
    <m/>
    <n v="0"/>
    <m/>
    <n v="0"/>
    <m/>
    <n v="0"/>
    <m/>
    <n v="0"/>
    <m/>
    <n v="0"/>
    <s v="Self-Watering"/>
    <n v="93"/>
  </r>
  <r>
    <s v="BHV 6P"/>
    <s v="Bee hive fountain (6)"/>
    <s v="Black"/>
    <x v="0"/>
    <n v="65"/>
    <n v="584"/>
    <n v="51"/>
    <n v="29784"/>
    <n v="78"/>
    <n v="45552"/>
    <n v="193"/>
    <n v="112712"/>
    <n v="0"/>
    <n v="0"/>
    <n v="0"/>
    <n v="0"/>
    <n v="0"/>
    <n v="0"/>
    <n v="0"/>
    <n v="0"/>
    <s v="Self-Watering"/>
    <n v="94"/>
  </r>
  <r>
    <s v="BHV 6P"/>
    <s v="Bee hive fountain (6)"/>
    <s v="Standard Green"/>
    <x v="0"/>
    <n v="65"/>
    <n v="650"/>
    <n v="158"/>
    <n v="102700"/>
    <n v="113"/>
    <n v="73450"/>
    <n v="250"/>
    <n v="162500"/>
    <m/>
    <n v="0"/>
    <m/>
    <n v="0"/>
    <m/>
    <n v="0"/>
    <m/>
    <n v="0"/>
    <s v="Self-Watering"/>
    <n v="97"/>
  </r>
  <r>
    <s v="BHV 6P"/>
    <s v="Bee hive fountain (6)"/>
    <s v="Light Green"/>
    <x v="1"/>
    <n v="65"/>
    <n v="650"/>
    <n v="3"/>
    <n v="1950"/>
    <m/>
    <n v="0"/>
    <m/>
    <n v="0"/>
    <m/>
    <n v="0"/>
    <m/>
    <n v="0"/>
    <m/>
    <n v="0"/>
    <m/>
    <n v="0"/>
    <s v="Self-Watering"/>
    <n v="98"/>
  </r>
  <r>
    <s v="BHV 6P"/>
    <s v="Bee hive fountain (6)"/>
    <s v="Moss Stone"/>
    <x v="1"/>
    <n v="65"/>
    <n v="700"/>
    <m/>
    <n v="0"/>
    <n v="5"/>
    <n v="3500"/>
    <m/>
    <n v="0"/>
    <m/>
    <n v="0"/>
    <m/>
    <n v="0"/>
    <m/>
    <n v="0"/>
    <m/>
    <n v="0"/>
    <s v="Self-Watering"/>
    <n v="98"/>
  </r>
  <r>
    <s v="BHV 6P"/>
    <s v="Bee hive fountain (6)"/>
    <s v="Guersney Granite"/>
    <x v="1"/>
    <n v="65"/>
    <n v="700"/>
    <n v="5"/>
    <n v="3500"/>
    <m/>
    <n v="0"/>
    <m/>
    <n v="0"/>
    <m/>
    <n v="0"/>
    <m/>
    <n v="0"/>
    <m/>
    <n v="0"/>
    <m/>
    <n v="0"/>
    <s v="Self-Watering"/>
    <n v="99"/>
  </r>
  <r>
    <s v="BHV 6P"/>
    <s v="Bee hive fountain (6)"/>
    <s v="Pink Granite"/>
    <x v="1"/>
    <n v="65"/>
    <n v="700"/>
    <n v="53"/>
    <n v="37100"/>
    <n v="28"/>
    <n v="19600"/>
    <m/>
    <n v="0"/>
    <m/>
    <n v="0"/>
    <m/>
    <n v="0"/>
    <m/>
    <n v="0"/>
    <m/>
    <n v="0"/>
    <s v="Self-Watering"/>
    <n v="93"/>
  </r>
  <r>
    <s v="UTP 2P"/>
    <s v="Half basket up the pole"/>
    <s v="Black"/>
    <x v="0"/>
    <n v="5"/>
    <n v="65"/>
    <n v="728"/>
    <n v="47320"/>
    <n v="871"/>
    <n v="56615"/>
    <n v="913"/>
    <n v="59345"/>
    <n v="1800"/>
    <n v="117000"/>
    <n v="1315"/>
    <n v="85475"/>
    <n v="577"/>
    <n v="37505"/>
    <n v="573"/>
    <n v="37245"/>
    <s v="Self-Watering"/>
    <n v="93"/>
  </r>
  <r>
    <s v="UTP 2P"/>
    <s v="Half basket up the pole"/>
    <s v="Standard Green"/>
    <x v="0"/>
    <n v="5"/>
    <n v="70"/>
    <n v="890"/>
    <n v="62300"/>
    <n v="765"/>
    <n v="53550"/>
    <n v="521"/>
    <n v="36470"/>
    <n v="220"/>
    <n v="15400"/>
    <n v="349"/>
    <n v="24430"/>
    <n v="1385"/>
    <n v="96950"/>
    <n v="1290"/>
    <n v="90300"/>
    <s v="Self-Watering"/>
    <n v="93"/>
  </r>
  <r>
    <s v="UTP 2P"/>
    <s v="Half basket up the pole"/>
    <s v="Sky Blue"/>
    <x v="1"/>
    <n v="5"/>
    <n v="70"/>
    <n v="23"/>
    <n v="1610"/>
    <n v="5"/>
    <n v="350"/>
    <m/>
    <n v="0"/>
    <m/>
    <n v="0"/>
    <m/>
    <n v="0"/>
    <m/>
    <n v="0"/>
    <m/>
    <n v="0"/>
    <s v="Self-Watering"/>
    <n v="93"/>
  </r>
  <r>
    <s v="UTP 2P"/>
    <s v="Half basket up the pole"/>
    <s v="Light Green"/>
    <x v="1"/>
    <n v="5"/>
    <n v="70"/>
    <n v="15"/>
    <n v="1050"/>
    <m/>
    <n v="0"/>
    <m/>
    <n v="0"/>
    <m/>
    <n v="0"/>
    <m/>
    <n v="0"/>
    <m/>
    <n v="0"/>
    <m/>
    <n v="0"/>
    <s v="Self-Watering"/>
    <n v="99"/>
  </r>
  <r>
    <s v="CAS 1P"/>
    <s v="Cup and Saucer (HB)"/>
    <s v="Black"/>
    <x v="0"/>
    <n v="5"/>
    <n v="45"/>
    <n v="787"/>
    <n v="35415"/>
    <n v="478"/>
    <n v="21510"/>
    <n v="1235"/>
    <n v="55575"/>
    <n v="1450"/>
    <n v="65250"/>
    <n v="1728"/>
    <n v="77760"/>
    <n v="1182"/>
    <n v="53190"/>
    <n v="999"/>
    <n v="44955"/>
    <s v="Self-Watering"/>
    <n v="97"/>
  </r>
  <r>
    <s v="CAS 1P"/>
    <s v="Cup and Saucer (HB)"/>
    <s v="Standard Green"/>
    <x v="0"/>
    <n v="5"/>
    <n v="50"/>
    <n v="860"/>
    <n v="43000"/>
    <n v="744"/>
    <n v="37200"/>
    <n v="343"/>
    <n v="17150"/>
    <n v="320"/>
    <n v="16000"/>
    <n v="287"/>
    <n v="14350"/>
    <n v="680"/>
    <n v="34000"/>
    <n v="623"/>
    <n v="31150"/>
    <s v="Self-Watering"/>
    <n v="96"/>
  </r>
  <r>
    <s v="CAS 1P"/>
    <s v="Cup and Saucer (HB)"/>
    <s v="Light Sandstone"/>
    <x v="1"/>
    <n v="5"/>
    <n v="60"/>
    <n v="23"/>
    <n v="1380"/>
    <n v="35"/>
    <n v="2100"/>
    <m/>
    <n v="0"/>
    <m/>
    <n v="0"/>
    <m/>
    <n v="0"/>
    <m/>
    <n v="0"/>
    <m/>
    <n v="0"/>
    <s v="Self-Watering"/>
    <n v="95"/>
  </r>
  <r>
    <s v="MSP 0P"/>
    <s v="Meter sq planter"/>
    <s v="Black"/>
    <x v="0"/>
    <n v="35"/>
    <n v="135"/>
    <n v="116"/>
    <n v="15660"/>
    <n v="164"/>
    <n v="22140"/>
    <n v="319"/>
    <n v="43065"/>
    <n v="251"/>
    <n v="33885"/>
    <n v="207"/>
    <n v="27945"/>
    <n v="182"/>
    <n v="24570"/>
    <n v="54"/>
    <n v="7290"/>
    <s v="Self-Watering"/>
    <n v="96"/>
  </r>
  <r>
    <s v="MSP 0P"/>
    <s v="Meter sq planter"/>
    <s v="Pink Granite"/>
    <x v="1"/>
    <n v="35"/>
    <n v="180"/>
    <m/>
    <n v="0"/>
    <n v="89"/>
    <n v="16020"/>
    <m/>
    <n v="0"/>
    <m/>
    <n v="0"/>
    <m/>
    <n v="0"/>
    <m/>
    <n v="0"/>
    <m/>
    <n v="0"/>
    <s v="Self-Watering"/>
    <n v="92"/>
  </r>
  <r>
    <s v="MSP 0P"/>
    <s v="Meter sq planter"/>
    <s v="Light Sandstone"/>
    <x v="1"/>
    <n v="35"/>
    <n v="180"/>
    <n v="5"/>
    <n v="900"/>
    <m/>
    <n v="0"/>
    <m/>
    <n v="0"/>
    <m/>
    <n v="0"/>
    <m/>
    <n v="0"/>
    <m/>
    <n v="0"/>
    <m/>
    <n v="0"/>
    <s v="Self-Watering"/>
    <n v="98"/>
  </r>
  <r>
    <s v="MSP 0P"/>
    <s v="Meter sq planter"/>
    <s v="White Marble"/>
    <x v="1"/>
    <n v="35"/>
    <n v="180"/>
    <n v="5"/>
    <n v="900"/>
    <m/>
    <n v="0"/>
    <m/>
    <n v="0"/>
    <m/>
    <n v="0"/>
    <m/>
    <n v="0"/>
    <m/>
    <n v="0"/>
    <m/>
    <n v="0"/>
    <s v="Self-Watering"/>
    <n v="97"/>
  </r>
  <r>
    <s v="UTP 1P"/>
    <s v="Half basket up the pole"/>
    <s v="Black"/>
    <x v="0"/>
    <n v="4"/>
    <n v="45"/>
    <n v="962"/>
    <n v="43290"/>
    <n v="1465"/>
    <n v="65925"/>
    <n v="1334"/>
    <n v="60030"/>
    <n v="2383"/>
    <n v="107235"/>
    <n v="1525"/>
    <n v="68625"/>
    <n v="1582"/>
    <n v="71190"/>
    <n v="1539"/>
    <n v="69255"/>
    <s v="Self-Watering"/>
    <n v="100"/>
  </r>
  <r>
    <s v="UTP 1P"/>
    <s v="Half basket up the pole"/>
    <s v="Standard Green"/>
    <x v="0"/>
    <n v="4"/>
    <n v="55"/>
    <n v="1450"/>
    <n v="79750"/>
    <n v="834"/>
    <n v="45870"/>
    <n v="620"/>
    <n v="34100"/>
    <n v="348"/>
    <n v="19140"/>
    <n v="930"/>
    <n v="51150"/>
    <n v="870"/>
    <n v="47850"/>
    <n v="850"/>
    <n v="46750"/>
    <s v="Self-Watering"/>
    <n v="96"/>
  </r>
  <r>
    <s v="UTP 1P"/>
    <s v="Half basket up the pole"/>
    <s v="Orange"/>
    <x v="1"/>
    <n v="4"/>
    <n v="55"/>
    <m/>
    <n v="0"/>
    <n v="5"/>
    <n v="275"/>
    <m/>
    <n v="0"/>
    <m/>
    <n v="0"/>
    <m/>
    <n v="0"/>
    <m/>
    <n v="0"/>
    <m/>
    <n v="0"/>
    <s v="Self-Watering"/>
    <n v="100"/>
  </r>
  <r>
    <s v="UTP 1P"/>
    <s v="Half basket up the pole"/>
    <s v="Sky Blue"/>
    <x v="1"/>
    <n v="4"/>
    <n v="55"/>
    <n v="5"/>
    <n v="275"/>
    <m/>
    <n v="0"/>
    <m/>
    <n v="0"/>
    <m/>
    <n v="0"/>
    <m/>
    <n v="0"/>
    <m/>
    <n v="0"/>
    <m/>
    <n v="0"/>
    <s v="Self-Watering"/>
    <n v="95"/>
  </r>
  <r>
    <s v="UTP 1P"/>
    <s v="Half basket up the pole"/>
    <s v="Cherry"/>
    <x v="1"/>
    <n v="4"/>
    <n v="55"/>
    <m/>
    <n v="0"/>
    <n v="5"/>
    <n v="275"/>
    <m/>
    <n v="0"/>
    <m/>
    <n v="0"/>
    <m/>
    <n v="0"/>
    <m/>
    <n v="0"/>
    <m/>
    <n v="0"/>
    <s v="Self-Watering"/>
    <n v="100"/>
  </r>
  <r>
    <s v="BBU 1PL"/>
    <s v="Barrier Basket Liner"/>
    <s v="Black"/>
    <x v="0"/>
    <n v="3.5"/>
    <n v="25"/>
    <n v="604"/>
    <n v="15100"/>
    <n v="339"/>
    <n v="8475"/>
    <n v="853"/>
    <n v="21325"/>
    <n v="2331"/>
    <n v="58275"/>
    <n v="1049"/>
    <n v="26225"/>
    <n v="326"/>
    <n v="8150"/>
    <n v="708"/>
    <n v="17700"/>
    <s v="Self-Watering"/>
    <n v="99"/>
  </r>
  <r>
    <s v="BBU 1PL"/>
    <s v="Barrier Basket Liner"/>
    <s v="Standard Green"/>
    <x v="0"/>
    <n v="3.5"/>
    <n v="35"/>
    <n v="1350"/>
    <n v="47250"/>
    <n v="1200"/>
    <n v="42000"/>
    <n v="567"/>
    <n v="19845"/>
    <n v="200"/>
    <n v="7000"/>
    <n v="540"/>
    <n v="18900"/>
    <n v="1250"/>
    <n v="43750"/>
    <n v="890"/>
    <n v="31150"/>
    <s v="Self-Watering"/>
    <n v="91"/>
  </r>
  <r>
    <s v="CHB 1P"/>
    <s v="Conventional Hanging Basket"/>
    <s v="Black"/>
    <x v="0"/>
    <n v="5"/>
    <n v="35"/>
    <n v="527"/>
    <n v="18445"/>
    <n v="203"/>
    <n v="7105"/>
    <n v="395"/>
    <n v="13825"/>
    <n v="499"/>
    <n v="17465"/>
    <n v="915"/>
    <n v="32025"/>
    <n v="230"/>
    <n v="8050"/>
    <n v="532"/>
    <n v="18620"/>
    <s v="Self-Watering"/>
    <n v="91"/>
  </r>
  <r>
    <s v="CHB 1P"/>
    <s v="Conventional Hanging Basket"/>
    <s v="Standard Green"/>
    <x v="0"/>
    <n v="5"/>
    <n v="45"/>
    <n v="342"/>
    <n v="15390"/>
    <n v="280"/>
    <n v="12600"/>
    <n v="133"/>
    <n v="5985"/>
    <n v="200"/>
    <n v="9000"/>
    <n v="187"/>
    <n v="8415"/>
    <n v="850"/>
    <n v="38250"/>
    <n v="345"/>
    <n v="15525"/>
    <s v="Self-Watering"/>
    <n v="94"/>
  </r>
  <r>
    <s v="CHB 1P"/>
    <s v="Conventional Hanging Basket"/>
    <s v="Cherry"/>
    <x v="1"/>
    <n v="5"/>
    <n v="45"/>
    <n v="28"/>
    <n v="1260"/>
    <n v="5"/>
    <n v="225"/>
    <m/>
    <n v="0"/>
    <m/>
    <n v="0"/>
    <m/>
    <n v="0"/>
    <m/>
    <n v="0"/>
    <m/>
    <n v="0"/>
    <s v="Self-Watering"/>
    <n v="90"/>
  </r>
  <r>
    <s v="MSP 3P"/>
    <s v="Meter sq planter (3)"/>
    <s v="Black"/>
    <x v="0"/>
    <n v="55"/>
    <n v="375"/>
    <n v="36"/>
    <n v="13500"/>
    <n v="40"/>
    <n v="15000"/>
    <n v="45"/>
    <n v="16875"/>
    <n v="141"/>
    <n v="52875"/>
    <n v="156"/>
    <n v="58500"/>
    <n v="73"/>
    <n v="27375"/>
    <n v="39"/>
    <n v="14625"/>
    <s v="Self-Watering"/>
    <n v="92"/>
  </r>
  <r>
    <s v="MSP 3P"/>
    <s v="Meter sq planter (3)"/>
    <s v="Standard Green"/>
    <x v="0"/>
    <n v="55"/>
    <n v="400"/>
    <n v="25"/>
    <n v="10000"/>
    <n v="30"/>
    <n v="12000"/>
    <n v="23"/>
    <n v="9200"/>
    <n v="22"/>
    <n v="8800"/>
    <n v="35"/>
    <n v="14000"/>
    <n v="135"/>
    <n v="54000"/>
    <n v="142"/>
    <n v="56800"/>
    <s v="Self-Watering"/>
    <n v="95"/>
  </r>
  <r>
    <s v="MSP 3P"/>
    <s v="Meter sq planter (3)"/>
    <s v="Pink Granite"/>
    <x v="1"/>
    <n v="55"/>
    <n v="510"/>
    <n v="33"/>
    <n v="16830"/>
    <n v="15"/>
    <n v="7650"/>
    <m/>
    <n v="0"/>
    <m/>
    <n v="0"/>
    <m/>
    <n v="0"/>
    <m/>
    <n v="0"/>
    <m/>
    <n v="0"/>
    <s v="Self-Watering"/>
    <n v="98"/>
  </r>
  <r>
    <s v="MSP 3P"/>
    <s v="Meter sq planter (3)"/>
    <s v="Guernsey Granite"/>
    <x v="1"/>
    <n v="55"/>
    <n v="510"/>
    <n v="53"/>
    <n v="27030"/>
    <n v="21"/>
    <n v="10710"/>
    <m/>
    <n v="0"/>
    <m/>
    <n v="0"/>
    <m/>
    <n v="0"/>
    <m/>
    <n v="0"/>
    <m/>
    <n v="0"/>
    <s v="Self-Watering"/>
    <n v="99"/>
  </r>
  <r>
    <s v="FF 2P"/>
    <s v="Floural fountain "/>
    <s v="Black"/>
    <x v="0"/>
    <n v="40"/>
    <n v="359"/>
    <n v="41"/>
    <n v="14719"/>
    <n v="106"/>
    <n v="38054"/>
    <n v="81"/>
    <n v="29079"/>
    <n v="215"/>
    <n v="77185"/>
    <n v="255"/>
    <n v="91545"/>
    <n v="72"/>
    <n v="25848"/>
    <n v="21"/>
    <n v="7539"/>
    <s v="Self-Watering"/>
    <n v="93"/>
  </r>
  <r>
    <s v="FF 2P"/>
    <s v="Floural fountain "/>
    <s v="Pink Granite"/>
    <x v="1"/>
    <n v="40"/>
    <n v="399"/>
    <n v="55"/>
    <n v="21945"/>
    <n v="45"/>
    <n v="17955"/>
    <m/>
    <n v="0"/>
    <m/>
    <n v="0"/>
    <m/>
    <n v="0"/>
    <m/>
    <n v="0"/>
    <m/>
    <n v="0"/>
    <s v="Self-Watering"/>
    <n v="98"/>
  </r>
  <r>
    <s v="FF 2P"/>
    <s v="Floural fountain "/>
    <s v="Guernsey Granite"/>
    <x v="1"/>
    <n v="40"/>
    <n v="399"/>
    <n v="30"/>
    <n v="11970"/>
    <m/>
    <n v="0"/>
    <m/>
    <n v="0"/>
    <m/>
    <n v="0"/>
    <m/>
    <n v="0"/>
    <m/>
    <n v="0"/>
    <m/>
    <n v="0"/>
    <s v="Self-Watering"/>
    <n v="99"/>
  </r>
  <r>
    <s v="OVL 0P"/>
    <s v="Floor standing oval planter"/>
    <s v="Pink Granite"/>
    <x v="1"/>
    <n v="30"/>
    <n v="120"/>
    <n v="42"/>
    <n v="5040"/>
    <n v="47"/>
    <n v="5640"/>
    <n v="12"/>
    <n v="1440"/>
    <n v="7"/>
    <n v="840"/>
    <n v="71"/>
    <n v="8520"/>
    <n v="29"/>
    <n v="3480"/>
    <n v="31"/>
    <n v="3720"/>
    <s v="Self-Watering"/>
    <n v="96"/>
  </r>
  <r>
    <s v="OVL 0P"/>
    <s v="Floor standing oval planter"/>
    <s v="Guernsey Granite"/>
    <x v="1"/>
    <n v="30"/>
    <n v="150"/>
    <n v="26"/>
    <n v="3900"/>
    <n v="25"/>
    <n v="3750"/>
    <m/>
    <n v="0"/>
    <m/>
    <n v="0"/>
    <m/>
    <n v="0"/>
    <m/>
    <n v="0"/>
    <m/>
    <n v="0"/>
    <s v="Self-Watering"/>
    <n v="100"/>
  </r>
  <r>
    <s v="OVL 0P"/>
    <s v="Floor standing oval planter"/>
    <s v="Sky Blue"/>
    <x v="1"/>
    <n v="30"/>
    <n v="120"/>
    <n v="5"/>
    <n v="600"/>
    <m/>
    <n v="0"/>
    <m/>
    <n v="0"/>
    <m/>
    <n v="0"/>
    <m/>
    <n v="0"/>
    <m/>
    <n v="0"/>
    <m/>
    <n v="0"/>
    <s v="Self-Watering"/>
    <n v="96"/>
  </r>
  <r>
    <s v="OVL 0P"/>
    <s v="Floor standing oval planter"/>
    <s v="Cherry"/>
    <x v="1"/>
    <n v="30"/>
    <n v="120"/>
    <n v="8"/>
    <n v="960"/>
    <m/>
    <n v="0"/>
    <m/>
    <n v="0"/>
    <m/>
    <n v="0"/>
    <m/>
    <n v="0"/>
    <m/>
    <n v="0"/>
    <m/>
    <n v="0"/>
    <s v="Self-Watering"/>
    <n v="97"/>
  </r>
  <r>
    <s v="HBB 2P"/>
    <s v="Half barrier basket"/>
    <s v="Black"/>
    <x v="0"/>
    <n v="9"/>
    <n v="45"/>
    <n v="80"/>
    <n v="3600"/>
    <n v="71"/>
    <n v="3195"/>
    <n v="200"/>
    <n v="9000"/>
    <n v="114"/>
    <n v="5130"/>
    <n v="210"/>
    <n v="9450"/>
    <n v="116"/>
    <n v="5220"/>
    <n v="408"/>
    <n v="18360"/>
    <s v="Self-Watering"/>
    <n v="97"/>
  </r>
  <r>
    <s v="HBB 2P"/>
    <s v="Half barrier basket"/>
    <s v="Standard Green"/>
    <x v="0"/>
    <n v="9"/>
    <n v="55"/>
    <n v="230"/>
    <n v="12650"/>
    <n v="185"/>
    <n v="10175"/>
    <n v="74"/>
    <n v="4070"/>
    <n v="67"/>
    <n v="3685"/>
    <n v="55"/>
    <n v="3025"/>
    <n v="80"/>
    <n v="4400"/>
    <n v="250"/>
    <n v="13750"/>
    <s v="Self-Watering"/>
    <n v="90"/>
  </r>
  <r>
    <s v="BBU 0P"/>
    <s v="Full barrier basket"/>
    <s v="Black"/>
    <x v="0"/>
    <n v="7.5"/>
    <n v="58"/>
    <n v="94"/>
    <n v="5452"/>
    <n v="138"/>
    <n v="8004"/>
    <n v="124"/>
    <n v="7192"/>
    <n v="72"/>
    <n v="4176"/>
    <n v="10"/>
    <n v="580"/>
    <n v="0"/>
    <n v="0"/>
    <n v="0"/>
    <n v="0"/>
    <s v="Self-Watering"/>
    <n v="99"/>
  </r>
  <r>
    <s v="BBU 0P"/>
    <s v="Full barrier basket"/>
    <s v="Standard Green"/>
    <x v="0"/>
    <n v="7.5"/>
    <n v="70"/>
    <n v="360"/>
    <n v="25200"/>
    <n v="245"/>
    <n v="17150"/>
    <n v="133"/>
    <n v="9310"/>
    <n v="88"/>
    <n v="6160"/>
    <n v="10"/>
    <n v="700"/>
    <m/>
    <n v="0"/>
    <m/>
    <n v="0"/>
    <s v="Self-Watering"/>
    <n v="99"/>
  </r>
  <r>
    <s v="BBU 0P"/>
    <s v="Full barrier basket"/>
    <s v="Cherry"/>
    <x v="1"/>
    <n v="7.5"/>
    <n v="70"/>
    <n v="5"/>
    <n v="350"/>
    <m/>
    <n v="0"/>
    <m/>
    <n v="0"/>
    <m/>
    <n v="0"/>
    <m/>
    <n v="0"/>
    <m/>
    <n v="0"/>
    <m/>
    <n v="0"/>
    <s v="Self-Watering"/>
    <n v="96"/>
  </r>
  <r>
    <s v="WBX 1PL"/>
    <s v="Wall and window box"/>
    <s v="Black"/>
    <x v="0"/>
    <n v="3.5"/>
    <n v="35"/>
    <n v="62"/>
    <n v="2170"/>
    <n v="36"/>
    <n v="1260"/>
    <n v="46"/>
    <n v="1610"/>
    <n v="34"/>
    <n v="1190"/>
    <n v="1"/>
    <n v="35"/>
    <n v="1"/>
    <n v="35"/>
    <n v="4"/>
    <n v="140"/>
    <s v="Self-Watering"/>
    <n v="100"/>
  </r>
  <r>
    <s v="WBX 1PL"/>
    <s v="Wall and window box"/>
    <s v="Standard Green"/>
    <x v="0"/>
    <n v="3.5"/>
    <n v="50"/>
    <n v="5"/>
    <n v="250"/>
    <m/>
    <n v="0"/>
    <m/>
    <n v="0"/>
    <m/>
    <n v="0"/>
    <m/>
    <n v="0"/>
    <m/>
    <n v="0"/>
    <m/>
    <n v="0"/>
    <s v="Self-Watering"/>
    <n v="92"/>
  </r>
  <r>
    <s v="WBX 1PL"/>
    <s v="Wall and window box"/>
    <s v="Light Green"/>
    <x v="1"/>
    <n v="3.5"/>
    <n v="50"/>
    <n v="3"/>
    <n v="150"/>
    <m/>
    <n v="0"/>
    <m/>
    <n v="0"/>
    <m/>
    <n v="0"/>
    <m/>
    <n v="0"/>
    <m/>
    <n v="0"/>
    <m/>
    <n v="0"/>
    <s v="Self-Watering"/>
    <n v="93"/>
  </r>
  <r>
    <s v="WBX 1PL"/>
    <s v="Wall and window box"/>
    <s v="Pink Granite"/>
    <x v="1"/>
    <n v="3.5"/>
    <n v="65"/>
    <n v="35"/>
    <n v="2275"/>
    <m/>
    <n v="0"/>
    <m/>
    <n v="0"/>
    <m/>
    <n v="0"/>
    <m/>
    <n v="0"/>
    <m/>
    <n v="0"/>
    <m/>
    <n v="0"/>
    <s v="Self-Watering"/>
    <n v="96"/>
  </r>
  <r>
    <s v="WBX 3PL"/>
    <s v="Wall and window box"/>
    <s v="Black"/>
    <x v="0"/>
    <n v="5.5"/>
    <n v="75"/>
    <n v="45"/>
    <n v="3375"/>
    <n v="3"/>
    <n v="225"/>
    <n v="10"/>
    <n v="750"/>
    <n v="21"/>
    <n v="1575"/>
    <n v="1"/>
    <n v="75"/>
    <n v="40"/>
    <n v="3000"/>
    <n v="41"/>
    <n v="3075"/>
    <s v="Self-Watering"/>
    <n v="91"/>
  </r>
  <r>
    <s v="WBX 3PL"/>
    <s v="Wall and window box"/>
    <s v="Standard Green"/>
    <x v="0"/>
    <n v="5.5"/>
    <n v="80"/>
    <n v="200"/>
    <n v="16000"/>
    <n v="45"/>
    <n v="3600"/>
    <n v="5"/>
    <n v="400"/>
    <m/>
    <n v="0"/>
    <m/>
    <n v="0"/>
    <m/>
    <n v="0"/>
    <m/>
    <n v="0"/>
    <s v="Self-Watering"/>
    <n v="92"/>
  </r>
  <r>
    <s v="WBX 3PL"/>
    <s v="Wall and window box"/>
    <s v="Pink Granite"/>
    <x v="1"/>
    <n v="5.5"/>
    <n v="95"/>
    <n v="35"/>
    <n v="3325"/>
    <m/>
    <n v="0"/>
    <m/>
    <n v="0"/>
    <m/>
    <n v="0"/>
    <m/>
    <n v="0"/>
    <m/>
    <n v="0"/>
    <m/>
    <n v="0"/>
    <s v="Self-Watering"/>
    <n v="96"/>
  </r>
  <r>
    <s v="UTP 2PL"/>
    <s v="Half pole basket"/>
    <s v="Black"/>
    <x v="0"/>
    <n v="3.5"/>
    <n v="28"/>
    <n v="299"/>
    <n v="8372"/>
    <n v="83"/>
    <n v="2324"/>
    <n v="176"/>
    <n v="4928"/>
    <n v="400"/>
    <n v="11200"/>
    <n v="427"/>
    <n v="11956"/>
    <n v="459"/>
    <n v="12852"/>
    <n v="369"/>
    <n v="10332"/>
    <s v="Self-Watering"/>
    <n v="99"/>
  </r>
  <r>
    <s v="UTP 2PL"/>
    <s v="Half pole basket"/>
    <s v="Standard Green"/>
    <x v="0"/>
    <n v="3.5"/>
    <n v="35"/>
    <n v="433"/>
    <n v="15155"/>
    <n v="350"/>
    <n v="12250"/>
    <n v="235"/>
    <n v="8225"/>
    <n v="170"/>
    <n v="5950"/>
    <n v="55"/>
    <n v="1925"/>
    <n v="135"/>
    <n v="4725"/>
    <n v="120"/>
    <n v="4200"/>
    <s v="Self-Watering"/>
    <n v="99"/>
  </r>
  <r>
    <s v="UTP 2PL"/>
    <s v="Half pole basket"/>
    <s v="Cherry"/>
    <x v="1"/>
    <n v="3.5"/>
    <n v="35"/>
    <m/>
    <n v="0"/>
    <n v="13"/>
    <n v="455"/>
    <m/>
    <n v="0"/>
    <m/>
    <n v="0"/>
    <m/>
    <n v="0"/>
    <m/>
    <n v="0"/>
    <m/>
    <n v="0"/>
    <s v="Self-Watering"/>
    <n v="100"/>
  </r>
  <r>
    <s v="WBX 1P"/>
    <s v="Wall and window box"/>
    <s v="Black"/>
    <x v="0"/>
    <n v="8"/>
    <n v="65"/>
    <n v="163"/>
    <n v="10595"/>
    <n v="33"/>
    <n v="2145"/>
    <n v="68"/>
    <n v="4420"/>
    <n v="32"/>
    <n v="2080"/>
    <n v="138"/>
    <n v="8970"/>
    <n v="386"/>
    <n v="25090"/>
    <n v="233"/>
    <n v="15145"/>
    <s v="Self-Watering"/>
    <n v="91"/>
  </r>
  <r>
    <s v="WBX 1P"/>
    <s v="Wall and window box"/>
    <s v="Standard Green"/>
    <x v="0"/>
    <n v="8"/>
    <n v="80"/>
    <n v="189"/>
    <n v="15120"/>
    <n v="144"/>
    <n v="11520"/>
    <n v="64"/>
    <n v="5120"/>
    <m/>
    <n v="0"/>
    <n v="87"/>
    <n v="6960"/>
    <n v="153"/>
    <n v="12240"/>
    <n v="145"/>
    <n v="11600"/>
    <s v="Self-Watering"/>
    <n v="98"/>
  </r>
  <r>
    <s v="WBX 1P"/>
    <s v="Wall and window box"/>
    <s v="Pink Granite"/>
    <x v="1"/>
    <n v="8"/>
    <n v="80"/>
    <n v="35"/>
    <n v="2800"/>
    <n v="23"/>
    <n v="1840"/>
    <m/>
    <n v="0"/>
    <m/>
    <n v="0"/>
    <m/>
    <n v="0"/>
    <m/>
    <n v="0"/>
    <m/>
    <n v="0"/>
    <s v="Self-Watering"/>
    <n v="93"/>
  </r>
  <r>
    <s v="UTP 1PL"/>
    <s v="Half pole basket"/>
    <s v="Black"/>
    <x v="0"/>
    <n v="3.5"/>
    <n v="25"/>
    <n v="382"/>
    <n v="9550"/>
    <n v="425"/>
    <n v="10625"/>
    <n v="323"/>
    <n v="8075"/>
    <n v="238"/>
    <n v="5950"/>
    <n v="484"/>
    <n v="12100"/>
    <n v="394"/>
    <n v="9850"/>
    <n v="213"/>
    <n v="5325"/>
    <s v="Self-Watering"/>
    <n v="97"/>
  </r>
  <r>
    <s v="UTP 1PL"/>
    <s v="Half pole basket"/>
    <s v="Standard Green"/>
    <x v="0"/>
    <n v="3.5"/>
    <n v="35"/>
    <n v="530"/>
    <n v="18550"/>
    <n v="480"/>
    <n v="16800"/>
    <n v="257"/>
    <n v="8995"/>
    <n v="200"/>
    <n v="7000"/>
    <n v="230"/>
    <n v="8050"/>
    <n v="580"/>
    <n v="20300"/>
    <n v="578"/>
    <n v="20230"/>
    <s v="Self-Watering"/>
    <n v="95"/>
  </r>
  <r>
    <s v="WBX 3P"/>
    <s v="Wall and window box"/>
    <s v="Black"/>
    <x v="0"/>
    <n v="10"/>
    <n v="130"/>
    <n v="38"/>
    <n v="4940"/>
    <n v="16"/>
    <n v="2080"/>
    <n v="36"/>
    <n v="4680"/>
    <n v="79"/>
    <n v="10270"/>
    <n v="23"/>
    <n v="2990"/>
    <n v="78"/>
    <n v="10140"/>
    <n v="124"/>
    <n v="16120"/>
    <s v="Self-Watering"/>
    <n v="97"/>
  </r>
  <r>
    <s v="WBX 3P"/>
    <s v="Wall and window box"/>
    <s v="Standard Green"/>
    <x v="0"/>
    <n v="10"/>
    <n v="145"/>
    <n v="45"/>
    <n v="6525"/>
    <n v="35"/>
    <n v="5075"/>
    <n v="30"/>
    <n v="4350"/>
    <n v="20"/>
    <n v="2900"/>
    <n v="15"/>
    <n v="2175"/>
    <n v="50"/>
    <n v="7250"/>
    <n v="45"/>
    <n v="6525"/>
    <s v="Self-Watering"/>
    <n v="100"/>
  </r>
  <r>
    <s v="WBX 3P"/>
    <s v="Wall and window box"/>
    <s v="Pink Granite"/>
    <x v="1"/>
    <n v="10"/>
    <n v="160"/>
    <n v="55"/>
    <n v="8800"/>
    <m/>
    <n v="0"/>
    <m/>
    <n v="0"/>
    <m/>
    <n v="0"/>
    <m/>
    <n v="0"/>
    <m/>
    <n v="0"/>
    <m/>
    <n v="0"/>
    <s v="Self-Watering"/>
    <n v="99"/>
  </r>
  <r>
    <s v="HBB 2PL"/>
    <s v="Half barrier basket"/>
    <s v="Black"/>
    <x v="0"/>
    <n v="4.5"/>
    <n v="40"/>
    <n v="41"/>
    <n v="1640"/>
    <n v="68"/>
    <n v="2720"/>
    <n v="183"/>
    <n v="7320"/>
    <n v="73"/>
    <n v="2920"/>
    <n v="79"/>
    <n v="3160"/>
    <n v="314"/>
    <n v="12560"/>
    <n v="156"/>
    <n v="6240"/>
    <s v="Self-Watering"/>
    <n v="97"/>
  </r>
  <r>
    <s v="HBB 2PL"/>
    <s v="Half barrier basket"/>
    <s v="Standard Green"/>
    <x v="0"/>
    <n v="4.5"/>
    <n v="50"/>
    <n v="40"/>
    <n v="2000"/>
    <n v="33"/>
    <n v="1650"/>
    <n v="45"/>
    <n v="2250"/>
    <n v="20"/>
    <n v="1000"/>
    <n v="15"/>
    <n v="750"/>
    <n v="55"/>
    <n v="2750"/>
    <n v="46"/>
    <n v="2300"/>
    <s v="Self-Watering"/>
    <n v="100"/>
  </r>
  <r>
    <s v="HBB 2PL"/>
    <s v="Half barrier basket"/>
    <s v="Pink Granite"/>
    <x v="1"/>
    <n v="4.5"/>
    <n v="65"/>
    <n v="5"/>
    <n v="325"/>
    <m/>
    <n v="0"/>
    <m/>
    <n v="0"/>
    <m/>
    <n v="0"/>
    <m/>
    <n v="0"/>
    <m/>
    <n v="0"/>
    <m/>
    <n v="0"/>
    <s v="Self-Watering"/>
    <n v="94"/>
  </r>
  <r>
    <s v="CNS 1PL"/>
    <s v="half cup and saucer up the pole"/>
    <s v="Black"/>
    <x v="0"/>
    <n v="5"/>
    <n v="85"/>
    <n v="268"/>
    <n v="22780"/>
    <n v="253"/>
    <n v="21505"/>
    <n v="178"/>
    <n v="15130"/>
    <n v="360"/>
    <n v="30600"/>
    <n v="816"/>
    <n v="69360"/>
    <n v="410"/>
    <n v="34850"/>
    <n v="301"/>
    <n v="25585"/>
    <s v="Self-Watering"/>
    <n v="93"/>
  </r>
  <r>
    <s v="CNS 1PL"/>
    <s v="half cup and saucer up the pole"/>
    <s v="Standard Green"/>
    <x v="0"/>
    <n v="5"/>
    <n v="85"/>
    <n v="180"/>
    <n v="15300"/>
    <m/>
    <n v="0"/>
    <m/>
    <n v="0"/>
    <m/>
    <n v="0"/>
    <m/>
    <n v="0"/>
    <m/>
    <n v="0"/>
    <m/>
    <n v="0"/>
    <s v="Self-Watering"/>
    <n v="98"/>
  </r>
  <r>
    <s v="HBB 1PL"/>
    <s v="Half barrier basket"/>
    <s v="Black"/>
    <x v="0"/>
    <n v="3.5"/>
    <n v="35"/>
    <n v="124"/>
    <n v="4340"/>
    <n v="4"/>
    <n v="140"/>
    <n v="127"/>
    <n v="4445"/>
    <n v="35"/>
    <n v="1225"/>
    <n v="38"/>
    <n v="1330"/>
    <n v="12"/>
    <n v="420"/>
    <n v="0"/>
    <n v="0"/>
    <s v="Self-Watering"/>
    <n v="97"/>
  </r>
  <r>
    <s v="HBB 1PL"/>
    <s v="Half barrier basket"/>
    <s v="Standard Green"/>
    <x v="0"/>
    <n v="3.5"/>
    <n v="45"/>
    <n v="24"/>
    <n v="1080"/>
    <m/>
    <n v="0"/>
    <m/>
    <n v="0"/>
    <m/>
    <n v="0"/>
    <m/>
    <n v="0"/>
    <m/>
    <n v="0"/>
    <m/>
    <n v="0"/>
    <s v="Self-Watering"/>
    <n v="91"/>
  </r>
  <r>
    <s v="HBB 1PL"/>
    <s v="Half barrier basket"/>
    <s v="Pink Granite"/>
    <x v="1"/>
    <n v="3.5"/>
    <n v="60"/>
    <n v="3"/>
    <n v="180"/>
    <m/>
    <n v="0"/>
    <m/>
    <n v="0"/>
    <m/>
    <n v="0"/>
    <m/>
    <n v="0"/>
    <m/>
    <n v="0"/>
    <m/>
    <n v="0"/>
    <s v="Self-Watering"/>
    <n v="94"/>
  </r>
  <r>
    <s v="CHB 2P"/>
    <s v="Conventional Hanging Basket"/>
    <s v="Black"/>
    <x v="0"/>
    <n v="5"/>
    <n v="56"/>
    <n v="61"/>
    <n v="3416"/>
    <n v="97"/>
    <n v="5432"/>
    <n v="29"/>
    <n v="1624"/>
    <n v="91"/>
    <n v="5096"/>
    <n v="62"/>
    <n v="3472"/>
    <n v="419"/>
    <n v="23464"/>
    <n v="37"/>
    <n v="2072"/>
    <s v="Self-Watering"/>
    <n v="96"/>
  </r>
  <r>
    <s v="CHB 2P"/>
    <s v="Conventional Hanging Basket"/>
    <s v="Standard Green"/>
    <x v="0"/>
    <n v="5"/>
    <n v="66"/>
    <n v="87"/>
    <n v="5742"/>
    <n v="65"/>
    <n v="4290"/>
    <n v="50"/>
    <n v="3300"/>
    <n v="67"/>
    <n v="4422"/>
    <n v="50"/>
    <n v="3300"/>
    <n v="35"/>
    <n v="2310"/>
    <n v="55"/>
    <n v="3630"/>
    <s v="Self-Watering"/>
    <n v="91"/>
  </r>
  <r>
    <s v="CHB 2P"/>
    <s v="Conventional Hanging Basket"/>
    <s v="Cherry"/>
    <x v="1"/>
    <n v="5"/>
    <n v="66"/>
    <m/>
    <n v="0"/>
    <n v="5"/>
    <n v="330"/>
    <m/>
    <n v="0"/>
    <m/>
    <n v="0"/>
    <m/>
    <n v="0"/>
    <m/>
    <n v="0"/>
    <m/>
    <n v="0"/>
    <s v="Self-Watering"/>
    <n v="91"/>
  </r>
  <r>
    <s v="CHB 2P"/>
    <s v="Conventional Hanging Basket"/>
    <s v="Orange"/>
    <x v="1"/>
    <n v="5"/>
    <n v="66"/>
    <n v="1"/>
    <n v="66"/>
    <m/>
    <n v="0"/>
    <m/>
    <n v="0"/>
    <m/>
    <n v="0"/>
    <m/>
    <n v="0"/>
    <m/>
    <n v="0"/>
    <m/>
    <n v="0"/>
    <s v="Self-Watering"/>
    <n v="98"/>
  </r>
  <r>
    <s v="HBB 1P"/>
    <s v="Half barrier basket"/>
    <s v="Black"/>
    <x v="0"/>
    <n v="8"/>
    <n v="65"/>
    <n v="60"/>
    <n v="3900"/>
    <n v="68"/>
    <n v="4420"/>
    <n v="315"/>
    <n v="20475"/>
    <n v="56"/>
    <n v="3640"/>
    <n v="132"/>
    <n v="8580"/>
    <n v="160"/>
    <n v="10400"/>
    <n v="168"/>
    <n v="10920"/>
    <s v="Self-Watering"/>
    <n v="99"/>
  </r>
  <r>
    <s v="HBB 1P"/>
    <s v="Half barrier basket"/>
    <s v="Standard Green"/>
    <x v="0"/>
    <n v="8"/>
    <n v="75"/>
    <n v="135"/>
    <n v="10125"/>
    <n v="100"/>
    <n v="7500"/>
    <n v="87"/>
    <n v="6525"/>
    <n v="15"/>
    <n v="1125"/>
    <n v="57"/>
    <n v="4275"/>
    <n v="180"/>
    <n v="13500"/>
    <n v="167"/>
    <n v="12525"/>
    <s v="Self-Watering"/>
    <n v="100"/>
  </r>
  <r>
    <s v="HBB 1P"/>
    <s v="Half barrier basket"/>
    <s v="Pink Granite"/>
    <x v="1"/>
    <n v="8"/>
    <n v="85"/>
    <n v="5"/>
    <n v="425"/>
    <m/>
    <n v="0"/>
    <m/>
    <n v="0"/>
    <m/>
    <n v="0"/>
    <m/>
    <n v="0"/>
    <m/>
    <n v="0"/>
    <m/>
    <n v="0"/>
    <s v="Self-Watering"/>
    <n v="97"/>
  </r>
  <r>
    <s v="CUH 2P"/>
    <s v="Up the pole basket"/>
    <s v="Black"/>
    <x v="0"/>
    <n v="7"/>
    <n v="69"/>
    <n v="32"/>
    <n v="2208"/>
    <n v="20"/>
    <n v="1380"/>
    <n v="24"/>
    <n v="1656"/>
    <n v="49"/>
    <n v="3381"/>
    <n v="40"/>
    <n v="2760"/>
    <n v="69"/>
    <n v="4761"/>
    <n v="59"/>
    <n v="4071"/>
    <s v="Self-Watering"/>
    <n v="94"/>
  </r>
  <r>
    <s v="CUH 2P"/>
    <s v="Up the pole basket"/>
    <s v="Standard Green"/>
    <x v="0"/>
    <n v="7"/>
    <n v="79"/>
    <n v="40"/>
    <n v="3160"/>
    <n v="32"/>
    <n v="2528"/>
    <n v="45"/>
    <n v="3555"/>
    <n v="13"/>
    <n v="1027"/>
    <n v="25"/>
    <n v="1975"/>
    <n v="66"/>
    <n v="5214"/>
    <n v="45"/>
    <n v="3555"/>
    <s v="Self-Watering"/>
    <n v="92"/>
  </r>
  <r>
    <s v="CUH 2P"/>
    <s v="Up the pole basket"/>
    <s v="Pink Granite"/>
    <x v="1"/>
    <n v="7"/>
    <n v="90"/>
    <n v="25"/>
    <n v="2250"/>
    <m/>
    <n v="0"/>
    <m/>
    <n v="0"/>
    <m/>
    <n v="0"/>
    <m/>
    <n v="0"/>
    <m/>
    <n v="0"/>
    <m/>
    <n v="0"/>
    <s v="Self-Watering"/>
    <n v="92"/>
  </r>
  <r>
    <s v="CUH 2P"/>
    <s v="Up the pole basket"/>
    <s v="Cherry"/>
    <x v="1"/>
    <n v="7"/>
    <n v="79"/>
    <m/>
    <n v="0"/>
    <n v="3"/>
    <n v="237"/>
    <m/>
    <n v="0"/>
    <m/>
    <n v="0"/>
    <m/>
    <n v="0"/>
    <m/>
    <n v="0"/>
    <m/>
    <n v="0"/>
    <s v="Self-Watering"/>
    <n v="93"/>
  </r>
  <r>
    <s v="CUH 1P"/>
    <s v="Up the pole basket"/>
    <s v="Black"/>
    <x v="0"/>
    <n v="5"/>
    <n v="39"/>
    <n v="36"/>
    <n v="1404"/>
    <n v="49"/>
    <n v="1911"/>
    <n v="38"/>
    <n v="1482"/>
    <n v="69"/>
    <n v="2691"/>
    <n v="39"/>
    <n v="1521"/>
    <n v="46"/>
    <n v="1794"/>
    <n v="8"/>
    <n v="312"/>
    <s v="Self-Watering"/>
    <n v="94"/>
  </r>
  <r>
    <s v="CUH 1P"/>
    <s v="Up the pole basket"/>
    <s v="Standard Green"/>
    <x v="0"/>
    <n v="5"/>
    <n v="49"/>
    <n v="68"/>
    <n v="3332"/>
    <n v="55"/>
    <n v="2695"/>
    <n v="20"/>
    <n v="980"/>
    <n v="25"/>
    <n v="1225"/>
    <n v="30"/>
    <n v="1470"/>
    <n v="44"/>
    <n v="2156"/>
    <n v="10"/>
    <n v="490"/>
    <s v="Self-Watering"/>
    <n v="93"/>
  </r>
  <r>
    <s v="CUH 1P"/>
    <s v="Up the pole basket"/>
    <s v="Cherry"/>
    <x v="1"/>
    <n v="5"/>
    <n v="49"/>
    <n v="1"/>
    <n v="49"/>
    <m/>
    <n v="0"/>
    <m/>
    <n v="0"/>
    <m/>
    <n v="0"/>
    <m/>
    <n v="0"/>
    <m/>
    <n v="0"/>
    <m/>
    <n v="0"/>
    <s v="Self-Watering"/>
    <n v="100"/>
  </r>
  <r>
    <s v="CUH 1P"/>
    <s v="Up the pole basket"/>
    <s v="Sky Blue"/>
    <x v="1"/>
    <n v="5"/>
    <n v="49"/>
    <n v="1"/>
    <n v="49"/>
    <m/>
    <n v="0"/>
    <m/>
    <n v="0"/>
    <m/>
    <n v="0"/>
    <m/>
    <n v="0"/>
    <m/>
    <n v="0"/>
    <m/>
    <n v="0"/>
    <s v="Self-Watering"/>
    <n v="95"/>
  </r>
  <r>
    <s v="WBX 0P"/>
    <s v="Wall and window box"/>
    <s v="Black"/>
    <x v="0"/>
    <n v="6"/>
    <n v="60"/>
    <n v="10"/>
    <n v="600"/>
    <n v="10"/>
    <n v="600"/>
    <n v="12"/>
    <n v="720"/>
    <n v="13"/>
    <n v="780"/>
    <n v="36"/>
    <n v="2160"/>
    <n v="34"/>
    <n v="2040"/>
    <n v="0"/>
    <n v="0"/>
    <s v="Self-Watering"/>
    <n v="98"/>
  </r>
  <r>
    <s v="WBX 0P"/>
    <s v="Wall and window box"/>
    <s v="Standard Green"/>
    <x v="0"/>
    <n v="6"/>
    <n v="70"/>
    <n v="3"/>
    <n v="210"/>
    <m/>
    <n v="0"/>
    <m/>
    <n v="0"/>
    <m/>
    <n v="0"/>
    <m/>
    <n v="0"/>
    <m/>
    <n v="0"/>
    <m/>
    <n v="0"/>
    <s v="Self-Watering"/>
    <n v="94"/>
  </r>
  <r>
    <s v="WBX 0P"/>
    <s v="Wall and window box"/>
    <s v="Cherry"/>
    <x v="1"/>
    <n v="6"/>
    <n v="70"/>
    <m/>
    <n v="0"/>
    <n v="3"/>
    <n v="210"/>
    <m/>
    <n v="0"/>
    <m/>
    <n v="0"/>
    <m/>
    <n v="0"/>
    <m/>
    <n v="0"/>
    <m/>
    <n v="0"/>
    <s v="Self-Watering"/>
    <n v="90"/>
  </r>
  <r>
    <s v="HBB 3P"/>
    <s v="Half barrier basket"/>
    <s v="Standard Green"/>
    <x v="0"/>
    <n v="10"/>
    <n v="145"/>
    <n v="10"/>
    <n v="1450"/>
    <m/>
    <n v="0"/>
    <m/>
    <n v="0"/>
    <m/>
    <n v="0"/>
    <m/>
    <n v="0"/>
    <m/>
    <n v="0"/>
    <m/>
    <n v="0"/>
    <s v="Self-Watering"/>
    <n v="94"/>
  </r>
  <r>
    <s v="HBB 3P"/>
    <s v="Half barrier basket"/>
    <s v="Pink Granite"/>
    <x v="1"/>
    <n v="10"/>
    <n v="145"/>
    <n v="13"/>
    <n v="1885"/>
    <n v="10"/>
    <n v="1450"/>
    <m/>
    <n v="0"/>
    <m/>
    <n v="0"/>
    <m/>
    <n v="0"/>
    <m/>
    <n v="0"/>
    <m/>
    <n v="0"/>
    <s v="Self-Watering"/>
    <n v="96"/>
  </r>
  <r>
    <s v="HBB 3P"/>
    <s v="Half barrier basket"/>
    <s v="Cherry"/>
    <x v="1"/>
    <n v="10"/>
    <n v="145"/>
    <n v="2"/>
    <n v="290"/>
    <m/>
    <n v="0"/>
    <m/>
    <n v="0"/>
    <m/>
    <n v="0"/>
    <m/>
    <n v="0"/>
    <m/>
    <n v="0"/>
    <m/>
    <n v="0"/>
    <s v="Self-Watering"/>
    <n v="100"/>
  </r>
  <r>
    <s v="HBB 3P"/>
    <s v="Half barrier basket"/>
    <s v="Black"/>
    <x v="0"/>
    <n v="10"/>
    <n v="130"/>
    <n v="15"/>
    <n v="1950"/>
    <n v="15"/>
    <n v="1950"/>
    <m/>
    <n v="0"/>
    <m/>
    <n v="0"/>
    <m/>
    <n v="0"/>
    <m/>
    <n v="0"/>
    <m/>
    <n v="0"/>
    <s v="Self-Watering"/>
    <n v="94"/>
  </r>
  <r>
    <s v="HBB 3PL"/>
    <s v="Half barrier basket liner"/>
    <s v="Black"/>
    <x v="0"/>
    <n v="5.5"/>
    <n v="75"/>
    <n v="15"/>
    <n v="1125"/>
    <n v="15"/>
    <n v="1125"/>
    <n v="7"/>
    <n v="525"/>
    <n v="8"/>
    <n v="600"/>
    <n v="27"/>
    <n v="2025"/>
    <n v="12"/>
    <n v="900"/>
    <n v="177"/>
    <n v="13275"/>
    <s v="Self-Watering"/>
    <n v="97"/>
  </r>
  <r>
    <s v="HBB 3PL"/>
    <s v="Half barrier basket liner"/>
    <s v="Standard Green"/>
    <x v="0"/>
    <n v="5.5"/>
    <n v="85"/>
    <n v="10"/>
    <n v="850"/>
    <m/>
    <n v="0"/>
    <m/>
    <n v="0"/>
    <m/>
    <n v="0"/>
    <m/>
    <n v="0"/>
    <m/>
    <n v="0"/>
    <m/>
    <n v="0"/>
    <s v="Self-Watering"/>
    <n v="100"/>
  </r>
  <r>
    <s v="HBB 3PL"/>
    <s v="Half barrier basket liner"/>
    <s v="Pink Granite"/>
    <x v="1"/>
    <n v="5.5"/>
    <n v="99"/>
    <n v="13"/>
    <n v="1287"/>
    <n v="10"/>
    <n v="990"/>
    <m/>
    <n v="0"/>
    <m/>
    <n v="0"/>
    <m/>
    <n v="0"/>
    <m/>
    <n v="0"/>
    <m/>
    <n v="0"/>
    <s v="Self-Watering"/>
    <n v="93"/>
  </r>
  <r>
    <s v="HBB 3PL"/>
    <s v="Half barrier basket liner"/>
    <s v="Cherry"/>
    <x v="1"/>
    <n v="5.5"/>
    <n v="99"/>
    <n v="2"/>
    <n v="198"/>
    <m/>
    <n v="0"/>
    <m/>
    <n v="0"/>
    <m/>
    <n v="0"/>
    <m/>
    <n v="0"/>
    <m/>
    <n v="0"/>
    <m/>
    <n v="0"/>
    <s v="Self-Watering"/>
    <n v="90"/>
  </r>
  <r>
    <s v="TES 0P"/>
    <s v="Terresterial Basket"/>
    <s v="Standard Green"/>
    <x v="0"/>
    <n v="6"/>
    <n v="60"/>
    <n v="444"/>
    <n v="26640"/>
    <n v="294"/>
    <n v="17640"/>
    <n v="180"/>
    <n v="10800"/>
    <n v="222"/>
    <n v="13320"/>
    <n v="493"/>
    <n v="29580"/>
    <n v="450"/>
    <n v="27000"/>
    <n v="0"/>
    <n v="0"/>
    <s v="Self-Watering"/>
    <n v="96"/>
  </r>
  <r>
    <s v="MSP 1P"/>
    <s v="Meter sq planter (1)"/>
    <s v="Black"/>
    <x v="0"/>
    <n v="40"/>
    <n v="220"/>
    <n v="0"/>
    <n v="0"/>
    <n v="1"/>
    <n v="220"/>
    <n v="0"/>
    <n v="0"/>
    <n v="1"/>
    <n v="220"/>
    <n v="38"/>
    <n v="8360"/>
    <m/>
    <n v="0"/>
    <m/>
    <n v="0"/>
    <s v="Self-Watering"/>
    <n v="98"/>
  </r>
  <r>
    <s v="MSP 1P"/>
    <s v="Meter sq planter (1)"/>
    <s v="Standard Green"/>
    <x v="0"/>
    <n v="40"/>
    <n v="250"/>
    <n v="1"/>
    <n v="250"/>
    <m/>
    <n v="0"/>
    <m/>
    <n v="0"/>
    <m/>
    <n v="0"/>
    <m/>
    <n v="0"/>
    <m/>
    <n v="0"/>
    <m/>
    <n v="0"/>
    <s v="Self-Watering"/>
    <n v="100"/>
  </r>
  <r>
    <s v="MSP 1P"/>
    <s v="Meter sq planter (1)"/>
    <s v="Pink Granite"/>
    <x v="1"/>
    <n v="40"/>
    <n v="300"/>
    <m/>
    <n v="0"/>
    <n v="5"/>
    <n v="1500"/>
    <m/>
    <n v="0"/>
    <m/>
    <n v="0"/>
    <m/>
    <n v="0"/>
    <m/>
    <n v="0"/>
    <m/>
    <n v="0"/>
    <s v="Self-Watering"/>
    <n v="94"/>
  </r>
  <r>
    <s v="MSP 1P"/>
    <s v="Meter sq planter (1)"/>
    <s v="Light Sandstone"/>
    <x v="1"/>
    <n v="40"/>
    <n v="300"/>
    <m/>
    <n v="0"/>
    <n v="5"/>
    <n v="1500"/>
    <m/>
    <n v="0"/>
    <m/>
    <n v="0"/>
    <m/>
    <n v="0"/>
    <m/>
    <n v="0"/>
    <m/>
    <n v="0"/>
    <s v="Self-Watering"/>
    <n v="99"/>
  </r>
  <r>
    <s v="MSP 1P"/>
    <s v="Meter sq planter (1)"/>
    <s v="Sky Blue"/>
    <x v="1"/>
    <n v="40"/>
    <n v="250"/>
    <m/>
    <n v="0"/>
    <n v="5"/>
    <n v="1250"/>
    <m/>
    <n v="0"/>
    <m/>
    <n v="0"/>
    <m/>
    <n v="0"/>
    <m/>
    <n v="0"/>
    <m/>
    <n v="0"/>
    <s v="Self-Watering"/>
    <n v="90"/>
  </r>
  <r>
    <s v="MSP 1P"/>
    <s v="Meter sq planter (1)"/>
    <s v="Cherry"/>
    <x v="1"/>
    <n v="40"/>
    <n v="250"/>
    <m/>
    <n v="0"/>
    <n v="5"/>
    <n v="1250"/>
    <m/>
    <n v="0"/>
    <m/>
    <n v="0"/>
    <m/>
    <n v="0"/>
    <m/>
    <n v="0"/>
    <m/>
    <n v="0"/>
    <s v="Self-Watering"/>
    <n v="98"/>
  </r>
  <r>
    <s v="MSP 2P"/>
    <s v="Meter sq planter (2)"/>
    <s v="Black"/>
    <x v="0"/>
    <n v="47"/>
    <n v="340"/>
    <n v="2"/>
    <n v="680"/>
    <n v="34"/>
    <n v="11560"/>
    <n v="36"/>
    <n v="12240"/>
    <n v="2"/>
    <n v="680"/>
    <n v="0"/>
    <n v="0"/>
    <m/>
    <n v="0"/>
    <m/>
    <n v="0"/>
    <s v="Self-Watering"/>
    <n v="92"/>
  </r>
  <r>
    <s v="MSP 2P"/>
    <s v="Meter sq planter (2)"/>
    <s v="Standard Green"/>
    <x v="0"/>
    <n v="47"/>
    <n v="370"/>
    <n v="3"/>
    <n v="1110"/>
    <m/>
    <n v="0"/>
    <m/>
    <n v="0"/>
    <m/>
    <n v="0"/>
    <m/>
    <n v="0"/>
    <m/>
    <n v="0"/>
    <m/>
    <n v="0"/>
    <s v="Self-Watering"/>
    <n v="97"/>
  </r>
  <r>
    <s v="MSP 2P"/>
    <s v="Meter sq planter (2)"/>
    <s v="Pink Granite"/>
    <x v="1"/>
    <n v="47"/>
    <n v="400"/>
    <n v="5"/>
    <n v="2000"/>
    <m/>
    <n v="0"/>
    <m/>
    <n v="0"/>
    <m/>
    <n v="0"/>
    <m/>
    <n v="0"/>
    <m/>
    <n v="0"/>
    <m/>
    <n v="0"/>
    <s v="Self-Watering"/>
    <n v="90"/>
  </r>
  <r>
    <s v="MSP 2P"/>
    <s v="Meter sq planter (2)"/>
    <s v="Light Sandstone"/>
    <x v="1"/>
    <n v="47"/>
    <n v="400"/>
    <m/>
    <n v="0"/>
    <n v="1"/>
    <n v="400"/>
    <m/>
    <n v="0"/>
    <m/>
    <n v="0"/>
    <m/>
    <n v="0"/>
    <m/>
    <n v="0"/>
    <m/>
    <n v="0"/>
    <s v="Self-Watering"/>
    <n v="90"/>
  </r>
  <r>
    <s v="MSP 2P"/>
    <s v="Meter sq planter (2)"/>
    <s v="Cherry"/>
    <x v="1"/>
    <n v="47"/>
    <n v="370"/>
    <n v="2"/>
    <n v="740"/>
    <m/>
    <n v="0"/>
    <m/>
    <n v="0"/>
    <m/>
    <n v="0"/>
    <m/>
    <n v="0"/>
    <m/>
    <n v="0"/>
    <m/>
    <n v="0"/>
    <s v="Self-Watering"/>
    <n v="99"/>
  </r>
  <r>
    <s v="MSP 4P"/>
    <s v="Meter sq planter (4)"/>
    <s v="Black"/>
    <x v="0"/>
    <n v="60"/>
    <n v="579"/>
    <n v="0"/>
    <n v="0"/>
    <n v="0"/>
    <n v="0"/>
    <n v="0"/>
    <n v="0"/>
    <n v="0"/>
    <n v="0"/>
    <n v="12"/>
    <n v="6948"/>
    <m/>
    <n v="0"/>
    <m/>
    <n v="0"/>
    <s v="Self-Watering"/>
    <n v="96"/>
  </r>
  <r>
    <s v="MSP 4P"/>
    <s v="Meter sq planter (4)"/>
    <s v="Standard Green"/>
    <x v="0"/>
    <n v="60"/>
    <n v="589"/>
    <n v="10"/>
    <n v="5890"/>
    <m/>
    <n v="0"/>
    <m/>
    <n v="0"/>
    <m/>
    <n v="0"/>
    <m/>
    <n v="0"/>
    <m/>
    <n v="0"/>
    <m/>
    <n v="0"/>
    <s v="Self-Watering"/>
    <n v="90"/>
  </r>
  <r>
    <s v="MSP 4P"/>
    <s v="Meter sq planter (4)"/>
    <s v="Pink Granite"/>
    <x v="1"/>
    <n v="60"/>
    <n v="650"/>
    <n v="3"/>
    <n v="1950"/>
    <m/>
    <n v="0"/>
    <m/>
    <n v="0"/>
    <m/>
    <n v="0"/>
    <m/>
    <n v="0"/>
    <m/>
    <n v="0"/>
    <m/>
    <n v="0"/>
    <s v="Self-Watering"/>
    <n v="92"/>
  </r>
  <r>
    <s v="MSP 4P"/>
    <s v="Meter sq planter (4)"/>
    <s v="Light Sandstone"/>
    <x v="1"/>
    <n v="60"/>
    <n v="650"/>
    <n v="5"/>
    <n v="3250"/>
    <m/>
    <n v="0"/>
    <m/>
    <n v="0"/>
    <m/>
    <n v="0"/>
    <m/>
    <n v="0"/>
    <m/>
    <n v="0"/>
    <m/>
    <n v="0"/>
    <s v="Self-Watering"/>
    <n v="99"/>
  </r>
  <r>
    <s v="OCT 1P"/>
    <s v="Octagonal fountain (1)"/>
    <s v="Black"/>
    <x v="0"/>
    <n v="40"/>
    <n v="250"/>
    <n v="5"/>
    <n v="1250"/>
    <n v="0"/>
    <n v="0"/>
    <n v="0"/>
    <n v="0"/>
    <n v="2"/>
    <n v="500"/>
    <n v="52"/>
    <n v="13000"/>
    <m/>
    <n v="0"/>
    <m/>
    <n v="0"/>
    <s v="Self-Watering"/>
    <n v="95"/>
  </r>
  <r>
    <s v="OCT 1P"/>
    <s v="Octagonal fountain (1)"/>
    <s v="Pink Granite"/>
    <x v="1"/>
    <n v="40"/>
    <n v="290"/>
    <n v="5"/>
    <n v="1450"/>
    <m/>
    <n v="0"/>
    <m/>
    <n v="0"/>
    <m/>
    <n v="0"/>
    <m/>
    <n v="0"/>
    <m/>
    <n v="0"/>
    <m/>
    <n v="0"/>
    <s v="Self-Watering"/>
    <n v="93"/>
  </r>
  <r>
    <s v="OCT 1P"/>
    <s v="Octagonal fountain (1)"/>
    <s v="Sky Blue"/>
    <x v="1"/>
    <n v="40"/>
    <n v="260"/>
    <n v="1"/>
    <n v="260"/>
    <m/>
    <n v="0"/>
    <m/>
    <n v="0"/>
    <m/>
    <n v="0"/>
    <m/>
    <n v="0"/>
    <m/>
    <n v="0"/>
    <m/>
    <n v="0"/>
    <s v="Self-Watering"/>
    <n v="92"/>
  </r>
  <r>
    <s v="OCT 1P"/>
    <s v="Octagonal fountain (1)"/>
    <s v="Light Sandstone"/>
    <x v="1"/>
    <n v="40"/>
    <n v="290"/>
    <n v="5"/>
    <n v="1450"/>
    <m/>
    <n v="0"/>
    <m/>
    <n v="0"/>
    <m/>
    <n v="0"/>
    <m/>
    <n v="0"/>
    <m/>
    <n v="0"/>
    <m/>
    <n v="0"/>
    <s v="Self-Watering"/>
    <n v="95"/>
  </r>
  <r>
    <s v="OCT 1P"/>
    <s v="Octagonal fountain (1)"/>
    <s v="Guernsey Granite"/>
    <x v="1"/>
    <n v="40"/>
    <n v="290"/>
    <m/>
    <n v="0"/>
    <n v="1"/>
    <n v="290"/>
    <m/>
    <n v="0"/>
    <m/>
    <n v="0"/>
    <m/>
    <n v="0"/>
    <m/>
    <n v="0"/>
    <m/>
    <n v="0"/>
    <s v="Self-Watering"/>
    <n v="90"/>
  </r>
  <r>
    <s v="OCT 2P"/>
    <s v="Octagonal fountain (2)"/>
    <s v="Black"/>
    <x v="0"/>
    <n v="47"/>
    <n v="315"/>
    <n v="0"/>
    <n v="0"/>
    <n v="0"/>
    <n v="0"/>
    <n v="0"/>
    <n v="0"/>
    <n v="1"/>
    <n v="315"/>
    <n v="0"/>
    <n v="0"/>
    <m/>
    <n v="0"/>
    <m/>
    <n v="0"/>
    <s v="Self-Watering"/>
    <n v="93"/>
  </r>
  <r>
    <s v="OCT 2P"/>
    <s v="Octagonal fountain (2)"/>
    <s v="Standard Green"/>
    <x v="0"/>
    <n v="47"/>
    <n v="340"/>
    <n v="1"/>
    <n v="340"/>
    <m/>
    <n v="0"/>
    <m/>
    <n v="0"/>
    <m/>
    <n v="0"/>
    <m/>
    <n v="0"/>
    <m/>
    <n v="0"/>
    <m/>
    <n v="0"/>
    <s v="Self-Watering"/>
    <n v="91"/>
  </r>
  <r>
    <s v="OCT 2P"/>
    <s v="Octagonal fountain (2)"/>
    <s v="Light Sandstone"/>
    <x v="1"/>
    <n v="47"/>
    <n v="370"/>
    <m/>
    <n v="0"/>
    <n v="1"/>
    <n v="370"/>
    <m/>
    <n v="0"/>
    <m/>
    <n v="0"/>
    <m/>
    <n v="0"/>
    <m/>
    <n v="0"/>
    <m/>
    <n v="0"/>
    <s v="Self-Watering"/>
    <n v="93"/>
  </r>
  <r>
    <s v="OCT 2P"/>
    <s v="Octagonal fountain (2)"/>
    <s v="Pink Granite"/>
    <x v="1"/>
    <n v="47"/>
    <n v="370"/>
    <n v="1"/>
    <n v="370"/>
    <m/>
    <n v="0"/>
    <m/>
    <n v="0"/>
    <m/>
    <n v="0"/>
    <m/>
    <n v="0"/>
    <m/>
    <n v="0"/>
    <m/>
    <n v="0"/>
    <s v="Self-Watering"/>
    <n v="99"/>
  </r>
  <r>
    <s v="OCT 3P"/>
    <s v="Octagonal fountain (3)"/>
    <s v="Black"/>
    <x v="0"/>
    <n v="55"/>
    <n v="450"/>
    <n v="7"/>
    <n v="3150"/>
    <n v="2"/>
    <n v="900"/>
    <n v="3"/>
    <n v="1350"/>
    <n v="1"/>
    <n v="450"/>
    <n v="8"/>
    <n v="3600"/>
    <m/>
    <n v="0"/>
    <m/>
    <n v="0"/>
    <s v="Self-Watering"/>
    <n v="95"/>
  </r>
  <r>
    <s v="OCT 3P"/>
    <s v="Octagonal fountain (3)"/>
    <s v="Standard Green"/>
    <x v="0"/>
    <n v="55"/>
    <n v="470"/>
    <n v="2"/>
    <n v="940"/>
    <m/>
    <n v="0"/>
    <m/>
    <n v="0"/>
    <m/>
    <n v="0"/>
    <m/>
    <n v="0"/>
    <m/>
    <n v="0"/>
    <m/>
    <n v="0"/>
    <s v="Self-Watering"/>
    <n v="96"/>
  </r>
  <r>
    <s v="OCT 3P"/>
    <s v="Octagonal fountain (3)"/>
    <s v="Light Sandstone"/>
    <x v="1"/>
    <n v="55"/>
    <n v="500"/>
    <m/>
    <n v="0"/>
    <n v="1"/>
    <n v="500"/>
    <m/>
    <n v="0"/>
    <m/>
    <n v="0"/>
    <m/>
    <n v="0"/>
    <m/>
    <n v="0"/>
    <m/>
    <n v="0"/>
    <s v="Self-Watering"/>
    <n v="93"/>
  </r>
  <r>
    <s v="OCT 3P"/>
    <s v="Octagonal fountain (3)"/>
    <s v="Pink Granite"/>
    <x v="1"/>
    <n v="55"/>
    <n v="500"/>
    <n v="1"/>
    <n v="500"/>
    <m/>
    <n v="0"/>
    <m/>
    <n v="0"/>
    <m/>
    <n v="0"/>
    <m/>
    <n v="0"/>
    <m/>
    <n v="0"/>
    <m/>
    <n v="0"/>
    <s v="Self-Watering"/>
    <n v="1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s v="CAS 0P"/>
    <s v="Cup and Saucer"/>
    <x v="0"/>
    <s v="Standard colour products"/>
    <n v="7"/>
    <n v="30"/>
    <n v="2132"/>
    <n v="14924"/>
    <n v="2648"/>
    <n v="18536"/>
    <n v="2712"/>
    <n v="18984"/>
    <n v="1775"/>
    <n v="12425"/>
    <n v="2302"/>
    <n v="16114"/>
    <n v="2250"/>
    <n v="15750"/>
    <n v="2532"/>
    <n v="17724"/>
    <s v="Self-Watering"/>
    <n v="91"/>
  </r>
  <r>
    <s v="CAS 0P"/>
    <s v="Cup and Saucer"/>
    <x v="1"/>
    <s v="Standard colour products"/>
    <n v="7"/>
    <n v="40"/>
    <n v="1300"/>
    <n v="9100"/>
    <n v="1250"/>
    <n v="8750"/>
    <n v="800"/>
    <n v="5600"/>
    <n v="750"/>
    <n v="5250"/>
    <n v="1200"/>
    <n v="8400"/>
    <n v="2050"/>
    <n v="14350"/>
    <n v="1980"/>
    <n v="13860"/>
    <s v="Self-Watering"/>
    <n v="97"/>
  </r>
  <r>
    <s v="CAS 0P"/>
    <s v="Cup and Saucer"/>
    <x v="2"/>
    <s v="Special colour products"/>
    <n v="7"/>
    <n v="40"/>
    <n v="6"/>
    <n v="42"/>
    <n v="15"/>
    <n v="105"/>
    <m/>
    <n v="0"/>
    <m/>
    <n v="0"/>
    <m/>
    <n v="0"/>
    <m/>
    <n v="0"/>
    <m/>
    <n v="0"/>
    <s v="Self-Watering"/>
    <n v="94"/>
  </r>
  <r>
    <s v="CAS 0P"/>
    <s v="Cup and Saucer"/>
    <x v="3"/>
    <s v="Special colour products"/>
    <n v="7"/>
    <n v="40"/>
    <n v="135"/>
    <n v="945"/>
    <n v="46"/>
    <n v="322"/>
    <m/>
    <n v="0"/>
    <m/>
    <n v="0"/>
    <m/>
    <n v="0"/>
    <m/>
    <n v="0"/>
    <m/>
    <n v="0"/>
    <s v="Self-Watering"/>
    <n v="95"/>
  </r>
  <r>
    <s v="BBU 1P"/>
    <s v="Barrier Basket"/>
    <x v="0"/>
    <s v="Standard colour products"/>
    <n v="6"/>
    <n v="40"/>
    <n v="405"/>
    <n v="2430"/>
    <n v="534"/>
    <n v="3204"/>
    <n v="987"/>
    <n v="5922"/>
    <n v="1917"/>
    <n v="11502"/>
    <n v="1047"/>
    <n v="6282"/>
    <n v="326"/>
    <n v="1956"/>
    <n v="857"/>
    <n v="5142"/>
    <s v="Self-Watering"/>
    <n v="92"/>
  </r>
  <r>
    <s v="BBU 1P"/>
    <s v="Barrier Basket"/>
    <x v="1"/>
    <s v="Standard colour products"/>
    <n v="6"/>
    <n v="50"/>
    <n v="450"/>
    <n v="2700"/>
    <n v="300"/>
    <n v="1800"/>
    <n v="230"/>
    <n v="1380"/>
    <n v="200"/>
    <n v="1200"/>
    <n v="225"/>
    <n v="1350"/>
    <n v="705"/>
    <n v="4230"/>
    <n v="680"/>
    <n v="4080"/>
    <s v="Self-Watering"/>
    <n v="92"/>
  </r>
  <r>
    <s v="BBU 1P"/>
    <s v="Barrier Basket"/>
    <x v="4"/>
    <s v="Special colour products"/>
    <n v="6"/>
    <n v="55"/>
    <n v="530"/>
    <n v="3180"/>
    <n v="135"/>
    <n v="810"/>
    <m/>
    <n v="0"/>
    <m/>
    <n v="0"/>
    <m/>
    <n v="0"/>
    <m/>
    <n v="0"/>
    <m/>
    <n v="0"/>
    <s v="Self-Watering"/>
    <n v="90"/>
  </r>
  <r>
    <s v="OCT 0P"/>
    <s v="Octagonal fountain"/>
    <x v="0"/>
    <s v="Standard colour products"/>
    <n v="35"/>
    <n v="185"/>
    <n v="112"/>
    <n v="3920"/>
    <n v="98"/>
    <n v="3430"/>
    <n v="92"/>
    <n v="3220"/>
    <n v="235"/>
    <n v="8225"/>
    <n v="176"/>
    <n v="6160"/>
    <n v="88"/>
    <n v="3080"/>
    <n v="28"/>
    <n v="980"/>
    <s v="Self-Watering"/>
    <n v="97"/>
  </r>
  <r>
    <s v="OCT 0P"/>
    <s v="Octagonal fountain"/>
    <x v="1"/>
    <s v="Standard colour products"/>
    <n v="35"/>
    <n v="250"/>
    <n v="230"/>
    <n v="8050"/>
    <n v="187"/>
    <n v="6545"/>
    <n v="135"/>
    <n v="4725"/>
    <n v="87"/>
    <n v="3045"/>
    <n v="53"/>
    <n v="1855"/>
    <n v="235"/>
    <n v="8225"/>
    <n v="200"/>
    <n v="7000"/>
    <s v="Self-Watering"/>
    <n v="96"/>
  </r>
  <r>
    <s v="OCT 0P"/>
    <s v="Octagonal fountain"/>
    <x v="5"/>
    <s v="Special colour products"/>
    <n v="35"/>
    <n v="250"/>
    <n v="26"/>
    <n v="910"/>
    <n v="13"/>
    <n v="455"/>
    <m/>
    <n v="0"/>
    <m/>
    <n v="0"/>
    <m/>
    <n v="0"/>
    <m/>
    <n v="0"/>
    <m/>
    <n v="0"/>
    <s v="Self-Watering"/>
    <n v="95"/>
  </r>
  <r>
    <s v="OCT 0P"/>
    <s v="Octagonal fountain"/>
    <x v="6"/>
    <s v="Special colour products"/>
    <n v="35"/>
    <n v="250"/>
    <n v="135"/>
    <n v="4725"/>
    <n v="78"/>
    <n v="2730"/>
    <m/>
    <n v="0"/>
    <m/>
    <n v="0"/>
    <m/>
    <n v="0"/>
    <m/>
    <n v="0"/>
    <m/>
    <n v="0"/>
    <s v="Self-Watering"/>
    <n v="95"/>
  </r>
  <r>
    <s v="OCT 0P"/>
    <s v="Octagonal fountain"/>
    <x v="7"/>
    <s v="Special colour products"/>
    <n v="35"/>
    <n v="250"/>
    <n v="15"/>
    <n v="525"/>
    <n v="8"/>
    <n v="280"/>
    <m/>
    <n v="0"/>
    <m/>
    <n v="0"/>
    <m/>
    <n v="0"/>
    <m/>
    <n v="0"/>
    <m/>
    <n v="0"/>
    <s v="Self-Watering"/>
    <n v="97"/>
  </r>
  <r>
    <s v="OCT 0P"/>
    <s v="Octagonal fountain"/>
    <x v="4"/>
    <s v="Special colour products"/>
    <n v="35"/>
    <n v="250"/>
    <n v="76"/>
    <n v="2660"/>
    <n v="55"/>
    <n v="1925"/>
    <m/>
    <n v="0"/>
    <m/>
    <n v="0"/>
    <m/>
    <n v="0"/>
    <m/>
    <n v="0"/>
    <m/>
    <n v="0"/>
    <s v="Self-Watering"/>
    <n v="95"/>
  </r>
  <r>
    <s v="CNS 1P"/>
    <s v="Cup and Saucer on pole"/>
    <x v="0"/>
    <s v="Standard colour products"/>
    <n v="7"/>
    <n v="45"/>
    <n v="1064"/>
    <n v="7448"/>
    <n v="1153"/>
    <n v="8071"/>
    <n v="1979"/>
    <n v="13853"/>
    <n v="2901"/>
    <n v="20307"/>
    <n v="2434"/>
    <n v="17038"/>
    <n v="1693"/>
    <n v="11851"/>
    <n v="1311"/>
    <n v="9177"/>
    <s v="Self-Watering"/>
    <n v="94"/>
  </r>
  <r>
    <s v="CNS 1P"/>
    <s v="Cup and Saucer on pole"/>
    <x v="1"/>
    <s v="Standard colour products"/>
    <n v="7"/>
    <n v="55"/>
    <n v="1578"/>
    <n v="11046"/>
    <n v="1450"/>
    <n v="10150"/>
    <n v="1135"/>
    <n v="7945"/>
    <n v="957"/>
    <n v="6699"/>
    <n v="2300"/>
    <n v="16100"/>
    <n v="2780"/>
    <n v="19460"/>
    <n v="2800"/>
    <n v="19600"/>
    <s v="Self-Watering"/>
    <n v="95"/>
  </r>
  <r>
    <s v="CNS 1P"/>
    <s v="Cup and Saucer on pole"/>
    <x v="8"/>
    <s v="Special colour products"/>
    <n v="7"/>
    <n v="55"/>
    <n v="23"/>
    <n v="161"/>
    <n v="15"/>
    <n v="105"/>
    <m/>
    <n v="0"/>
    <m/>
    <n v="0"/>
    <m/>
    <n v="0"/>
    <m/>
    <n v="0"/>
    <m/>
    <n v="0"/>
    <s v="Self-Watering"/>
    <n v="90"/>
  </r>
  <r>
    <s v="BRL 0P"/>
    <s v="Barrel"/>
    <x v="9"/>
    <s v="Special colour products"/>
    <n v="15"/>
    <n v="75"/>
    <n v="496"/>
    <n v="7440"/>
    <n v="557"/>
    <n v="8355"/>
    <m/>
    <n v="0"/>
    <m/>
    <n v="0"/>
    <m/>
    <n v="0"/>
    <m/>
    <n v="0"/>
    <m/>
    <n v="0"/>
    <s v="Self-Watering"/>
    <n v="91"/>
  </r>
  <r>
    <s v="BHV 5P"/>
    <s v="Bee hive fountain (5)"/>
    <x v="0"/>
    <s v="Standard colour products"/>
    <n v="55"/>
    <n v="530"/>
    <n v="58"/>
    <n v="3190"/>
    <n v="75"/>
    <n v="4125"/>
    <n v="39"/>
    <n v="2145"/>
    <n v="16"/>
    <n v="880"/>
    <n v="21"/>
    <n v="1155"/>
    <n v="60"/>
    <n v="3300"/>
    <n v="64"/>
    <n v="3520"/>
    <s v="Self-Watering"/>
    <n v="100"/>
  </r>
  <r>
    <s v="BHV 5P"/>
    <s v="Bee hive fountain (5)"/>
    <x v="1"/>
    <s v="Standard colour products"/>
    <n v="55"/>
    <n v="600"/>
    <n v="66"/>
    <n v="3630"/>
    <n v="35"/>
    <n v="1925"/>
    <n v="12"/>
    <n v="660"/>
    <n v="15"/>
    <n v="825"/>
    <n v="33"/>
    <n v="1815"/>
    <n v="50"/>
    <n v="2750"/>
    <n v="45"/>
    <n v="2475"/>
    <s v="Self-Watering"/>
    <n v="94"/>
  </r>
  <r>
    <s v="BHV 5P"/>
    <s v="Bee hive fountain (5)"/>
    <x v="4"/>
    <s v="Special colour products"/>
    <n v="55"/>
    <n v="600"/>
    <n v="35"/>
    <n v="1925"/>
    <n v="14"/>
    <n v="770"/>
    <m/>
    <n v="0"/>
    <m/>
    <n v="0"/>
    <m/>
    <n v="0"/>
    <m/>
    <n v="0"/>
    <m/>
    <n v="0"/>
    <s v="Self-Watering"/>
    <n v="90"/>
  </r>
  <r>
    <s v="BHV 5P"/>
    <s v="Bee hive fountain (5)"/>
    <x v="6"/>
    <s v="Special colour products"/>
    <n v="55"/>
    <n v="615"/>
    <n v="57"/>
    <n v="3135"/>
    <n v="35"/>
    <n v="1925"/>
    <m/>
    <n v="0"/>
    <m/>
    <n v="0"/>
    <m/>
    <n v="0"/>
    <m/>
    <n v="0"/>
    <m/>
    <n v="0"/>
    <s v="Self-Watering"/>
    <n v="93"/>
  </r>
  <r>
    <s v="BHV 6P"/>
    <s v="Bee hive fountain (6)"/>
    <x v="0"/>
    <s v="Standard colour products"/>
    <n v="65"/>
    <n v="584"/>
    <n v="51"/>
    <n v="3315"/>
    <n v="78"/>
    <n v="5070"/>
    <n v="193"/>
    <n v="12545"/>
    <n v="0"/>
    <n v="0"/>
    <n v="0"/>
    <n v="0"/>
    <n v="0"/>
    <n v="0"/>
    <n v="0"/>
    <n v="0"/>
    <s v="Self-Watering"/>
    <n v="94"/>
  </r>
  <r>
    <s v="BHV 6P"/>
    <s v="Bee hive fountain (6)"/>
    <x v="1"/>
    <s v="Standard colour products"/>
    <n v="65"/>
    <n v="650"/>
    <n v="158"/>
    <n v="10270"/>
    <n v="113"/>
    <n v="7345"/>
    <n v="250"/>
    <n v="16250"/>
    <m/>
    <n v="0"/>
    <m/>
    <n v="0"/>
    <m/>
    <n v="0"/>
    <m/>
    <n v="0"/>
    <s v="Self-Watering"/>
    <n v="97"/>
  </r>
  <r>
    <s v="BHV 6P"/>
    <s v="Bee hive fountain (6)"/>
    <x v="8"/>
    <s v="Special colour products"/>
    <n v="65"/>
    <n v="650"/>
    <n v="3"/>
    <n v="195"/>
    <m/>
    <n v="0"/>
    <m/>
    <n v="0"/>
    <m/>
    <n v="0"/>
    <m/>
    <n v="0"/>
    <m/>
    <n v="0"/>
    <m/>
    <n v="0"/>
    <s v="Self-Watering"/>
    <n v="98"/>
  </r>
  <r>
    <s v="BHV 6P"/>
    <s v="Bee hive fountain (6)"/>
    <x v="10"/>
    <s v="Special colour products"/>
    <n v="65"/>
    <n v="700"/>
    <m/>
    <n v="0"/>
    <n v="5"/>
    <n v="325"/>
    <m/>
    <n v="0"/>
    <m/>
    <n v="0"/>
    <m/>
    <n v="0"/>
    <m/>
    <n v="0"/>
    <m/>
    <n v="0"/>
    <s v="Self-Watering"/>
    <n v="98"/>
  </r>
  <r>
    <s v="BHV 6P"/>
    <s v="Bee hive fountain (6)"/>
    <x v="6"/>
    <s v="Special colour products"/>
    <n v="65"/>
    <n v="700"/>
    <n v="5"/>
    <n v="325"/>
    <m/>
    <n v="0"/>
    <m/>
    <n v="0"/>
    <m/>
    <n v="0"/>
    <m/>
    <n v="0"/>
    <m/>
    <n v="0"/>
    <m/>
    <n v="0"/>
    <s v="Self-Watering"/>
    <n v="99"/>
  </r>
  <r>
    <s v="BHV 6P"/>
    <s v="Bee hive fountain (6)"/>
    <x v="4"/>
    <s v="Special colour products"/>
    <n v="65"/>
    <n v="700"/>
    <n v="53"/>
    <n v="3445"/>
    <n v="28"/>
    <n v="1820"/>
    <m/>
    <n v="0"/>
    <m/>
    <n v="0"/>
    <m/>
    <n v="0"/>
    <m/>
    <n v="0"/>
    <m/>
    <n v="0"/>
    <s v="Self-Watering"/>
    <n v="93"/>
  </r>
  <r>
    <s v="UTP 2P"/>
    <s v="Half basket up the pole"/>
    <x v="0"/>
    <s v="Standard colour products"/>
    <n v="5"/>
    <n v="65"/>
    <n v="728"/>
    <n v="3640"/>
    <n v="871"/>
    <n v="4355"/>
    <n v="913"/>
    <n v="4565"/>
    <n v="1800"/>
    <n v="9000"/>
    <n v="1315"/>
    <n v="6575"/>
    <n v="577"/>
    <n v="2885"/>
    <n v="573"/>
    <n v="2865"/>
    <s v="Self-Watering"/>
    <n v="93"/>
  </r>
  <r>
    <s v="UTP 2P"/>
    <s v="Half basket up the pole"/>
    <x v="1"/>
    <s v="Standard colour products"/>
    <n v="5"/>
    <n v="70"/>
    <n v="890"/>
    <n v="4450"/>
    <n v="765"/>
    <n v="3825"/>
    <n v="521"/>
    <n v="2605"/>
    <n v="220"/>
    <n v="1100"/>
    <n v="349"/>
    <n v="1745"/>
    <n v="1385"/>
    <n v="6925"/>
    <n v="1290"/>
    <n v="6450"/>
    <s v="Self-Watering"/>
    <n v="93"/>
  </r>
  <r>
    <s v="UTP 2P"/>
    <s v="Half basket up the pole"/>
    <x v="3"/>
    <s v="Special colour products"/>
    <n v="5"/>
    <n v="70"/>
    <n v="23"/>
    <n v="115"/>
    <n v="5"/>
    <n v="25"/>
    <m/>
    <n v="0"/>
    <m/>
    <n v="0"/>
    <m/>
    <n v="0"/>
    <m/>
    <n v="0"/>
    <m/>
    <n v="0"/>
    <s v="Self-Watering"/>
    <n v="93"/>
  </r>
  <r>
    <s v="UTP 2P"/>
    <s v="Half basket up the pole"/>
    <x v="8"/>
    <s v="Special colour products"/>
    <n v="5"/>
    <n v="70"/>
    <n v="15"/>
    <n v="75"/>
    <m/>
    <n v="0"/>
    <m/>
    <n v="0"/>
    <m/>
    <n v="0"/>
    <m/>
    <n v="0"/>
    <m/>
    <n v="0"/>
    <m/>
    <n v="0"/>
    <s v="Self-Watering"/>
    <n v="99"/>
  </r>
  <r>
    <s v="CAS 1P"/>
    <s v="Cup and Saucer (HB)"/>
    <x v="0"/>
    <s v="Standard colour products"/>
    <n v="5"/>
    <n v="45"/>
    <n v="787"/>
    <n v="3935"/>
    <n v="478"/>
    <n v="2390"/>
    <n v="1235"/>
    <n v="6175"/>
    <n v="1450"/>
    <n v="7250"/>
    <n v="1728"/>
    <n v="8640"/>
    <n v="1182"/>
    <n v="5910"/>
    <n v="999"/>
    <n v="4995"/>
    <s v="Self-Watering"/>
    <n v="97"/>
  </r>
  <r>
    <s v="CAS 1P"/>
    <s v="Cup and Saucer (HB)"/>
    <x v="1"/>
    <s v="Standard colour products"/>
    <n v="5"/>
    <n v="50"/>
    <n v="860"/>
    <n v="4300"/>
    <n v="744"/>
    <n v="3720"/>
    <n v="343"/>
    <n v="1715"/>
    <n v="320"/>
    <n v="1600"/>
    <n v="287"/>
    <n v="1435"/>
    <n v="680"/>
    <n v="3400"/>
    <n v="623"/>
    <n v="3115"/>
    <s v="Self-Watering"/>
    <n v="96"/>
  </r>
  <r>
    <s v="CAS 1P"/>
    <s v="Cup and Saucer (HB)"/>
    <x v="11"/>
    <s v="Special colour products"/>
    <n v="5"/>
    <n v="60"/>
    <n v="23"/>
    <n v="115"/>
    <n v="35"/>
    <n v="175"/>
    <m/>
    <n v="0"/>
    <m/>
    <n v="0"/>
    <m/>
    <n v="0"/>
    <m/>
    <n v="0"/>
    <m/>
    <n v="0"/>
    <s v="Self-Watering"/>
    <n v="95"/>
  </r>
  <r>
    <s v="MSP 0P"/>
    <s v="Meter sq planter"/>
    <x v="0"/>
    <s v="Standard colour products"/>
    <n v="35"/>
    <n v="135"/>
    <n v="116"/>
    <n v="4060"/>
    <n v="164"/>
    <n v="5740"/>
    <n v="319"/>
    <n v="11165"/>
    <n v="251"/>
    <n v="8785"/>
    <n v="207"/>
    <n v="7245"/>
    <n v="182"/>
    <n v="6370"/>
    <n v="54"/>
    <n v="1890"/>
    <s v="Self-Watering"/>
    <n v="96"/>
  </r>
  <r>
    <s v="MSP 0P"/>
    <s v="Meter sq planter"/>
    <x v="4"/>
    <s v="Special colour products"/>
    <n v="35"/>
    <n v="180"/>
    <m/>
    <n v="0"/>
    <n v="89"/>
    <n v="3115"/>
    <m/>
    <n v="0"/>
    <m/>
    <n v="0"/>
    <m/>
    <n v="0"/>
    <m/>
    <n v="0"/>
    <m/>
    <n v="0"/>
    <s v="Self-Watering"/>
    <n v="92"/>
  </r>
  <r>
    <s v="MSP 0P"/>
    <s v="Meter sq planter"/>
    <x v="11"/>
    <s v="Special colour products"/>
    <n v="35"/>
    <n v="180"/>
    <n v="5"/>
    <n v="175"/>
    <m/>
    <n v="0"/>
    <m/>
    <n v="0"/>
    <m/>
    <n v="0"/>
    <m/>
    <n v="0"/>
    <m/>
    <n v="0"/>
    <m/>
    <n v="0"/>
    <s v="Self-Watering"/>
    <n v="98"/>
  </r>
  <r>
    <s v="MSP 0P"/>
    <s v="Meter sq planter"/>
    <x v="12"/>
    <s v="Special colour products"/>
    <n v="35"/>
    <n v="180"/>
    <n v="5"/>
    <n v="175"/>
    <m/>
    <n v="0"/>
    <m/>
    <n v="0"/>
    <m/>
    <n v="0"/>
    <m/>
    <n v="0"/>
    <m/>
    <n v="0"/>
    <m/>
    <n v="0"/>
    <s v="Self-Watering"/>
    <n v="97"/>
  </r>
  <r>
    <s v="UTP 1P"/>
    <s v="Half basket up the pole"/>
    <x v="0"/>
    <s v="Standard colour products"/>
    <n v="4"/>
    <n v="45"/>
    <n v="962"/>
    <n v="3848"/>
    <n v="1465"/>
    <n v="5860"/>
    <n v="1334"/>
    <n v="5336"/>
    <n v="2383"/>
    <n v="9532"/>
    <n v="1525"/>
    <n v="6100"/>
    <n v="1582"/>
    <n v="6328"/>
    <n v="1539"/>
    <n v="6156"/>
    <s v="Self-Watering"/>
    <n v="100"/>
  </r>
  <r>
    <s v="UTP 1P"/>
    <s v="Half basket up the pole"/>
    <x v="1"/>
    <s v="Standard colour products"/>
    <n v="4"/>
    <n v="55"/>
    <n v="1450"/>
    <n v="5800"/>
    <n v="834"/>
    <n v="3336"/>
    <n v="620"/>
    <n v="2480"/>
    <n v="348"/>
    <n v="1392"/>
    <n v="930"/>
    <n v="3720"/>
    <n v="870"/>
    <n v="3480"/>
    <n v="850"/>
    <n v="3400"/>
    <s v="Self-Watering"/>
    <n v="96"/>
  </r>
  <r>
    <s v="UTP 1P"/>
    <s v="Half basket up the pole"/>
    <x v="2"/>
    <s v="Special colour products"/>
    <n v="4"/>
    <n v="55"/>
    <m/>
    <n v="0"/>
    <n v="5"/>
    <n v="20"/>
    <m/>
    <n v="0"/>
    <m/>
    <n v="0"/>
    <m/>
    <n v="0"/>
    <m/>
    <n v="0"/>
    <m/>
    <n v="0"/>
    <s v="Self-Watering"/>
    <n v="100"/>
  </r>
  <r>
    <s v="UTP 1P"/>
    <s v="Half basket up the pole"/>
    <x v="3"/>
    <s v="Special colour products"/>
    <n v="4"/>
    <n v="55"/>
    <n v="5"/>
    <n v="20"/>
    <m/>
    <n v="0"/>
    <m/>
    <n v="0"/>
    <m/>
    <n v="0"/>
    <m/>
    <n v="0"/>
    <m/>
    <n v="0"/>
    <m/>
    <n v="0"/>
    <s v="Self-Watering"/>
    <n v="95"/>
  </r>
  <r>
    <s v="UTP 1P"/>
    <s v="Half basket up the pole"/>
    <x v="13"/>
    <s v="Special colour products"/>
    <n v="4"/>
    <n v="55"/>
    <m/>
    <n v="0"/>
    <n v="5"/>
    <n v="20"/>
    <m/>
    <n v="0"/>
    <m/>
    <n v="0"/>
    <m/>
    <n v="0"/>
    <m/>
    <n v="0"/>
    <m/>
    <n v="0"/>
    <s v="Self-Watering"/>
    <n v="100"/>
  </r>
  <r>
    <s v="BBU 1PL"/>
    <s v="Barrier Basket Liner"/>
    <x v="0"/>
    <s v="Standard colour products"/>
    <n v="3.5"/>
    <n v="25"/>
    <n v="604"/>
    <n v="2114"/>
    <n v="339"/>
    <n v="1186.5"/>
    <n v="853"/>
    <n v="2985.5"/>
    <n v="2331"/>
    <n v="8158.5"/>
    <n v="1049"/>
    <n v="3671.5"/>
    <n v="326"/>
    <n v="1141"/>
    <n v="708"/>
    <n v="2478"/>
    <s v="Self-Watering"/>
    <n v="99"/>
  </r>
  <r>
    <s v="BBU 1PL"/>
    <s v="Barrier Basket Liner"/>
    <x v="1"/>
    <s v="Standard colour products"/>
    <n v="3.5"/>
    <n v="35"/>
    <n v="1350"/>
    <n v="4725"/>
    <n v="1200"/>
    <n v="4200"/>
    <n v="567"/>
    <n v="1984.5"/>
    <n v="200"/>
    <n v="700"/>
    <n v="540"/>
    <n v="1890"/>
    <n v="1250"/>
    <n v="4375"/>
    <n v="890"/>
    <n v="3115"/>
    <s v="Self-Watering"/>
    <n v="91"/>
  </r>
  <r>
    <s v="CHB 1P"/>
    <s v="Conventional Hanging Basket"/>
    <x v="0"/>
    <s v="Standard colour products"/>
    <n v="5"/>
    <n v="35"/>
    <n v="527"/>
    <n v="2635"/>
    <n v="203"/>
    <n v="1015"/>
    <n v="395"/>
    <n v="1975"/>
    <n v="499"/>
    <n v="2495"/>
    <n v="915"/>
    <n v="4575"/>
    <n v="230"/>
    <n v="1150"/>
    <n v="532"/>
    <n v="2660"/>
    <s v="Self-Watering"/>
    <n v="91"/>
  </r>
  <r>
    <s v="CHB 1P"/>
    <s v="Conventional Hanging Basket"/>
    <x v="1"/>
    <s v="Standard colour products"/>
    <n v="5"/>
    <n v="45"/>
    <n v="342"/>
    <n v="1710"/>
    <n v="280"/>
    <n v="1400"/>
    <n v="133"/>
    <n v="665"/>
    <n v="200"/>
    <n v="1000"/>
    <n v="187"/>
    <n v="935"/>
    <n v="850"/>
    <n v="4250"/>
    <n v="345"/>
    <n v="1725"/>
    <s v="Self-Watering"/>
    <n v="94"/>
  </r>
  <r>
    <s v="CHB 1P"/>
    <s v="Conventional Hanging Basket"/>
    <x v="13"/>
    <s v="Special colour products"/>
    <n v="5"/>
    <n v="45"/>
    <n v="28"/>
    <n v="140"/>
    <n v="5"/>
    <n v="25"/>
    <m/>
    <n v="0"/>
    <m/>
    <n v="0"/>
    <m/>
    <n v="0"/>
    <m/>
    <n v="0"/>
    <m/>
    <n v="0"/>
    <s v="Self-Watering"/>
    <n v="90"/>
  </r>
  <r>
    <s v="MSP 3P"/>
    <s v="Meter sq planter (3)"/>
    <x v="0"/>
    <s v="Standard colour products"/>
    <n v="55"/>
    <n v="375"/>
    <n v="36"/>
    <n v="1980"/>
    <n v="40"/>
    <n v="2200"/>
    <n v="45"/>
    <n v="2475"/>
    <n v="141"/>
    <n v="7755"/>
    <n v="156"/>
    <n v="8580"/>
    <n v="73"/>
    <n v="4015"/>
    <n v="39"/>
    <n v="2145"/>
    <s v="Self-Watering"/>
    <n v="92"/>
  </r>
  <r>
    <s v="MSP 3P"/>
    <s v="Meter sq planter (3)"/>
    <x v="1"/>
    <s v="Standard colour products"/>
    <n v="55"/>
    <n v="400"/>
    <n v="25"/>
    <n v="1375"/>
    <n v="30"/>
    <n v="1650"/>
    <n v="23"/>
    <n v="1265"/>
    <n v="22"/>
    <n v="1210"/>
    <n v="35"/>
    <n v="1925"/>
    <n v="135"/>
    <n v="7425"/>
    <n v="142"/>
    <n v="7810"/>
    <s v="Self-Watering"/>
    <n v="95"/>
  </r>
  <r>
    <s v="MSP 3P"/>
    <s v="Meter sq planter (3)"/>
    <x v="4"/>
    <s v="Special colour products"/>
    <n v="55"/>
    <n v="510"/>
    <n v="33"/>
    <n v="1815"/>
    <n v="15"/>
    <n v="825"/>
    <m/>
    <n v="0"/>
    <m/>
    <n v="0"/>
    <m/>
    <n v="0"/>
    <m/>
    <n v="0"/>
    <m/>
    <n v="0"/>
    <s v="Self-Watering"/>
    <n v="98"/>
  </r>
  <r>
    <s v="MSP 3P"/>
    <s v="Meter sq planter (3)"/>
    <x v="6"/>
    <s v="Special colour products"/>
    <n v="55"/>
    <n v="510"/>
    <n v="53"/>
    <n v="2915"/>
    <n v="21"/>
    <n v="1155"/>
    <m/>
    <n v="0"/>
    <m/>
    <n v="0"/>
    <m/>
    <n v="0"/>
    <m/>
    <n v="0"/>
    <m/>
    <n v="0"/>
    <s v="Self-Watering"/>
    <n v="99"/>
  </r>
  <r>
    <s v="FF 2P"/>
    <s v="Floural fountain "/>
    <x v="0"/>
    <s v="Standard colour products"/>
    <n v="40"/>
    <n v="359"/>
    <n v="41"/>
    <n v="1640"/>
    <n v="106"/>
    <n v="4240"/>
    <n v="81"/>
    <n v="3240"/>
    <n v="215"/>
    <n v="8600"/>
    <n v="255"/>
    <n v="10200"/>
    <n v="72"/>
    <n v="2880"/>
    <n v="21"/>
    <n v="840"/>
    <s v="Self-Watering"/>
    <n v="93"/>
  </r>
  <r>
    <s v="FF 2P"/>
    <s v="Floural fountain "/>
    <x v="4"/>
    <s v="Special colour products"/>
    <n v="40"/>
    <n v="399"/>
    <n v="55"/>
    <n v="2200"/>
    <n v="45"/>
    <n v="1800"/>
    <m/>
    <n v="0"/>
    <m/>
    <n v="0"/>
    <m/>
    <n v="0"/>
    <m/>
    <n v="0"/>
    <m/>
    <n v="0"/>
    <s v="Self-Watering"/>
    <n v="98"/>
  </r>
  <r>
    <s v="FF 2P"/>
    <s v="Floural fountain "/>
    <x v="6"/>
    <s v="Special colour products"/>
    <n v="40"/>
    <n v="399"/>
    <n v="30"/>
    <n v="1200"/>
    <m/>
    <n v="0"/>
    <m/>
    <n v="0"/>
    <m/>
    <n v="0"/>
    <m/>
    <n v="0"/>
    <m/>
    <n v="0"/>
    <m/>
    <n v="0"/>
    <s v="Self-Watering"/>
    <n v="99"/>
  </r>
  <r>
    <s v="OVL 0P"/>
    <s v="Floor standing oval planter"/>
    <x v="4"/>
    <s v="Special colour products"/>
    <n v="30"/>
    <n v="120"/>
    <n v="42"/>
    <n v="1260"/>
    <n v="47"/>
    <n v="1410"/>
    <n v="12"/>
    <n v="360"/>
    <n v="7"/>
    <n v="210"/>
    <n v="71"/>
    <n v="2130"/>
    <n v="29"/>
    <n v="870"/>
    <n v="31"/>
    <n v="930"/>
    <s v="Self-Watering"/>
    <n v="96"/>
  </r>
  <r>
    <s v="OVL 0P"/>
    <s v="Floor standing oval planter"/>
    <x v="6"/>
    <s v="Special colour products"/>
    <n v="30"/>
    <n v="150"/>
    <n v="26"/>
    <n v="780"/>
    <n v="25"/>
    <n v="750"/>
    <m/>
    <n v="0"/>
    <m/>
    <n v="0"/>
    <m/>
    <n v="0"/>
    <m/>
    <n v="0"/>
    <m/>
    <n v="0"/>
    <s v="Self-Watering"/>
    <n v="100"/>
  </r>
  <r>
    <s v="OVL 0P"/>
    <s v="Floor standing oval planter"/>
    <x v="3"/>
    <s v="Special colour products"/>
    <n v="30"/>
    <n v="120"/>
    <n v="5"/>
    <n v="150"/>
    <m/>
    <n v="0"/>
    <m/>
    <n v="0"/>
    <m/>
    <n v="0"/>
    <m/>
    <n v="0"/>
    <m/>
    <n v="0"/>
    <m/>
    <n v="0"/>
    <s v="Self-Watering"/>
    <n v="96"/>
  </r>
  <r>
    <s v="OVL 0P"/>
    <s v="Floor standing oval planter"/>
    <x v="13"/>
    <s v="Special colour products"/>
    <n v="30"/>
    <n v="120"/>
    <n v="8"/>
    <n v="240"/>
    <m/>
    <n v="0"/>
    <m/>
    <n v="0"/>
    <m/>
    <n v="0"/>
    <m/>
    <n v="0"/>
    <m/>
    <n v="0"/>
    <m/>
    <n v="0"/>
    <s v="Self-Watering"/>
    <n v="97"/>
  </r>
  <r>
    <s v="HBB 2P"/>
    <s v="Half barrier basket"/>
    <x v="0"/>
    <s v="Standard colour products"/>
    <n v="9"/>
    <n v="45"/>
    <n v="80"/>
    <n v="720"/>
    <n v="71"/>
    <n v="639"/>
    <n v="200"/>
    <n v="1800"/>
    <n v="114"/>
    <n v="1026"/>
    <n v="210"/>
    <n v="1890"/>
    <n v="116"/>
    <n v="1044"/>
    <n v="408"/>
    <n v="3672"/>
    <s v="Self-Watering"/>
    <n v="97"/>
  </r>
  <r>
    <s v="HBB 2P"/>
    <s v="Half barrier basket"/>
    <x v="1"/>
    <s v="Standard colour products"/>
    <n v="9"/>
    <n v="55"/>
    <n v="230"/>
    <n v="2070"/>
    <n v="185"/>
    <n v="1665"/>
    <n v="74"/>
    <n v="666"/>
    <n v="67"/>
    <n v="603"/>
    <n v="55"/>
    <n v="495"/>
    <n v="80"/>
    <n v="720"/>
    <n v="250"/>
    <n v="2250"/>
    <s v="Self-Watering"/>
    <n v="90"/>
  </r>
  <r>
    <s v="BBU 0P"/>
    <s v="Full barrier basket"/>
    <x v="0"/>
    <s v="Standard colour products"/>
    <n v="7.5"/>
    <n v="58"/>
    <n v="94"/>
    <n v="705"/>
    <n v="138"/>
    <n v="1035"/>
    <n v="124"/>
    <n v="930"/>
    <n v="72"/>
    <n v="540"/>
    <n v="10"/>
    <n v="75"/>
    <n v="0"/>
    <n v="0"/>
    <n v="0"/>
    <n v="0"/>
    <s v="Self-Watering"/>
    <n v="99"/>
  </r>
  <r>
    <s v="BBU 0P"/>
    <s v="Full barrier basket"/>
    <x v="1"/>
    <s v="Standard colour products"/>
    <n v="7.5"/>
    <n v="70"/>
    <n v="360"/>
    <n v="2700"/>
    <n v="245"/>
    <n v="1837.5"/>
    <n v="133"/>
    <n v="997.5"/>
    <n v="88"/>
    <n v="660"/>
    <n v="10"/>
    <n v="75"/>
    <m/>
    <n v="0"/>
    <m/>
    <n v="0"/>
    <s v="Self-Watering"/>
    <n v="99"/>
  </r>
  <r>
    <s v="BBU 0P"/>
    <s v="Full barrier basket"/>
    <x v="13"/>
    <s v="Special colour products"/>
    <n v="7.5"/>
    <n v="70"/>
    <n v="5"/>
    <n v="37.5"/>
    <m/>
    <n v="0"/>
    <m/>
    <n v="0"/>
    <m/>
    <n v="0"/>
    <m/>
    <n v="0"/>
    <m/>
    <n v="0"/>
    <m/>
    <n v="0"/>
    <s v="Self-Watering"/>
    <n v="96"/>
  </r>
  <r>
    <s v="WBX 1PL"/>
    <s v="Wall and window box"/>
    <x v="0"/>
    <s v="Standard colour products"/>
    <n v="3.5"/>
    <n v="35"/>
    <n v="62"/>
    <n v="217"/>
    <n v="36"/>
    <n v="126"/>
    <n v="46"/>
    <n v="161"/>
    <n v="34"/>
    <n v="119"/>
    <n v="1"/>
    <n v="3.5"/>
    <n v="1"/>
    <n v="3.5"/>
    <n v="4"/>
    <n v="14"/>
    <s v="Self-Watering"/>
    <n v="100"/>
  </r>
  <r>
    <s v="WBX 1PL"/>
    <s v="Wall and window box"/>
    <x v="1"/>
    <s v="Standard colour products"/>
    <n v="3.5"/>
    <n v="50"/>
    <n v="5"/>
    <n v="17.5"/>
    <m/>
    <n v="0"/>
    <m/>
    <n v="0"/>
    <m/>
    <n v="0"/>
    <m/>
    <n v="0"/>
    <m/>
    <n v="0"/>
    <m/>
    <n v="0"/>
    <s v="Self-Watering"/>
    <n v="92"/>
  </r>
  <r>
    <s v="WBX 1PL"/>
    <s v="Wall and window box"/>
    <x v="8"/>
    <s v="Special colour products"/>
    <n v="3.5"/>
    <n v="50"/>
    <n v="3"/>
    <n v="10.5"/>
    <m/>
    <n v="0"/>
    <m/>
    <n v="0"/>
    <m/>
    <n v="0"/>
    <m/>
    <n v="0"/>
    <m/>
    <n v="0"/>
    <m/>
    <n v="0"/>
    <s v="Self-Watering"/>
    <n v="93"/>
  </r>
  <r>
    <s v="WBX 1PL"/>
    <s v="Wall and window box"/>
    <x v="4"/>
    <s v="Special colour products"/>
    <n v="3.5"/>
    <n v="65"/>
    <n v="35"/>
    <n v="122.5"/>
    <m/>
    <n v="0"/>
    <m/>
    <n v="0"/>
    <m/>
    <n v="0"/>
    <m/>
    <n v="0"/>
    <m/>
    <n v="0"/>
    <m/>
    <n v="0"/>
    <s v="Self-Watering"/>
    <n v="96"/>
  </r>
  <r>
    <s v="WBX 3PL"/>
    <s v="Wall and window box"/>
    <x v="0"/>
    <s v="Standard colour products"/>
    <n v="5.5"/>
    <n v="75"/>
    <n v="45"/>
    <n v="247.5"/>
    <n v="3"/>
    <n v="16.5"/>
    <n v="10"/>
    <n v="55"/>
    <n v="21"/>
    <n v="115.5"/>
    <n v="1"/>
    <n v="5.5"/>
    <n v="40"/>
    <n v="220"/>
    <n v="41"/>
    <n v="225.5"/>
    <s v="Self-Watering"/>
    <n v="91"/>
  </r>
  <r>
    <s v="WBX 3PL"/>
    <s v="Wall and window box"/>
    <x v="1"/>
    <s v="Standard colour products"/>
    <n v="5.5"/>
    <n v="80"/>
    <n v="200"/>
    <n v="1100"/>
    <n v="45"/>
    <n v="247.5"/>
    <n v="5"/>
    <n v="27.5"/>
    <m/>
    <n v="0"/>
    <m/>
    <n v="0"/>
    <m/>
    <n v="0"/>
    <m/>
    <n v="0"/>
    <s v="Self-Watering"/>
    <n v="92"/>
  </r>
  <r>
    <s v="WBX 3PL"/>
    <s v="Wall and window box"/>
    <x v="4"/>
    <s v="Special colour products"/>
    <n v="5.5"/>
    <n v="95"/>
    <n v="35"/>
    <n v="192.5"/>
    <m/>
    <n v="0"/>
    <m/>
    <n v="0"/>
    <m/>
    <n v="0"/>
    <m/>
    <n v="0"/>
    <m/>
    <n v="0"/>
    <m/>
    <n v="0"/>
    <s v="Self-Watering"/>
    <n v="96"/>
  </r>
  <r>
    <s v="UTP 2PL"/>
    <s v="Half pole basket"/>
    <x v="0"/>
    <s v="Standard colour products"/>
    <n v="3.5"/>
    <n v="28"/>
    <n v="299"/>
    <n v="1046.5"/>
    <n v="83"/>
    <n v="290.5"/>
    <n v="176"/>
    <n v="616"/>
    <n v="400"/>
    <n v="1400"/>
    <n v="427"/>
    <n v="1494.5"/>
    <n v="459"/>
    <n v="1606.5"/>
    <n v="369"/>
    <n v="1291.5"/>
    <s v="Self-Watering"/>
    <n v="99"/>
  </r>
  <r>
    <s v="UTP 2PL"/>
    <s v="Half pole basket"/>
    <x v="1"/>
    <s v="Standard colour products"/>
    <n v="3.5"/>
    <n v="35"/>
    <n v="433"/>
    <n v="1515.5"/>
    <n v="350"/>
    <n v="1225"/>
    <n v="235"/>
    <n v="822.5"/>
    <n v="170"/>
    <n v="595"/>
    <n v="55"/>
    <n v="192.5"/>
    <n v="135"/>
    <n v="472.5"/>
    <n v="120"/>
    <n v="420"/>
    <s v="Self-Watering"/>
    <n v="99"/>
  </r>
  <r>
    <s v="UTP 2PL"/>
    <s v="Half pole basket"/>
    <x v="13"/>
    <s v="Special colour products"/>
    <n v="3.5"/>
    <n v="35"/>
    <m/>
    <n v="0"/>
    <n v="13"/>
    <n v="45.5"/>
    <m/>
    <n v="0"/>
    <m/>
    <n v="0"/>
    <m/>
    <n v="0"/>
    <m/>
    <n v="0"/>
    <m/>
    <n v="0"/>
    <s v="Self-Watering"/>
    <n v="100"/>
  </r>
  <r>
    <s v="WBX 1P"/>
    <s v="Wall and window box"/>
    <x v="0"/>
    <s v="Standard colour products"/>
    <n v="8"/>
    <n v="65"/>
    <n v="163"/>
    <n v="1304"/>
    <n v="33"/>
    <n v="264"/>
    <n v="68"/>
    <n v="544"/>
    <n v="32"/>
    <n v="256"/>
    <n v="138"/>
    <n v="1104"/>
    <n v="386"/>
    <n v="3088"/>
    <n v="233"/>
    <n v="1864"/>
    <s v="Self-Watering"/>
    <n v="91"/>
  </r>
  <r>
    <s v="WBX 1P"/>
    <s v="Wall and window box"/>
    <x v="1"/>
    <s v="Standard colour products"/>
    <n v="8"/>
    <n v="80"/>
    <n v="189"/>
    <n v="1512"/>
    <n v="144"/>
    <n v="1152"/>
    <n v="64"/>
    <n v="512"/>
    <m/>
    <n v="0"/>
    <n v="87"/>
    <n v="696"/>
    <n v="153"/>
    <n v="1224"/>
    <n v="145"/>
    <n v="1160"/>
    <s v="Self-Watering"/>
    <n v="98"/>
  </r>
  <r>
    <s v="WBX 1P"/>
    <s v="Wall and window box"/>
    <x v="4"/>
    <s v="Special colour products"/>
    <n v="8"/>
    <n v="80"/>
    <n v="35"/>
    <n v="280"/>
    <n v="23"/>
    <n v="184"/>
    <m/>
    <n v="0"/>
    <m/>
    <n v="0"/>
    <m/>
    <n v="0"/>
    <m/>
    <n v="0"/>
    <m/>
    <n v="0"/>
    <s v="Self-Watering"/>
    <n v="93"/>
  </r>
  <r>
    <s v="UTP 1PL"/>
    <s v="Half pole basket"/>
    <x v="0"/>
    <s v="Standard colour products"/>
    <n v="3.5"/>
    <n v="25"/>
    <n v="382"/>
    <n v="1337"/>
    <n v="425"/>
    <n v="1487.5"/>
    <n v="323"/>
    <n v="1130.5"/>
    <n v="238"/>
    <n v="833"/>
    <n v="484"/>
    <n v="1694"/>
    <n v="394"/>
    <n v="1379"/>
    <n v="213"/>
    <n v="745.5"/>
    <s v="Self-Watering"/>
    <n v="97"/>
  </r>
  <r>
    <s v="UTP 1PL"/>
    <s v="Half pole basket"/>
    <x v="1"/>
    <s v="Standard colour products"/>
    <n v="3.5"/>
    <n v="35"/>
    <n v="530"/>
    <n v="1855"/>
    <n v="480"/>
    <n v="1680"/>
    <n v="257"/>
    <n v="899.5"/>
    <n v="200"/>
    <n v="700"/>
    <n v="230"/>
    <n v="805"/>
    <n v="580"/>
    <n v="2030"/>
    <n v="578"/>
    <n v="2023"/>
    <s v="Self-Watering"/>
    <n v="95"/>
  </r>
  <r>
    <s v="WBX 3P"/>
    <s v="Wall and window box"/>
    <x v="0"/>
    <s v="Standard colour products"/>
    <n v="10"/>
    <n v="130"/>
    <n v="38"/>
    <n v="380"/>
    <n v="16"/>
    <n v="160"/>
    <n v="36"/>
    <n v="360"/>
    <n v="79"/>
    <n v="790"/>
    <n v="23"/>
    <n v="230"/>
    <n v="78"/>
    <n v="780"/>
    <n v="124"/>
    <n v="1240"/>
    <s v="Self-Watering"/>
    <n v="97"/>
  </r>
  <r>
    <s v="WBX 3P"/>
    <s v="Wall and window box"/>
    <x v="1"/>
    <s v="Standard colour products"/>
    <n v="10"/>
    <n v="145"/>
    <n v="45"/>
    <n v="450"/>
    <n v="35"/>
    <n v="350"/>
    <n v="30"/>
    <n v="300"/>
    <n v="20"/>
    <n v="200"/>
    <n v="15"/>
    <n v="150"/>
    <n v="50"/>
    <n v="500"/>
    <n v="45"/>
    <n v="450"/>
    <s v="Self-Watering"/>
    <n v="100"/>
  </r>
  <r>
    <s v="WBX 3P"/>
    <s v="Wall and window box"/>
    <x v="4"/>
    <s v="Special colour products"/>
    <n v="10"/>
    <n v="160"/>
    <n v="55"/>
    <n v="550"/>
    <m/>
    <n v="0"/>
    <m/>
    <n v="0"/>
    <m/>
    <n v="0"/>
    <m/>
    <n v="0"/>
    <m/>
    <n v="0"/>
    <m/>
    <n v="0"/>
    <s v="Self-Watering"/>
    <n v="99"/>
  </r>
  <r>
    <s v="HBB 2PL"/>
    <s v="Half barrier basket"/>
    <x v="0"/>
    <s v="Standard colour products"/>
    <n v="4.5"/>
    <n v="40"/>
    <n v="41"/>
    <n v="184.5"/>
    <n v="68"/>
    <n v="306"/>
    <n v="183"/>
    <n v="823.5"/>
    <n v="73"/>
    <n v="328.5"/>
    <n v="79"/>
    <n v="355.5"/>
    <n v="314"/>
    <n v="1413"/>
    <n v="156"/>
    <n v="702"/>
    <s v="Self-Watering"/>
    <n v="97"/>
  </r>
  <r>
    <s v="HBB 2PL"/>
    <s v="Half barrier basket"/>
    <x v="1"/>
    <s v="Standard colour products"/>
    <n v="4.5"/>
    <n v="50"/>
    <n v="40"/>
    <n v="180"/>
    <n v="33"/>
    <n v="148.5"/>
    <n v="45"/>
    <n v="202.5"/>
    <n v="20"/>
    <n v="90"/>
    <n v="15"/>
    <n v="67.5"/>
    <n v="55"/>
    <n v="247.5"/>
    <n v="46"/>
    <n v="207"/>
    <s v="Self-Watering"/>
    <n v="100"/>
  </r>
  <r>
    <s v="HBB 2PL"/>
    <s v="Half barrier basket"/>
    <x v="4"/>
    <s v="Special colour products"/>
    <n v="4.5"/>
    <n v="65"/>
    <n v="5"/>
    <n v="22.5"/>
    <m/>
    <n v="0"/>
    <m/>
    <n v="0"/>
    <m/>
    <n v="0"/>
    <m/>
    <n v="0"/>
    <m/>
    <n v="0"/>
    <m/>
    <n v="0"/>
    <s v="Self-Watering"/>
    <n v="94"/>
  </r>
  <r>
    <s v="CNS 1PL"/>
    <s v="half cup and saucer up the pole"/>
    <x v="0"/>
    <s v="Standard colour products"/>
    <n v="5"/>
    <n v="85"/>
    <n v="268"/>
    <n v="1340"/>
    <n v="253"/>
    <n v="1265"/>
    <n v="178"/>
    <n v="890"/>
    <n v="360"/>
    <n v="1800"/>
    <n v="816"/>
    <n v="4080"/>
    <n v="410"/>
    <n v="2050"/>
    <n v="301"/>
    <n v="1505"/>
    <s v="Self-Watering"/>
    <n v="93"/>
  </r>
  <r>
    <s v="CNS 1PL"/>
    <s v="half cup and saucer up the pole"/>
    <x v="1"/>
    <s v="Standard colour products"/>
    <n v="5"/>
    <n v="85"/>
    <n v="180"/>
    <n v="900"/>
    <m/>
    <n v="0"/>
    <m/>
    <n v="0"/>
    <m/>
    <n v="0"/>
    <m/>
    <n v="0"/>
    <m/>
    <n v="0"/>
    <m/>
    <n v="0"/>
    <s v="Self-Watering"/>
    <n v="98"/>
  </r>
  <r>
    <s v="HBB 1PL"/>
    <s v="Half barrier basket"/>
    <x v="0"/>
    <s v="Standard colour products"/>
    <n v="3.5"/>
    <n v="35"/>
    <n v="124"/>
    <n v="434"/>
    <n v="4"/>
    <n v="14"/>
    <n v="127"/>
    <n v="444.5"/>
    <n v="35"/>
    <n v="122.5"/>
    <n v="38"/>
    <n v="133"/>
    <n v="12"/>
    <n v="42"/>
    <n v="0"/>
    <n v="0"/>
    <s v="Self-Watering"/>
    <n v="97"/>
  </r>
  <r>
    <s v="HBB 1PL"/>
    <s v="Half barrier basket"/>
    <x v="1"/>
    <s v="Standard colour products"/>
    <n v="3.5"/>
    <n v="45"/>
    <n v="24"/>
    <n v="84"/>
    <m/>
    <n v="0"/>
    <m/>
    <n v="0"/>
    <m/>
    <n v="0"/>
    <m/>
    <n v="0"/>
    <m/>
    <n v="0"/>
    <m/>
    <n v="0"/>
    <s v="Self-Watering"/>
    <n v="91"/>
  </r>
  <r>
    <s v="HBB 1PL"/>
    <s v="Half barrier basket"/>
    <x v="4"/>
    <s v="Special colour products"/>
    <n v="3.5"/>
    <n v="60"/>
    <n v="3"/>
    <n v="10.5"/>
    <m/>
    <n v="0"/>
    <m/>
    <n v="0"/>
    <m/>
    <n v="0"/>
    <m/>
    <n v="0"/>
    <m/>
    <n v="0"/>
    <m/>
    <n v="0"/>
    <s v="Self-Watering"/>
    <n v="94"/>
  </r>
  <r>
    <s v="CHB 2P"/>
    <s v="Conventional Hanging Basket"/>
    <x v="0"/>
    <s v="Standard colour products"/>
    <n v="5"/>
    <n v="56"/>
    <n v="61"/>
    <n v="305"/>
    <n v="97"/>
    <n v="485"/>
    <n v="29"/>
    <n v="145"/>
    <n v="91"/>
    <n v="455"/>
    <n v="62"/>
    <n v="310"/>
    <n v="419"/>
    <n v="2095"/>
    <n v="37"/>
    <n v="185"/>
    <s v="Self-Watering"/>
    <n v="96"/>
  </r>
  <r>
    <s v="CHB 2P"/>
    <s v="Conventional Hanging Basket"/>
    <x v="1"/>
    <s v="Standard colour products"/>
    <n v="5"/>
    <n v="66"/>
    <n v="87"/>
    <n v="435"/>
    <n v="65"/>
    <n v="325"/>
    <n v="50"/>
    <n v="250"/>
    <n v="67"/>
    <n v="335"/>
    <n v="50"/>
    <n v="250"/>
    <n v="35"/>
    <n v="175"/>
    <n v="55"/>
    <n v="275"/>
    <s v="Self-Watering"/>
    <n v="91"/>
  </r>
  <r>
    <s v="CHB 2P"/>
    <s v="Conventional Hanging Basket"/>
    <x v="13"/>
    <s v="Special colour products"/>
    <n v="5"/>
    <n v="66"/>
    <m/>
    <n v="0"/>
    <n v="5"/>
    <n v="25"/>
    <m/>
    <n v="0"/>
    <m/>
    <n v="0"/>
    <m/>
    <n v="0"/>
    <m/>
    <n v="0"/>
    <m/>
    <n v="0"/>
    <s v="Self-Watering"/>
    <n v="91"/>
  </r>
  <r>
    <s v="CHB 2P"/>
    <s v="Conventional Hanging Basket"/>
    <x v="2"/>
    <s v="Special colour products"/>
    <n v="5"/>
    <n v="66"/>
    <n v="1"/>
    <n v="5"/>
    <m/>
    <n v="0"/>
    <m/>
    <n v="0"/>
    <m/>
    <n v="0"/>
    <m/>
    <n v="0"/>
    <m/>
    <n v="0"/>
    <m/>
    <n v="0"/>
    <s v="Self-Watering"/>
    <n v="98"/>
  </r>
  <r>
    <s v="HBB 1P"/>
    <s v="Half barrier basket"/>
    <x v="0"/>
    <s v="Standard colour products"/>
    <n v="8"/>
    <n v="65"/>
    <n v="60"/>
    <n v="480"/>
    <n v="68"/>
    <n v="544"/>
    <n v="315"/>
    <n v="2520"/>
    <n v="56"/>
    <n v="448"/>
    <n v="132"/>
    <n v="1056"/>
    <n v="160"/>
    <n v="1280"/>
    <n v="168"/>
    <n v="1344"/>
    <s v="Self-Watering"/>
    <n v="99"/>
  </r>
  <r>
    <s v="HBB 1P"/>
    <s v="Half barrier basket"/>
    <x v="1"/>
    <s v="Standard colour products"/>
    <n v="8"/>
    <n v="75"/>
    <n v="135"/>
    <n v="1080"/>
    <n v="100"/>
    <n v="800"/>
    <n v="87"/>
    <n v="696"/>
    <n v="15"/>
    <n v="120"/>
    <n v="57"/>
    <n v="456"/>
    <n v="180"/>
    <n v="1440"/>
    <n v="167"/>
    <n v="1336"/>
    <s v="Self-Watering"/>
    <n v="100"/>
  </r>
  <r>
    <s v="HBB 1P"/>
    <s v="Half barrier basket"/>
    <x v="4"/>
    <s v="Special colour products"/>
    <n v="8"/>
    <n v="85"/>
    <n v="5"/>
    <n v="40"/>
    <m/>
    <n v="0"/>
    <m/>
    <n v="0"/>
    <m/>
    <n v="0"/>
    <m/>
    <n v="0"/>
    <m/>
    <n v="0"/>
    <m/>
    <n v="0"/>
    <s v="Self-Watering"/>
    <n v="97"/>
  </r>
  <r>
    <s v="CUH 2P"/>
    <s v="Up the pole basket"/>
    <x v="0"/>
    <s v="Standard colour products"/>
    <n v="7"/>
    <n v="69"/>
    <n v="32"/>
    <n v="224"/>
    <n v="20"/>
    <n v="140"/>
    <n v="24"/>
    <n v="168"/>
    <n v="49"/>
    <n v="343"/>
    <n v="40"/>
    <n v="280"/>
    <n v="69"/>
    <n v="483"/>
    <n v="59"/>
    <n v="413"/>
    <s v="Self-Watering"/>
    <n v="94"/>
  </r>
  <r>
    <s v="CUH 2P"/>
    <s v="Up the pole basket"/>
    <x v="1"/>
    <s v="Standard colour products"/>
    <n v="7"/>
    <n v="79"/>
    <n v="40"/>
    <n v="280"/>
    <n v="32"/>
    <n v="224"/>
    <n v="45"/>
    <n v="315"/>
    <n v="13"/>
    <n v="91"/>
    <n v="25"/>
    <n v="175"/>
    <n v="66"/>
    <n v="462"/>
    <n v="45"/>
    <n v="315"/>
    <s v="Self-Watering"/>
    <n v="92"/>
  </r>
  <r>
    <s v="CUH 2P"/>
    <s v="Up the pole basket"/>
    <x v="4"/>
    <s v="Special colour products"/>
    <n v="7"/>
    <n v="90"/>
    <n v="25"/>
    <n v="175"/>
    <m/>
    <n v="0"/>
    <m/>
    <n v="0"/>
    <m/>
    <n v="0"/>
    <m/>
    <n v="0"/>
    <m/>
    <n v="0"/>
    <m/>
    <n v="0"/>
    <s v="Self-Watering"/>
    <n v="92"/>
  </r>
  <r>
    <s v="CUH 2P"/>
    <s v="Up the pole basket"/>
    <x v="13"/>
    <s v="Special colour products"/>
    <n v="7"/>
    <n v="79"/>
    <m/>
    <n v="0"/>
    <n v="3"/>
    <n v="21"/>
    <m/>
    <n v="0"/>
    <m/>
    <n v="0"/>
    <m/>
    <n v="0"/>
    <m/>
    <n v="0"/>
    <m/>
    <n v="0"/>
    <s v="Self-Watering"/>
    <n v="93"/>
  </r>
  <r>
    <s v="CUH 1P"/>
    <s v="Up the pole basket"/>
    <x v="0"/>
    <s v="Standard colour products"/>
    <n v="5"/>
    <n v="39"/>
    <n v="36"/>
    <n v="180"/>
    <n v="49"/>
    <n v="245"/>
    <n v="38"/>
    <n v="190"/>
    <n v="69"/>
    <n v="345"/>
    <n v="39"/>
    <n v="195"/>
    <n v="46"/>
    <n v="230"/>
    <n v="8"/>
    <n v="40"/>
    <s v="Self-Watering"/>
    <n v="94"/>
  </r>
  <r>
    <s v="CUH 1P"/>
    <s v="Up the pole basket"/>
    <x v="1"/>
    <s v="Standard colour products"/>
    <n v="5"/>
    <n v="49"/>
    <n v="68"/>
    <n v="340"/>
    <n v="55"/>
    <n v="275"/>
    <n v="20"/>
    <n v="100"/>
    <n v="25"/>
    <n v="125"/>
    <n v="30"/>
    <n v="150"/>
    <n v="44"/>
    <n v="220"/>
    <n v="10"/>
    <n v="50"/>
    <s v="Self-Watering"/>
    <n v="93"/>
  </r>
  <r>
    <s v="CUH 1P"/>
    <s v="Up the pole basket"/>
    <x v="13"/>
    <s v="Special colour products"/>
    <n v="5"/>
    <n v="49"/>
    <n v="1"/>
    <n v="5"/>
    <m/>
    <n v="0"/>
    <m/>
    <n v="0"/>
    <m/>
    <n v="0"/>
    <m/>
    <n v="0"/>
    <m/>
    <n v="0"/>
    <m/>
    <n v="0"/>
    <s v="Self-Watering"/>
    <n v="100"/>
  </r>
  <r>
    <s v="CUH 1P"/>
    <s v="Up the pole basket"/>
    <x v="3"/>
    <s v="Special colour products"/>
    <n v="5"/>
    <n v="49"/>
    <n v="1"/>
    <n v="5"/>
    <m/>
    <n v="0"/>
    <m/>
    <n v="0"/>
    <m/>
    <n v="0"/>
    <m/>
    <n v="0"/>
    <m/>
    <n v="0"/>
    <m/>
    <n v="0"/>
    <s v="Self-Watering"/>
    <n v="95"/>
  </r>
  <r>
    <s v="WBX 0P"/>
    <s v="Wall and window box"/>
    <x v="0"/>
    <s v="Standard colour products"/>
    <n v="6"/>
    <n v="60"/>
    <n v="10"/>
    <n v="60"/>
    <n v="10"/>
    <n v="60"/>
    <n v="12"/>
    <n v="72"/>
    <n v="13"/>
    <n v="78"/>
    <n v="36"/>
    <n v="216"/>
    <n v="34"/>
    <n v="204"/>
    <n v="0"/>
    <n v="0"/>
    <s v="Self-Watering"/>
    <n v="98"/>
  </r>
  <r>
    <s v="WBX 0P"/>
    <s v="Wall and window box"/>
    <x v="1"/>
    <s v="Standard colour products"/>
    <n v="6"/>
    <n v="70"/>
    <n v="3"/>
    <n v="18"/>
    <m/>
    <n v="0"/>
    <m/>
    <n v="0"/>
    <m/>
    <n v="0"/>
    <m/>
    <n v="0"/>
    <m/>
    <n v="0"/>
    <m/>
    <n v="0"/>
    <s v="Self-Watering"/>
    <n v="94"/>
  </r>
  <r>
    <s v="WBX 0P"/>
    <s v="Wall and window box"/>
    <x v="13"/>
    <s v="Special colour products"/>
    <n v="6"/>
    <n v="70"/>
    <m/>
    <n v="0"/>
    <n v="3"/>
    <n v="18"/>
    <m/>
    <n v="0"/>
    <m/>
    <n v="0"/>
    <m/>
    <n v="0"/>
    <m/>
    <n v="0"/>
    <m/>
    <n v="0"/>
    <s v="Self-Watering"/>
    <n v="90"/>
  </r>
  <r>
    <s v="HBB 3P"/>
    <s v="Half barrier basket"/>
    <x v="1"/>
    <s v="Standard colour products"/>
    <n v="10"/>
    <n v="145"/>
    <n v="10"/>
    <n v="100"/>
    <m/>
    <n v="0"/>
    <m/>
    <n v="0"/>
    <m/>
    <n v="0"/>
    <m/>
    <n v="0"/>
    <m/>
    <n v="0"/>
    <m/>
    <n v="0"/>
    <s v="Self-Watering"/>
    <n v="94"/>
  </r>
  <r>
    <s v="HBB 3P"/>
    <s v="Half barrier basket"/>
    <x v="4"/>
    <s v="Special colour products"/>
    <n v="10"/>
    <n v="145"/>
    <n v="13"/>
    <n v="130"/>
    <n v="10"/>
    <n v="100"/>
    <m/>
    <n v="0"/>
    <m/>
    <n v="0"/>
    <m/>
    <n v="0"/>
    <m/>
    <n v="0"/>
    <m/>
    <n v="0"/>
    <s v="Self-Watering"/>
    <n v="96"/>
  </r>
  <r>
    <s v="HBB 3P"/>
    <s v="Half barrier basket"/>
    <x v="13"/>
    <s v="Special colour products"/>
    <n v="10"/>
    <n v="145"/>
    <n v="2"/>
    <n v="20"/>
    <m/>
    <n v="0"/>
    <m/>
    <n v="0"/>
    <m/>
    <n v="0"/>
    <m/>
    <n v="0"/>
    <m/>
    <n v="0"/>
    <m/>
    <n v="0"/>
    <s v="Self-Watering"/>
    <n v="100"/>
  </r>
  <r>
    <s v="HBB 3P"/>
    <s v="Half barrier basket"/>
    <x v="0"/>
    <s v="Standard colour products"/>
    <n v="10"/>
    <n v="130"/>
    <n v="15"/>
    <n v="150"/>
    <n v="15"/>
    <n v="150"/>
    <m/>
    <n v="0"/>
    <m/>
    <n v="0"/>
    <m/>
    <n v="0"/>
    <m/>
    <n v="0"/>
    <m/>
    <n v="0"/>
    <s v="Self-Watering"/>
    <n v="94"/>
  </r>
  <r>
    <s v="HBB 3PL"/>
    <s v="Half barrier basket liner"/>
    <x v="0"/>
    <s v="Standard colour products"/>
    <n v="5.5"/>
    <n v="75"/>
    <n v="15"/>
    <n v="82.5"/>
    <n v="15"/>
    <n v="82.5"/>
    <n v="7"/>
    <n v="38.5"/>
    <n v="8"/>
    <n v="44"/>
    <n v="27"/>
    <n v="148.5"/>
    <n v="12"/>
    <n v="66"/>
    <n v="177"/>
    <n v="973.5"/>
    <s v="Self-Watering"/>
    <n v="97"/>
  </r>
  <r>
    <s v="HBB 3PL"/>
    <s v="Half barrier basket liner"/>
    <x v="1"/>
    <s v="Standard colour products"/>
    <n v="5.5"/>
    <n v="85"/>
    <n v="10"/>
    <n v="55"/>
    <m/>
    <n v="0"/>
    <m/>
    <n v="0"/>
    <m/>
    <n v="0"/>
    <m/>
    <n v="0"/>
    <m/>
    <n v="0"/>
    <m/>
    <n v="0"/>
    <s v="Self-Watering"/>
    <n v="100"/>
  </r>
  <r>
    <s v="HBB 3PL"/>
    <s v="Half barrier basket liner"/>
    <x v="4"/>
    <s v="Special colour products"/>
    <n v="5.5"/>
    <n v="99"/>
    <n v="13"/>
    <n v="71.5"/>
    <n v="10"/>
    <n v="55"/>
    <m/>
    <n v="0"/>
    <m/>
    <n v="0"/>
    <m/>
    <n v="0"/>
    <m/>
    <n v="0"/>
    <m/>
    <n v="0"/>
    <s v="Self-Watering"/>
    <n v="93"/>
  </r>
  <r>
    <s v="HBB 3PL"/>
    <s v="Half barrier basket liner"/>
    <x v="13"/>
    <s v="Special colour products"/>
    <n v="5.5"/>
    <n v="99"/>
    <n v="2"/>
    <n v="11"/>
    <m/>
    <n v="0"/>
    <m/>
    <n v="0"/>
    <m/>
    <n v="0"/>
    <m/>
    <n v="0"/>
    <m/>
    <n v="0"/>
    <m/>
    <n v="0"/>
    <s v="Self-Watering"/>
    <n v="90"/>
  </r>
  <r>
    <s v="TES 0P"/>
    <s v="Terresterial Basket"/>
    <x v="1"/>
    <s v="Standard colour products"/>
    <n v="6"/>
    <n v="60"/>
    <n v="444"/>
    <n v="2664"/>
    <n v="294"/>
    <n v="1764"/>
    <n v="180"/>
    <n v="1080"/>
    <n v="222"/>
    <n v="1332"/>
    <n v="493"/>
    <n v="2958"/>
    <n v="450"/>
    <n v="2700"/>
    <n v="0"/>
    <n v="0"/>
    <s v="Self-Watering"/>
    <n v="96"/>
  </r>
  <r>
    <s v="MSP 1P"/>
    <s v="Meter sq planter (1)"/>
    <x v="0"/>
    <s v="Standard colour products"/>
    <n v="40"/>
    <n v="220"/>
    <n v="0"/>
    <n v="0"/>
    <n v="1"/>
    <n v="40"/>
    <n v="0"/>
    <n v="0"/>
    <n v="1"/>
    <n v="40"/>
    <n v="38"/>
    <n v="1520"/>
    <m/>
    <n v="0"/>
    <m/>
    <n v="0"/>
    <s v="Self-Watering"/>
    <n v="98"/>
  </r>
  <r>
    <s v="MSP 1P"/>
    <s v="Meter sq planter (1)"/>
    <x v="1"/>
    <s v="Standard colour products"/>
    <n v="40"/>
    <n v="250"/>
    <n v="1"/>
    <n v="40"/>
    <m/>
    <n v="0"/>
    <m/>
    <n v="0"/>
    <m/>
    <n v="0"/>
    <m/>
    <n v="0"/>
    <m/>
    <n v="0"/>
    <m/>
    <n v="0"/>
    <s v="Self-Watering"/>
    <n v="100"/>
  </r>
  <r>
    <s v="MSP 1P"/>
    <s v="Meter sq planter (1)"/>
    <x v="4"/>
    <s v="Special colour products"/>
    <n v="40"/>
    <n v="300"/>
    <m/>
    <n v="0"/>
    <n v="5"/>
    <n v="200"/>
    <m/>
    <n v="0"/>
    <m/>
    <n v="0"/>
    <m/>
    <n v="0"/>
    <m/>
    <n v="0"/>
    <m/>
    <n v="0"/>
    <s v="Self-Watering"/>
    <n v="94"/>
  </r>
  <r>
    <s v="MSP 1P"/>
    <s v="Meter sq planter (1)"/>
    <x v="11"/>
    <s v="Special colour products"/>
    <n v="40"/>
    <n v="300"/>
    <m/>
    <n v="0"/>
    <n v="5"/>
    <n v="200"/>
    <m/>
    <n v="0"/>
    <m/>
    <n v="0"/>
    <m/>
    <n v="0"/>
    <m/>
    <n v="0"/>
    <m/>
    <n v="0"/>
    <s v="Self-Watering"/>
    <n v="99"/>
  </r>
  <r>
    <s v="MSP 1P"/>
    <s v="Meter sq planter (1)"/>
    <x v="3"/>
    <s v="Special colour products"/>
    <n v="40"/>
    <n v="250"/>
    <m/>
    <n v="0"/>
    <n v="5"/>
    <n v="200"/>
    <m/>
    <n v="0"/>
    <m/>
    <n v="0"/>
    <m/>
    <n v="0"/>
    <m/>
    <n v="0"/>
    <m/>
    <n v="0"/>
    <s v="Self-Watering"/>
    <n v="90"/>
  </r>
  <r>
    <s v="MSP 1P"/>
    <s v="Meter sq planter (1)"/>
    <x v="13"/>
    <s v="Special colour products"/>
    <n v="40"/>
    <n v="250"/>
    <m/>
    <n v="0"/>
    <n v="5"/>
    <n v="200"/>
    <m/>
    <n v="0"/>
    <m/>
    <n v="0"/>
    <m/>
    <n v="0"/>
    <m/>
    <n v="0"/>
    <m/>
    <n v="0"/>
    <s v="Self-Watering"/>
    <n v="98"/>
  </r>
  <r>
    <s v="MSP 2P"/>
    <s v="Meter sq planter (2)"/>
    <x v="0"/>
    <s v="Standard colour products"/>
    <n v="47"/>
    <n v="340"/>
    <n v="2"/>
    <n v="94"/>
    <n v="34"/>
    <n v="1598"/>
    <n v="36"/>
    <n v="1692"/>
    <n v="2"/>
    <n v="94"/>
    <n v="0"/>
    <n v="0"/>
    <m/>
    <n v="0"/>
    <m/>
    <n v="0"/>
    <s v="Self-Watering"/>
    <n v="92"/>
  </r>
  <r>
    <s v="MSP 2P"/>
    <s v="Meter sq planter (2)"/>
    <x v="1"/>
    <s v="Standard colour products"/>
    <n v="47"/>
    <n v="370"/>
    <n v="3"/>
    <n v="141"/>
    <m/>
    <n v="0"/>
    <m/>
    <n v="0"/>
    <m/>
    <n v="0"/>
    <m/>
    <n v="0"/>
    <m/>
    <n v="0"/>
    <m/>
    <n v="0"/>
    <s v="Self-Watering"/>
    <n v="97"/>
  </r>
  <r>
    <s v="MSP 2P"/>
    <s v="Meter sq planter (2)"/>
    <x v="4"/>
    <s v="Special colour products"/>
    <n v="47"/>
    <n v="400"/>
    <n v="5"/>
    <n v="235"/>
    <m/>
    <n v="0"/>
    <m/>
    <n v="0"/>
    <m/>
    <n v="0"/>
    <m/>
    <n v="0"/>
    <m/>
    <n v="0"/>
    <m/>
    <n v="0"/>
    <s v="Self-Watering"/>
    <n v="90"/>
  </r>
  <r>
    <s v="MSP 2P"/>
    <s v="Meter sq planter (2)"/>
    <x v="11"/>
    <s v="Special colour products"/>
    <n v="47"/>
    <n v="400"/>
    <m/>
    <n v="0"/>
    <n v="1"/>
    <n v="47"/>
    <m/>
    <n v="0"/>
    <m/>
    <n v="0"/>
    <m/>
    <n v="0"/>
    <m/>
    <n v="0"/>
    <m/>
    <n v="0"/>
    <s v="Self-Watering"/>
    <n v="90"/>
  </r>
  <r>
    <s v="MSP 2P"/>
    <s v="Meter sq planter (2)"/>
    <x v="13"/>
    <s v="Special colour products"/>
    <n v="47"/>
    <n v="370"/>
    <n v="2"/>
    <n v="94"/>
    <m/>
    <n v="0"/>
    <m/>
    <n v="0"/>
    <m/>
    <n v="0"/>
    <m/>
    <n v="0"/>
    <m/>
    <n v="0"/>
    <m/>
    <n v="0"/>
    <s v="Self-Watering"/>
    <n v="99"/>
  </r>
  <r>
    <s v="MSP 4P"/>
    <s v="Meter sq planter (4)"/>
    <x v="0"/>
    <s v="Standard colour products"/>
    <n v="60"/>
    <n v="579"/>
    <n v="0"/>
    <n v="0"/>
    <n v="0"/>
    <n v="0"/>
    <n v="0"/>
    <n v="0"/>
    <n v="0"/>
    <n v="0"/>
    <n v="12"/>
    <n v="720"/>
    <m/>
    <n v="0"/>
    <m/>
    <n v="0"/>
    <s v="Self-Watering"/>
    <n v="96"/>
  </r>
  <r>
    <s v="MSP 4P"/>
    <s v="Meter sq planter (4)"/>
    <x v="1"/>
    <s v="Standard colour products"/>
    <n v="60"/>
    <n v="589"/>
    <n v="10"/>
    <n v="600"/>
    <m/>
    <n v="0"/>
    <m/>
    <n v="0"/>
    <m/>
    <n v="0"/>
    <m/>
    <n v="0"/>
    <m/>
    <n v="0"/>
    <m/>
    <n v="0"/>
    <s v="Self-Watering"/>
    <n v="90"/>
  </r>
  <r>
    <s v="MSP 4P"/>
    <s v="Meter sq planter (4)"/>
    <x v="4"/>
    <s v="Special colour products"/>
    <n v="60"/>
    <n v="650"/>
    <n v="3"/>
    <n v="180"/>
    <m/>
    <n v="0"/>
    <m/>
    <n v="0"/>
    <m/>
    <n v="0"/>
    <m/>
    <n v="0"/>
    <m/>
    <n v="0"/>
    <m/>
    <n v="0"/>
    <s v="Self-Watering"/>
    <n v="92"/>
  </r>
  <r>
    <s v="MSP 4P"/>
    <s v="Meter sq planter (4)"/>
    <x v="11"/>
    <s v="Special colour products"/>
    <n v="60"/>
    <n v="650"/>
    <n v="5"/>
    <n v="300"/>
    <m/>
    <n v="0"/>
    <m/>
    <n v="0"/>
    <m/>
    <n v="0"/>
    <m/>
    <n v="0"/>
    <m/>
    <n v="0"/>
    <m/>
    <n v="0"/>
    <s v="Self-Watering"/>
    <n v="99"/>
  </r>
  <r>
    <s v="OCT 1P"/>
    <s v="Octagonal fountain (1)"/>
    <x v="0"/>
    <s v="Standard colour products"/>
    <n v="40"/>
    <n v="250"/>
    <n v="5"/>
    <n v="200"/>
    <n v="0"/>
    <n v="0"/>
    <n v="0"/>
    <n v="0"/>
    <n v="2"/>
    <n v="80"/>
    <n v="52"/>
    <n v="2080"/>
    <m/>
    <n v="0"/>
    <m/>
    <n v="0"/>
    <s v="Self-Watering"/>
    <n v="95"/>
  </r>
  <r>
    <s v="OCT 1P"/>
    <s v="Octagonal fountain (1)"/>
    <x v="4"/>
    <s v="Special colour products"/>
    <n v="40"/>
    <n v="290"/>
    <n v="5"/>
    <n v="200"/>
    <m/>
    <n v="0"/>
    <m/>
    <n v="0"/>
    <m/>
    <n v="0"/>
    <m/>
    <n v="0"/>
    <m/>
    <n v="0"/>
    <m/>
    <n v="0"/>
    <s v="Self-Watering"/>
    <n v="93"/>
  </r>
  <r>
    <s v="OCT 1P"/>
    <s v="Octagonal fountain (1)"/>
    <x v="3"/>
    <s v="Special colour products"/>
    <n v="40"/>
    <n v="260"/>
    <n v="1"/>
    <n v="40"/>
    <m/>
    <n v="0"/>
    <m/>
    <n v="0"/>
    <m/>
    <n v="0"/>
    <m/>
    <n v="0"/>
    <m/>
    <n v="0"/>
    <m/>
    <n v="0"/>
    <s v="Self-Watering"/>
    <n v="92"/>
  </r>
  <r>
    <s v="OCT 1P"/>
    <s v="Octagonal fountain (1)"/>
    <x v="11"/>
    <s v="Special colour products"/>
    <n v="40"/>
    <n v="290"/>
    <n v="5"/>
    <n v="200"/>
    <m/>
    <n v="0"/>
    <m/>
    <n v="0"/>
    <m/>
    <n v="0"/>
    <m/>
    <n v="0"/>
    <m/>
    <n v="0"/>
    <m/>
    <n v="0"/>
    <s v="Self-Watering"/>
    <n v="95"/>
  </r>
  <r>
    <s v="OCT 1P"/>
    <s v="Octagonal fountain (1)"/>
    <x v="6"/>
    <s v="Special colour products"/>
    <n v="40"/>
    <n v="290"/>
    <m/>
    <n v="0"/>
    <n v="1"/>
    <n v="40"/>
    <m/>
    <n v="0"/>
    <m/>
    <n v="0"/>
    <m/>
    <n v="0"/>
    <m/>
    <n v="0"/>
    <m/>
    <n v="0"/>
    <s v="Self-Watering"/>
    <n v="90"/>
  </r>
  <r>
    <s v="OCT 2P"/>
    <s v="Octagonal fountain (2)"/>
    <x v="0"/>
    <s v="Standard colour products"/>
    <n v="47"/>
    <n v="315"/>
    <n v="0"/>
    <n v="0"/>
    <n v="0"/>
    <n v="0"/>
    <n v="0"/>
    <n v="0"/>
    <n v="1"/>
    <n v="47"/>
    <n v="0"/>
    <n v="0"/>
    <m/>
    <n v="0"/>
    <m/>
    <n v="0"/>
    <s v="Self-Watering"/>
    <n v="93"/>
  </r>
  <r>
    <s v="OCT 2P"/>
    <s v="Octagonal fountain (2)"/>
    <x v="1"/>
    <s v="Standard colour products"/>
    <n v="47"/>
    <n v="340"/>
    <n v="1"/>
    <n v="47"/>
    <m/>
    <n v="0"/>
    <m/>
    <n v="0"/>
    <m/>
    <n v="0"/>
    <m/>
    <n v="0"/>
    <m/>
    <n v="0"/>
    <m/>
    <n v="0"/>
    <s v="Self-Watering"/>
    <n v="91"/>
  </r>
  <r>
    <s v="OCT 2P"/>
    <s v="Octagonal fountain (2)"/>
    <x v="11"/>
    <s v="Special colour products"/>
    <n v="47"/>
    <n v="370"/>
    <m/>
    <n v="0"/>
    <n v="1"/>
    <n v="47"/>
    <m/>
    <n v="0"/>
    <m/>
    <n v="0"/>
    <m/>
    <n v="0"/>
    <m/>
    <n v="0"/>
    <m/>
    <n v="0"/>
    <s v="Self-Watering"/>
    <n v="93"/>
  </r>
  <r>
    <s v="OCT 2P"/>
    <s v="Octagonal fountain (2)"/>
    <x v="4"/>
    <s v="Special colour products"/>
    <n v="47"/>
    <n v="370"/>
    <n v="1"/>
    <n v="47"/>
    <m/>
    <n v="0"/>
    <m/>
    <n v="0"/>
    <m/>
    <n v="0"/>
    <m/>
    <n v="0"/>
    <m/>
    <n v="0"/>
    <m/>
    <n v="0"/>
    <s v="Self-Watering"/>
    <n v="99"/>
  </r>
  <r>
    <s v="OCT 3P"/>
    <s v="Octagonal fountain (3)"/>
    <x v="0"/>
    <s v="Standard colour products"/>
    <n v="55"/>
    <n v="450"/>
    <n v="7"/>
    <n v="385"/>
    <n v="2"/>
    <n v="110"/>
    <n v="3"/>
    <n v="165"/>
    <n v="1"/>
    <n v="55"/>
    <n v="8"/>
    <n v="440"/>
    <m/>
    <n v="0"/>
    <m/>
    <n v="0"/>
    <s v="Self-Watering"/>
    <n v="95"/>
  </r>
  <r>
    <s v="OCT 3P"/>
    <s v="Octagonal fountain (3)"/>
    <x v="1"/>
    <s v="Standard colour products"/>
    <n v="55"/>
    <n v="470"/>
    <n v="2"/>
    <n v="110"/>
    <m/>
    <n v="0"/>
    <m/>
    <n v="0"/>
    <m/>
    <n v="0"/>
    <m/>
    <n v="0"/>
    <m/>
    <n v="0"/>
    <m/>
    <n v="0"/>
    <s v="Self-Watering"/>
    <n v="96"/>
  </r>
  <r>
    <s v="OCT 3P"/>
    <s v="Octagonal fountain (3)"/>
    <x v="11"/>
    <s v="Special colour products"/>
    <n v="55"/>
    <n v="500"/>
    <m/>
    <n v="0"/>
    <n v="1"/>
    <n v="55"/>
    <m/>
    <n v="0"/>
    <m/>
    <n v="0"/>
    <m/>
    <n v="0"/>
    <m/>
    <n v="0"/>
    <m/>
    <n v="0"/>
    <s v="Self-Watering"/>
    <n v="93"/>
  </r>
  <r>
    <s v="OCT 3P"/>
    <s v="Octagonal fountain (3)"/>
    <x v="4"/>
    <s v="Special colour products"/>
    <n v="55"/>
    <n v="500"/>
    <n v="1"/>
    <n v="55"/>
    <m/>
    <n v="0"/>
    <m/>
    <n v="0"/>
    <m/>
    <n v="0"/>
    <m/>
    <n v="0"/>
    <m/>
    <n v="0"/>
    <m/>
    <n v="0"/>
    <s v="Self-Watering"/>
    <n v="1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s v="CAS 0P"/>
    <x v="0"/>
    <s v="Black"/>
    <n v="7"/>
    <n v="30"/>
    <n v="2132"/>
    <n v="2648"/>
    <n v="2712"/>
    <n v="1775"/>
    <n v="2302"/>
    <n v="2250"/>
    <n v="2532"/>
    <n v="16351"/>
    <n v="490530"/>
    <s v="Self-Watering"/>
    <n v="91"/>
  </r>
  <r>
    <s v="CAS 0P"/>
    <x v="0"/>
    <s v="Standard Green"/>
    <n v="7"/>
    <n v="40"/>
    <n v="1300"/>
    <n v="1250"/>
    <n v="800"/>
    <n v="750"/>
    <n v="1200"/>
    <n v="2050"/>
    <n v="1980"/>
    <n v="9330"/>
    <n v="373200"/>
    <s v="Self-Watering"/>
    <n v="97"/>
  </r>
  <r>
    <s v="CAS 0P"/>
    <x v="0"/>
    <s v="Orange"/>
    <n v="7"/>
    <n v="40"/>
    <n v="6"/>
    <n v="15"/>
    <m/>
    <m/>
    <m/>
    <m/>
    <m/>
    <n v="21"/>
    <n v="840"/>
    <s v="Self-Watering"/>
    <n v="94"/>
  </r>
  <r>
    <s v="CAS 0P"/>
    <x v="0"/>
    <s v="Sky Blue"/>
    <n v="7"/>
    <n v="40"/>
    <n v="135"/>
    <n v="46"/>
    <m/>
    <m/>
    <m/>
    <m/>
    <m/>
    <n v="181"/>
    <n v="7240"/>
    <s v="Self-Watering"/>
    <n v="95"/>
  </r>
  <r>
    <s v="BBU 1P"/>
    <x v="1"/>
    <s v="Black"/>
    <n v="6"/>
    <n v="40"/>
    <n v="405"/>
    <n v="534"/>
    <n v="987"/>
    <n v="1917"/>
    <n v="1047"/>
    <n v="326"/>
    <n v="857"/>
    <n v="6073"/>
    <n v="242920"/>
    <s v="Self-Watering"/>
    <n v="92"/>
  </r>
  <r>
    <s v="BBU 1P"/>
    <x v="1"/>
    <s v="Standard Green"/>
    <n v="6"/>
    <n v="50"/>
    <n v="450"/>
    <n v="300"/>
    <n v="230"/>
    <n v="200"/>
    <n v="225"/>
    <n v="705"/>
    <n v="680"/>
    <n v="2790"/>
    <n v="139500"/>
    <s v="Self-Watering"/>
    <n v="92"/>
  </r>
  <r>
    <s v="BBU 1P"/>
    <x v="1"/>
    <s v="Pink Granite"/>
    <n v="6"/>
    <n v="55"/>
    <n v="530"/>
    <n v="135"/>
    <m/>
    <m/>
    <m/>
    <m/>
    <m/>
    <n v="665"/>
    <n v="36575"/>
    <s v="Self-Watering"/>
    <n v="90"/>
  </r>
  <r>
    <s v="OCT 0P"/>
    <x v="2"/>
    <s v="Black"/>
    <n v="35"/>
    <n v="185"/>
    <n v="112"/>
    <n v="98"/>
    <n v="92"/>
    <n v="235"/>
    <n v="176"/>
    <n v="88"/>
    <n v="28"/>
    <n v="829"/>
    <n v="153365"/>
    <s v="Self-Watering"/>
    <n v="97"/>
  </r>
  <r>
    <s v="OCT 0P"/>
    <x v="2"/>
    <s v="Standard Green"/>
    <n v="35"/>
    <n v="250"/>
    <n v="230"/>
    <n v="187"/>
    <n v="135"/>
    <n v="87"/>
    <n v="53"/>
    <n v="235"/>
    <n v="200"/>
    <n v="1127"/>
    <n v="281750"/>
    <s v="Self-Watering"/>
    <n v="96"/>
  </r>
  <r>
    <s v="OCT 0P"/>
    <x v="2"/>
    <s v="Dark Sandstone"/>
    <n v="35"/>
    <n v="250"/>
    <n v="26"/>
    <n v="13"/>
    <m/>
    <m/>
    <m/>
    <m/>
    <m/>
    <n v="39"/>
    <n v="9750"/>
    <s v="Self-Watering"/>
    <n v="95"/>
  </r>
  <r>
    <s v="OCT 0P"/>
    <x v="2"/>
    <s v="Guernsey Granite"/>
    <n v="35"/>
    <n v="250"/>
    <n v="135"/>
    <n v="78"/>
    <m/>
    <m/>
    <m/>
    <m/>
    <m/>
    <n v="213"/>
    <n v="53250"/>
    <s v="Self-Watering"/>
    <n v="95"/>
  </r>
  <r>
    <s v="OCT 0P"/>
    <x v="2"/>
    <s v="Millstone Gritt"/>
    <n v="35"/>
    <n v="250"/>
    <n v="15"/>
    <n v="8"/>
    <m/>
    <m/>
    <m/>
    <m/>
    <m/>
    <n v="23"/>
    <n v="5750"/>
    <s v="Self-Watering"/>
    <n v="97"/>
  </r>
  <r>
    <s v="OCT 0P"/>
    <x v="2"/>
    <s v="Pink Granite"/>
    <n v="35"/>
    <n v="250"/>
    <n v="76"/>
    <n v="55"/>
    <m/>
    <m/>
    <m/>
    <m/>
    <m/>
    <n v="131"/>
    <n v="32750"/>
    <s v="Self-Watering"/>
    <n v="95"/>
  </r>
  <r>
    <s v="CNS 1P"/>
    <x v="3"/>
    <s v="Black"/>
    <n v="7"/>
    <n v="45"/>
    <n v="1064"/>
    <n v="1153"/>
    <n v="1979"/>
    <n v="2901"/>
    <n v="2434"/>
    <n v="1693"/>
    <n v="1311"/>
    <n v="12535"/>
    <n v="564075"/>
    <s v="Self-Watering"/>
    <n v="94"/>
  </r>
  <r>
    <s v="CNS 1P"/>
    <x v="3"/>
    <s v="Standard Green"/>
    <n v="7"/>
    <n v="55"/>
    <n v="1578"/>
    <n v="1450"/>
    <n v="1135"/>
    <n v="957"/>
    <n v="2300"/>
    <n v="2780"/>
    <n v="2800"/>
    <n v="13000"/>
    <n v="715000"/>
    <s v="Self-Watering"/>
    <n v="95"/>
  </r>
  <r>
    <s v="CNS 1P"/>
    <x v="3"/>
    <s v="Light Green"/>
    <n v="7"/>
    <n v="55"/>
    <n v="23"/>
    <n v="15"/>
    <m/>
    <m/>
    <m/>
    <m/>
    <m/>
    <n v="38"/>
    <n v="2090"/>
    <s v="Self-Watering"/>
    <n v="90"/>
  </r>
  <r>
    <s v="BRL 0P"/>
    <x v="4"/>
    <s v="Brown"/>
    <n v="15"/>
    <n v="75"/>
    <n v="496"/>
    <n v="557"/>
    <m/>
    <m/>
    <m/>
    <m/>
    <m/>
    <n v="1053"/>
    <n v="78975"/>
    <s v="Self-Watering"/>
    <n v="91"/>
  </r>
  <r>
    <s v="BHV 5P"/>
    <x v="5"/>
    <s v="Black"/>
    <n v="55"/>
    <n v="530"/>
    <n v="58"/>
    <n v="75"/>
    <n v="39"/>
    <n v="16"/>
    <n v="21"/>
    <n v="60"/>
    <n v="64"/>
    <n v="333"/>
    <n v="176490"/>
    <s v="Self-Watering"/>
    <n v="100"/>
  </r>
  <r>
    <s v="BHV 5P"/>
    <x v="5"/>
    <s v="Standard Green"/>
    <n v="55"/>
    <n v="600"/>
    <n v="66"/>
    <n v="35"/>
    <n v="12"/>
    <n v="15"/>
    <n v="33"/>
    <n v="50"/>
    <n v="45"/>
    <n v="256"/>
    <n v="153600"/>
    <s v="Self-Watering"/>
    <n v="94"/>
  </r>
  <r>
    <s v="BHV 5P"/>
    <x v="5"/>
    <s v="Pink Granite"/>
    <n v="55"/>
    <n v="600"/>
    <n v="35"/>
    <n v="14"/>
    <m/>
    <m/>
    <m/>
    <m/>
    <m/>
    <n v="49"/>
    <n v="29400"/>
    <s v="Self-Watering"/>
    <n v="90"/>
  </r>
  <r>
    <s v="BHV 5P"/>
    <x v="5"/>
    <s v="Guernsey Granite"/>
    <n v="55"/>
    <n v="615"/>
    <n v="57"/>
    <n v="35"/>
    <m/>
    <m/>
    <m/>
    <m/>
    <m/>
    <n v="92"/>
    <n v="56580"/>
    <s v="Self-Watering"/>
    <n v="93"/>
  </r>
  <r>
    <s v="BHV 6P"/>
    <x v="6"/>
    <s v="Black"/>
    <n v="65"/>
    <n v="584"/>
    <n v="51"/>
    <n v="78"/>
    <n v="193"/>
    <n v="0"/>
    <n v="0"/>
    <n v="0"/>
    <n v="0"/>
    <n v="322"/>
    <n v="188048"/>
    <s v="Self-Watering"/>
    <n v="94"/>
  </r>
  <r>
    <s v="BHV 6P"/>
    <x v="6"/>
    <s v="Standard Green"/>
    <n v="65"/>
    <n v="650"/>
    <n v="158"/>
    <n v="113"/>
    <n v="250"/>
    <m/>
    <m/>
    <m/>
    <m/>
    <n v="521"/>
    <n v="338650"/>
    <s v="Self-Watering"/>
    <n v="97"/>
  </r>
  <r>
    <s v="BHV 6P"/>
    <x v="6"/>
    <s v="Light Green"/>
    <n v="65"/>
    <n v="650"/>
    <n v="3"/>
    <m/>
    <m/>
    <m/>
    <m/>
    <m/>
    <m/>
    <n v="3"/>
    <n v="1950"/>
    <s v="Self-Watering"/>
    <n v="98"/>
  </r>
  <r>
    <s v="BHV 6P"/>
    <x v="6"/>
    <s v="Moss Stone"/>
    <n v="65"/>
    <n v="700"/>
    <m/>
    <n v="5"/>
    <m/>
    <m/>
    <m/>
    <m/>
    <m/>
    <n v="5"/>
    <n v="3500"/>
    <s v="Self-Watering"/>
    <n v="98"/>
  </r>
  <r>
    <s v="BHV 6P"/>
    <x v="6"/>
    <s v="Guernsey Granite"/>
    <n v="65"/>
    <n v="700"/>
    <n v="5"/>
    <m/>
    <m/>
    <m/>
    <m/>
    <m/>
    <m/>
    <n v="5"/>
    <n v="3500"/>
    <s v="Self-Watering"/>
    <n v="99"/>
  </r>
  <r>
    <s v="BHV 6P"/>
    <x v="6"/>
    <s v="Pink Granite"/>
    <n v="65"/>
    <n v="700"/>
    <n v="53"/>
    <n v="28"/>
    <m/>
    <m/>
    <m/>
    <m/>
    <m/>
    <n v="81"/>
    <n v="56700"/>
    <s v="Self-Watering"/>
    <n v="93"/>
  </r>
  <r>
    <s v="UTP 2P"/>
    <x v="7"/>
    <s v="Black"/>
    <n v="5"/>
    <n v="65"/>
    <n v="728"/>
    <n v="871"/>
    <n v="913"/>
    <n v="1800"/>
    <n v="1315"/>
    <n v="577"/>
    <n v="573"/>
    <n v="6777"/>
    <n v="440505"/>
    <s v="Self-Watering"/>
    <n v="93"/>
  </r>
  <r>
    <s v="UTP 2P"/>
    <x v="7"/>
    <s v="Standard Green"/>
    <n v="5"/>
    <n v="70"/>
    <n v="890"/>
    <n v="765"/>
    <n v="521"/>
    <n v="220"/>
    <n v="349"/>
    <n v="1385"/>
    <n v="1290"/>
    <n v="5420"/>
    <n v="379400"/>
    <s v="Self-Watering"/>
    <n v="93"/>
  </r>
  <r>
    <s v="UTP 2P"/>
    <x v="7"/>
    <s v="Sky Blue"/>
    <n v="5"/>
    <n v="70"/>
    <n v="23"/>
    <n v="5"/>
    <m/>
    <m/>
    <m/>
    <m/>
    <m/>
    <n v="28"/>
    <n v="1960"/>
    <s v="Self-Watering"/>
    <n v="93"/>
  </r>
  <r>
    <s v="UTP 2P"/>
    <x v="7"/>
    <s v="Light Green"/>
    <n v="5"/>
    <n v="70"/>
    <n v="15"/>
    <m/>
    <m/>
    <m/>
    <m/>
    <m/>
    <m/>
    <n v="15"/>
    <n v="1050"/>
    <s v="Self-Watering"/>
    <n v="99"/>
  </r>
  <r>
    <s v="CAS 1P"/>
    <x v="8"/>
    <s v="Black"/>
    <n v="5"/>
    <n v="45"/>
    <n v="787"/>
    <n v="478"/>
    <n v="1235"/>
    <n v="1450"/>
    <n v="1728"/>
    <n v="1182"/>
    <n v="999"/>
    <n v="7859"/>
    <n v="353655"/>
    <s v="Self-Watering"/>
    <n v="97"/>
  </r>
  <r>
    <s v="CAS 1P"/>
    <x v="8"/>
    <s v="Standard Green"/>
    <n v="5"/>
    <n v="50"/>
    <n v="860"/>
    <n v="744"/>
    <n v="343"/>
    <n v="320"/>
    <n v="287"/>
    <n v="680"/>
    <n v="623"/>
    <n v="3857"/>
    <n v="192850"/>
    <s v="Self-Watering"/>
    <n v="96"/>
  </r>
  <r>
    <s v="CAS 1P"/>
    <x v="8"/>
    <s v="Light Sandstone"/>
    <n v="5"/>
    <n v="60"/>
    <n v="23"/>
    <n v="35"/>
    <m/>
    <m/>
    <m/>
    <m/>
    <m/>
    <n v="58"/>
    <n v="3480"/>
    <s v="Self-Watering"/>
    <n v="95"/>
  </r>
  <r>
    <s v="MSP 0P"/>
    <x v="9"/>
    <s v="Black"/>
    <n v="35"/>
    <n v="135"/>
    <n v="116"/>
    <n v="164"/>
    <n v="319"/>
    <n v="251"/>
    <n v="207"/>
    <n v="182"/>
    <n v="54"/>
    <n v="1293"/>
    <n v="174555"/>
    <s v="Self-Watering"/>
    <n v="96"/>
  </r>
  <r>
    <s v="MSP 0P"/>
    <x v="9"/>
    <s v="Pink Granite"/>
    <n v="35"/>
    <n v="180"/>
    <m/>
    <n v="89"/>
    <m/>
    <m/>
    <m/>
    <m/>
    <m/>
    <n v="89"/>
    <n v="16020"/>
    <s v="Self-Watering"/>
    <n v="92"/>
  </r>
  <r>
    <s v="MSP 0P"/>
    <x v="9"/>
    <s v="Light Sandstone"/>
    <n v="35"/>
    <n v="180"/>
    <n v="5"/>
    <m/>
    <m/>
    <m/>
    <m/>
    <m/>
    <m/>
    <n v="5"/>
    <n v="900"/>
    <s v="Self-Watering"/>
    <n v="98"/>
  </r>
  <r>
    <s v="MSP 0P"/>
    <x v="9"/>
    <s v="White Marble"/>
    <n v="35"/>
    <n v="180"/>
    <n v="5"/>
    <m/>
    <m/>
    <m/>
    <m/>
    <m/>
    <m/>
    <n v="5"/>
    <n v="900"/>
    <s v="Self-Watering"/>
    <n v="97"/>
  </r>
  <r>
    <s v="UTP 1P"/>
    <x v="7"/>
    <s v="Black"/>
    <n v="4"/>
    <n v="45"/>
    <n v="962"/>
    <n v="1465"/>
    <n v="1334"/>
    <n v="2383"/>
    <n v="1525"/>
    <n v="1582"/>
    <n v="1539"/>
    <n v="10790"/>
    <n v="485550"/>
    <s v="Self-Watering"/>
    <n v="100"/>
  </r>
  <r>
    <s v="UTP 1P"/>
    <x v="7"/>
    <s v="Standard Green"/>
    <n v="4"/>
    <n v="55"/>
    <n v="1450"/>
    <n v="834"/>
    <n v="620"/>
    <n v="348"/>
    <n v="930"/>
    <n v="870"/>
    <n v="850"/>
    <n v="5902"/>
    <n v="324610"/>
    <s v="Self-Watering"/>
    <n v="96"/>
  </r>
  <r>
    <s v="UTP 1P"/>
    <x v="7"/>
    <s v="Orange"/>
    <n v="4"/>
    <n v="55"/>
    <m/>
    <n v="5"/>
    <m/>
    <m/>
    <m/>
    <m/>
    <m/>
    <n v="5"/>
    <n v="275"/>
    <s v="Self-Watering"/>
    <n v="100"/>
  </r>
  <r>
    <s v="UTP 1P"/>
    <x v="7"/>
    <s v="Sky Blue"/>
    <n v="4"/>
    <n v="55"/>
    <n v="5"/>
    <m/>
    <m/>
    <m/>
    <m/>
    <m/>
    <m/>
    <n v="5"/>
    <n v="275"/>
    <s v="Self-Watering"/>
    <n v="95"/>
  </r>
  <r>
    <s v="UTP 1P"/>
    <x v="7"/>
    <s v="Cherry"/>
    <n v="4"/>
    <n v="55"/>
    <m/>
    <n v="5"/>
    <m/>
    <m/>
    <m/>
    <m/>
    <m/>
    <n v="5"/>
    <n v="275"/>
    <s v="Self-Watering"/>
    <n v="100"/>
  </r>
  <r>
    <s v="BBU 1PL"/>
    <x v="10"/>
    <s v="Black"/>
    <n v="3.5"/>
    <n v="25"/>
    <n v="604"/>
    <n v="339"/>
    <n v="853"/>
    <n v="2331"/>
    <n v="1049"/>
    <n v="326"/>
    <n v="708"/>
    <n v="6210"/>
    <n v="155250"/>
    <s v="Self-Watering"/>
    <n v="99"/>
  </r>
  <r>
    <s v="BBU 1PL"/>
    <x v="10"/>
    <s v="Standard Green"/>
    <n v="3.5"/>
    <n v="35"/>
    <n v="1350"/>
    <n v="1200"/>
    <n v="567"/>
    <n v="200"/>
    <n v="540"/>
    <n v="1250"/>
    <n v="890"/>
    <n v="5997"/>
    <n v="209895"/>
    <s v="Self-Watering"/>
    <n v="91"/>
  </r>
  <r>
    <s v="CHB 1P"/>
    <x v="11"/>
    <s v="Black"/>
    <n v="5"/>
    <n v="35"/>
    <n v="527"/>
    <n v="203"/>
    <n v="395"/>
    <n v="499"/>
    <n v="915"/>
    <n v="230"/>
    <n v="532"/>
    <n v="3301"/>
    <n v="115535"/>
    <s v="Self-Watering"/>
    <n v="91"/>
  </r>
  <r>
    <s v="CHB 1P"/>
    <x v="11"/>
    <s v="Standard Green"/>
    <n v="5"/>
    <n v="45"/>
    <n v="342"/>
    <n v="280"/>
    <n v="133"/>
    <n v="200"/>
    <n v="187"/>
    <n v="850"/>
    <n v="345"/>
    <n v="2337"/>
    <n v="105165"/>
    <s v="Self-Watering"/>
    <n v="94"/>
  </r>
  <r>
    <s v="CHB 1P"/>
    <x v="11"/>
    <s v="Cherry"/>
    <n v="5"/>
    <n v="45"/>
    <n v="28"/>
    <n v="5"/>
    <m/>
    <m/>
    <m/>
    <m/>
    <m/>
    <n v="33"/>
    <n v="1485"/>
    <s v="Self-Watering"/>
    <n v="90"/>
  </r>
  <r>
    <s v="MSP 3P"/>
    <x v="12"/>
    <s v="Black"/>
    <n v="55"/>
    <n v="375"/>
    <n v="36"/>
    <n v="40"/>
    <n v="45"/>
    <n v="141"/>
    <n v="156"/>
    <n v="73"/>
    <n v="39"/>
    <n v="530"/>
    <n v="198750"/>
    <s v="Self-Watering"/>
    <n v="92"/>
  </r>
  <r>
    <s v="MSP 3P"/>
    <x v="12"/>
    <s v="Standard Green"/>
    <n v="55"/>
    <n v="400"/>
    <n v="25"/>
    <n v="30"/>
    <n v="23"/>
    <n v="22"/>
    <n v="35"/>
    <n v="135"/>
    <n v="142"/>
    <n v="412"/>
    <n v="164800"/>
    <s v="Self-Watering"/>
    <n v="95"/>
  </r>
  <r>
    <s v="MSP 3P"/>
    <x v="12"/>
    <s v="Pink Granite"/>
    <n v="55"/>
    <n v="510"/>
    <n v="33"/>
    <n v="15"/>
    <m/>
    <m/>
    <m/>
    <m/>
    <m/>
    <n v="48"/>
    <n v="24480"/>
    <s v="Self-Watering"/>
    <n v="98"/>
  </r>
  <r>
    <s v="MSP 3P"/>
    <x v="12"/>
    <s v="Guernsey Granite"/>
    <n v="55"/>
    <n v="510"/>
    <n v="53"/>
    <n v="21"/>
    <m/>
    <m/>
    <m/>
    <m/>
    <m/>
    <n v="74"/>
    <n v="37740"/>
    <s v="Self-Watering"/>
    <n v="99"/>
  </r>
  <r>
    <s v="FF 2P"/>
    <x v="13"/>
    <s v="Black"/>
    <n v="40"/>
    <n v="359"/>
    <n v="41"/>
    <n v="106"/>
    <n v="81"/>
    <n v="215"/>
    <n v="255"/>
    <n v="72"/>
    <n v="21"/>
    <n v="791"/>
    <n v="283969"/>
    <s v="Self-Watering"/>
    <n v="93"/>
  </r>
  <r>
    <s v="FF 2P"/>
    <x v="13"/>
    <s v="Pink Granite"/>
    <n v="40"/>
    <n v="399"/>
    <n v="55"/>
    <n v="45"/>
    <m/>
    <m/>
    <m/>
    <m/>
    <m/>
    <n v="100"/>
    <n v="39900"/>
    <s v="Self-Watering"/>
    <n v="98"/>
  </r>
  <r>
    <s v="FF 2P"/>
    <x v="13"/>
    <s v="Guernsey Granite"/>
    <n v="40"/>
    <n v="399"/>
    <n v="30"/>
    <m/>
    <m/>
    <m/>
    <m/>
    <m/>
    <m/>
    <n v="30"/>
    <n v="11970"/>
    <s v="Self-Watering"/>
    <n v="99"/>
  </r>
  <r>
    <s v="OVL 0P"/>
    <x v="14"/>
    <s v="Pink Granite"/>
    <n v="30"/>
    <n v="120"/>
    <n v="42"/>
    <n v="47"/>
    <n v="12"/>
    <n v="7"/>
    <n v="71"/>
    <n v="29"/>
    <n v="31"/>
    <n v="239"/>
    <n v="28680"/>
    <s v="Self-Watering"/>
    <n v="96"/>
  </r>
  <r>
    <s v="OVL 0P"/>
    <x v="14"/>
    <s v="Guernsey Granite"/>
    <n v="30"/>
    <n v="150"/>
    <n v="26"/>
    <n v="25"/>
    <m/>
    <m/>
    <m/>
    <m/>
    <m/>
    <n v="51"/>
    <n v="7650"/>
    <s v="Self-Watering"/>
    <n v="100"/>
  </r>
  <r>
    <s v="OVL 0P"/>
    <x v="14"/>
    <s v="Sky Blue"/>
    <n v="30"/>
    <n v="120"/>
    <n v="5"/>
    <m/>
    <m/>
    <m/>
    <m/>
    <m/>
    <m/>
    <n v="5"/>
    <n v="600"/>
    <s v="Self-Watering"/>
    <n v="96"/>
  </r>
  <r>
    <s v="OVL 0P"/>
    <x v="14"/>
    <s v="Cherry"/>
    <n v="30"/>
    <n v="120"/>
    <n v="8"/>
    <m/>
    <m/>
    <m/>
    <m/>
    <m/>
    <m/>
    <n v="8"/>
    <n v="960"/>
    <s v="Self-Watering"/>
    <n v="97"/>
  </r>
  <r>
    <s v="HBB 2P"/>
    <x v="15"/>
    <s v="Black"/>
    <n v="9"/>
    <n v="45"/>
    <n v="80"/>
    <n v="71"/>
    <n v="200"/>
    <n v="114"/>
    <n v="210"/>
    <n v="116"/>
    <n v="408"/>
    <n v="1199"/>
    <n v="53955"/>
    <s v="Self-Watering"/>
    <n v="97"/>
  </r>
  <r>
    <s v="HBB 2P"/>
    <x v="15"/>
    <s v="Standard Green"/>
    <n v="9"/>
    <n v="55"/>
    <n v="230"/>
    <n v="185"/>
    <n v="74"/>
    <n v="67"/>
    <n v="55"/>
    <n v="80"/>
    <n v="250"/>
    <n v="941"/>
    <n v="51755"/>
    <s v="Self-Watering"/>
    <n v="90"/>
  </r>
  <r>
    <s v="BBU 0P"/>
    <x v="16"/>
    <s v="Black"/>
    <n v="7.5"/>
    <n v="58"/>
    <n v="94"/>
    <n v="138"/>
    <n v="124"/>
    <n v="72"/>
    <n v="10"/>
    <n v="0"/>
    <n v="0"/>
    <n v="438"/>
    <n v="25404"/>
    <s v="Self-Watering"/>
    <n v="99"/>
  </r>
  <r>
    <s v="BBU 0P"/>
    <x v="16"/>
    <s v="Standard Green"/>
    <n v="7.5"/>
    <n v="70"/>
    <n v="360"/>
    <n v="245"/>
    <n v="133"/>
    <n v="88"/>
    <n v="10"/>
    <m/>
    <m/>
    <n v="836"/>
    <n v="58520"/>
    <s v="Self-Watering"/>
    <n v="99"/>
  </r>
  <r>
    <s v="BBU 0P"/>
    <x v="16"/>
    <s v="Cherry"/>
    <n v="7.5"/>
    <n v="70"/>
    <n v="5"/>
    <m/>
    <m/>
    <m/>
    <m/>
    <m/>
    <m/>
    <n v="5"/>
    <n v="350"/>
    <s v="Self-Watering"/>
    <n v="96"/>
  </r>
  <r>
    <s v="WBX 1PL"/>
    <x v="17"/>
    <s v="Black"/>
    <n v="3.5"/>
    <n v="35"/>
    <n v="62"/>
    <n v="36"/>
    <n v="46"/>
    <n v="34"/>
    <n v="1"/>
    <n v="1"/>
    <n v="4"/>
    <n v="184"/>
    <n v="6440"/>
    <s v="Self-Watering"/>
    <n v="100"/>
  </r>
  <r>
    <s v="WBX 1PL"/>
    <x v="17"/>
    <s v="Standard Green"/>
    <n v="3.5"/>
    <n v="50"/>
    <n v="5"/>
    <m/>
    <m/>
    <m/>
    <m/>
    <m/>
    <m/>
    <n v="5"/>
    <n v="250"/>
    <s v="Self-Watering"/>
    <n v="92"/>
  </r>
  <r>
    <s v="WBX 1PL"/>
    <x v="17"/>
    <s v="Light Green"/>
    <n v="3.5"/>
    <n v="50"/>
    <n v="3"/>
    <m/>
    <m/>
    <m/>
    <m/>
    <m/>
    <m/>
    <n v="3"/>
    <n v="150"/>
    <s v="Self-Watering"/>
    <n v="93"/>
  </r>
  <r>
    <s v="WBX 1PL"/>
    <x v="17"/>
    <s v="Pink Granite"/>
    <n v="3.5"/>
    <n v="65"/>
    <n v="35"/>
    <m/>
    <m/>
    <m/>
    <m/>
    <m/>
    <m/>
    <n v="35"/>
    <n v="2275"/>
    <s v="Self-Watering"/>
    <n v="96"/>
  </r>
  <r>
    <s v="WBX 3PL"/>
    <x v="17"/>
    <s v="Black"/>
    <n v="5.5"/>
    <n v="75"/>
    <n v="45"/>
    <n v="3"/>
    <n v="10"/>
    <n v="21"/>
    <n v="1"/>
    <n v="40"/>
    <n v="41"/>
    <n v="161"/>
    <n v="12075"/>
    <s v="Self-Watering"/>
    <n v="91"/>
  </r>
  <r>
    <s v="WBX 3PL"/>
    <x v="17"/>
    <s v="Standard Green"/>
    <n v="5.5"/>
    <n v="80"/>
    <n v="200"/>
    <n v="45"/>
    <n v="5"/>
    <m/>
    <m/>
    <m/>
    <m/>
    <n v="250"/>
    <n v="20000"/>
    <s v="Self-Watering"/>
    <n v="92"/>
  </r>
  <r>
    <s v="WBX 3PL"/>
    <x v="17"/>
    <s v="Pink Granite"/>
    <n v="5.5"/>
    <n v="95"/>
    <n v="35"/>
    <m/>
    <m/>
    <m/>
    <m/>
    <m/>
    <m/>
    <n v="35"/>
    <n v="3325"/>
    <s v="Self-Watering"/>
    <n v="96"/>
  </r>
  <r>
    <s v="UTP 2PL"/>
    <x v="18"/>
    <s v="Black"/>
    <n v="3.5"/>
    <n v="28"/>
    <n v="299"/>
    <n v="83"/>
    <n v="176"/>
    <n v="400"/>
    <n v="427"/>
    <n v="459"/>
    <n v="369"/>
    <n v="2213"/>
    <n v="61964"/>
    <s v="Self-Watering"/>
    <n v="99"/>
  </r>
  <r>
    <s v="UTP 2PL"/>
    <x v="18"/>
    <s v="Standard Green"/>
    <n v="3.5"/>
    <n v="35"/>
    <n v="433"/>
    <n v="350"/>
    <n v="235"/>
    <n v="170"/>
    <n v="55"/>
    <n v="135"/>
    <n v="120"/>
    <n v="1498"/>
    <n v="52430"/>
    <s v="Self-Watering"/>
    <n v="99"/>
  </r>
  <r>
    <s v="UTP 2PL"/>
    <x v="18"/>
    <s v="Cherry"/>
    <n v="3.5"/>
    <n v="35"/>
    <m/>
    <n v="13"/>
    <m/>
    <m/>
    <m/>
    <m/>
    <m/>
    <n v="13"/>
    <n v="455"/>
    <s v="Self-Watering"/>
    <n v="100"/>
  </r>
  <r>
    <s v="WBX 1P"/>
    <x v="17"/>
    <s v="Black"/>
    <n v="8"/>
    <n v="65"/>
    <n v="163"/>
    <n v="33"/>
    <n v="68"/>
    <n v="32"/>
    <n v="138"/>
    <n v="386"/>
    <n v="233"/>
    <n v="1053"/>
    <n v="68445"/>
    <s v="Self-Watering"/>
    <n v="91"/>
  </r>
  <r>
    <s v="WBX 1P"/>
    <x v="17"/>
    <s v="Standard Green"/>
    <n v="8"/>
    <n v="80"/>
    <n v="189"/>
    <n v="144"/>
    <n v="64"/>
    <m/>
    <n v="87"/>
    <n v="153"/>
    <n v="145"/>
    <n v="782"/>
    <n v="62560"/>
    <s v="Self-Watering"/>
    <n v="98"/>
  </r>
  <r>
    <s v="WBX 1P"/>
    <x v="17"/>
    <s v="Pink Granite"/>
    <n v="8"/>
    <n v="80"/>
    <n v="35"/>
    <n v="23"/>
    <m/>
    <m/>
    <m/>
    <m/>
    <m/>
    <n v="58"/>
    <n v="4640"/>
    <s v="Self-Watering"/>
    <n v="93"/>
  </r>
  <r>
    <s v="UTP 1PL"/>
    <x v="18"/>
    <s v="Black"/>
    <n v="3.5"/>
    <n v="25"/>
    <n v="382"/>
    <n v="425"/>
    <n v="323"/>
    <n v="238"/>
    <n v="484"/>
    <n v="394"/>
    <n v="213"/>
    <n v="2459"/>
    <n v="61475"/>
    <s v="Self-Watering"/>
    <n v="97"/>
  </r>
  <r>
    <s v="UTP 1PL"/>
    <x v="18"/>
    <s v="Standard Green"/>
    <n v="3.5"/>
    <n v="35"/>
    <n v="530"/>
    <n v="480"/>
    <n v="257"/>
    <n v="200"/>
    <n v="230"/>
    <n v="580"/>
    <n v="578"/>
    <n v="2855"/>
    <n v="99925"/>
    <s v="Self-Watering"/>
    <n v="95"/>
  </r>
  <r>
    <s v="WBX 3P"/>
    <x v="17"/>
    <s v="Black"/>
    <n v="10"/>
    <n v="130"/>
    <n v="38"/>
    <n v="16"/>
    <n v="36"/>
    <n v="79"/>
    <n v="23"/>
    <n v="78"/>
    <n v="124"/>
    <n v="394"/>
    <n v="51220"/>
    <s v="Self-Watering"/>
    <n v="97"/>
  </r>
  <r>
    <s v="WBX 3P"/>
    <x v="17"/>
    <s v="Standard Green"/>
    <n v="10"/>
    <n v="145"/>
    <n v="45"/>
    <n v="35"/>
    <n v="30"/>
    <n v="20"/>
    <n v="15"/>
    <n v="50"/>
    <n v="45"/>
    <n v="240"/>
    <n v="34800"/>
    <s v="Self-Watering"/>
    <n v="100"/>
  </r>
  <r>
    <s v="WBX 3P"/>
    <x v="17"/>
    <s v="Pink Granite"/>
    <n v="10"/>
    <n v="160"/>
    <n v="55"/>
    <m/>
    <m/>
    <m/>
    <m/>
    <m/>
    <m/>
    <n v="55"/>
    <n v="8800"/>
    <s v="Self-Watering"/>
    <n v="99"/>
  </r>
  <r>
    <s v="HBB 2PL"/>
    <x v="15"/>
    <s v="Black"/>
    <n v="4.5"/>
    <n v="40"/>
    <n v="41"/>
    <n v="68"/>
    <n v="183"/>
    <n v="73"/>
    <n v="79"/>
    <n v="314"/>
    <n v="156"/>
    <n v="914"/>
    <n v="36560"/>
    <s v="Self-Watering"/>
    <n v="97"/>
  </r>
  <r>
    <s v="HBB 2PL"/>
    <x v="15"/>
    <s v="Standard Green"/>
    <n v="4.5"/>
    <n v="50"/>
    <n v="40"/>
    <n v="33"/>
    <n v="45"/>
    <n v="20"/>
    <n v="15"/>
    <n v="55"/>
    <n v="46"/>
    <n v="254"/>
    <n v="12700"/>
    <s v="Self-Watering"/>
    <n v="100"/>
  </r>
  <r>
    <s v="HBB 2PL"/>
    <x v="15"/>
    <s v="Pink Granite"/>
    <n v="4.5"/>
    <n v="65"/>
    <n v="5"/>
    <m/>
    <m/>
    <m/>
    <m/>
    <m/>
    <m/>
    <n v="5"/>
    <n v="325"/>
    <s v="Self-Watering"/>
    <n v="94"/>
  </r>
  <r>
    <s v="CNS 1PL"/>
    <x v="19"/>
    <s v="Black"/>
    <n v="5"/>
    <n v="85"/>
    <n v="268"/>
    <n v="253"/>
    <n v="178"/>
    <n v="360"/>
    <n v="816"/>
    <n v="410"/>
    <n v="301"/>
    <n v="2586"/>
    <n v="219810"/>
    <s v="Self-Watering"/>
    <n v="93"/>
  </r>
  <r>
    <s v="CNS 1PL"/>
    <x v="19"/>
    <s v="Standard Green"/>
    <n v="5"/>
    <n v="85"/>
    <n v="180"/>
    <m/>
    <m/>
    <m/>
    <m/>
    <m/>
    <m/>
    <n v="180"/>
    <n v="15300"/>
    <s v="Self-Watering"/>
    <n v="98"/>
  </r>
  <r>
    <s v="HBB 1PL"/>
    <x v="15"/>
    <s v="Black"/>
    <n v="3.5"/>
    <n v="35"/>
    <n v="124"/>
    <n v="4"/>
    <n v="127"/>
    <n v="35"/>
    <n v="38"/>
    <n v="12"/>
    <n v="0"/>
    <n v="340"/>
    <n v="11900"/>
    <s v="Self-Watering"/>
    <n v="97"/>
  </r>
  <r>
    <s v="HBB 1PL"/>
    <x v="15"/>
    <s v="Standard Green"/>
    <n v="3.5"/>
    <n v="45"/>
    <n v="24"/>
    <m/>
    <m/>
    <m/>
    <m/>
    <m/>
    <m/>
    <n v="24"/>
    <n v="1080"/>
    <s v="Self-Watering"/>
    <n v="91"/>
  </r>
  <r>
    <s v="HBB 1PL"/>
    <x v="15"/>
    <s v="Pink Granite"/>
    <n v="3.5"/>
    <n v="60"/>
    <n v="3"/>
    <m/>
    <m/>
    <m/>
    <m/>
    <m/>
    <m/>
    <n v="3"/>
    <n v="180"/>
    <s v="Self-Watering"/>
    <n v="94"/>
  </r>
  <r>
    <s v="CHB 2P"/>
    <x v="11"/>
    <s v="Black"/>
    <n v="5"/>
    <n v="56"/>
    <n v="61"/>
    <n v="97"/>
    <n v="29"/>
    <n v="91"/>
    <n v="62"/>
    <n v="419"/>
    <n v="37"/>
    <n v="796"/>
    <n v="44576"/>
    <s v="Self-Watering"/>
    <n v="96"/>
  </r>
  <r>
    <s v="CHB 2P"/>
    <x v="11"/>
    <s v="Standard Green"/>
    <n v="5"/>
    <n v="66"/>
    <n v="87"/>
    <n v="65"/>
    <n v="50"/>
    <n v="67"/>
    <n v="50"/>
    <n v="35"/>
    <n v="55"/>
    <n v="409"/>
    <n v="26994"/>
    <s v="Self-Watering"/>
    <n v="91"/>
  </r>
  <r>
    <s v="CHB 2P"/>
    <x v="11"/>
    <s v="Cherry"/>
    <n v="5"/>
    <n v="66"/>
    <m/>
    <n v="5"/>
    <m/>
    <m/>
    <m/>
    <m/>
    <m/>
    <n v="5"/>
    <n v="330"/>
    <s v="Self-Watering"/>
    <n v="91"/>
  </r>
  <r>
    <s v="CHB 2P"/>
    <x v="11"/>
    <s v="Orange"/>
    <n v="5"/>
    <n v="66"/>
    <n v="1"/>
    <m/>
    <m/>
    <m/>
    <m/>
    <m/>
    <m/>
    <n v="1"/>
    <n v="66"/>
    <s v="Self-Watering"/>
    <n v="98"/>
  </r>
  <r>
    <s v="HBB 1P"/>
    <x v="15"/>
    <s v="Black"/>
    <n v="8"/>
    <n v="65"/>
    <n v="60"/>
    <n v="68"/>
    <n v="315"/>
    <n v="56"/>
    <n v="132"/>
    <n v="160"/>
    <n v="168"/>
    <n v="959"/>
    <n v="62335"/>
    <s v="Self-Watering"/>
    <n v="99"/>
  </r>
  <r>
    <s v="HBB 1P"/>
    <x v="15"/>
    <s v="Standard Green"/>
    <n v="8"/>
    <n v="75"/>
    <n v="135"/>
    <n v="100"/>
    <n v="87"/>
    <n v="15"/>
    <n v="57"/>
    <n v="180"/>
    <n v="167"/>
    <n v="741"/>
    <n v="55575"/>
    <s v="Self-Watering"/>
    <n v="100"/>
  </r>
  <r>
    <s v="HBB 1P"/>
    <x v="15"/>
    <s v="Pink Granite"/>
    <n v="8"/>
    <n v="85"/>
    <n v="5"/>
    <m/>
    <m/>
    <m/>
    <m/>
    <m/>
    <m/>
    <n v="5"/>
    <n v="425"/>
    <s v="Self-Watering"/>
    <n v="97"/>
  </r>
  <r>
    <s v="CUH 2P"/>
    <x v="20"/>
    <s v="Black"/>
    <n v="7"/>
    <n v="69"/>
    <n v="32"/>
    <n v="20"/>
    <n v="24"/>
    <n v="49"/>
    <n v="40"/>
    <n v="69"/>
    <n v="59"/>
    <n v="293"/>
    <n v="20217"/>
    <s v="Self-Watering"/>
    <n v="94"/>
  </r>
  <r>
    <s v="CUH 2P"/>
    <x v="20"/>
    <s v="Standard Green"/>
    <n v="7"/>
    <n v="79"/>
    <n v="40"/>
    <n v="32"/>
    <n v="45"/>
    <n v="13"/>
    <n v="25"/>
    <n v="66"/>
    <n v="45"/>
    <n v="266"/>
    <n v="21014"/>
    <s v="Self-Watering"/>
    <n v="92"/>
  </r>
  <r>
    <s v="CUH 2P"/>
    <x v="20"/>
    <s v="Pink Granite"/>
    <n v="7"/>
    <n v="90"/>
    <n v="25"/>
    <m/>
    <m/>
    <m/>
    <m/>
    <m/>
    <m/>
    <n v="25"/>
    <n v="2250"/>
    <s v="Self-Watering"/>
    <n v="92"/>
  </r>
  <r>
    <s v="CUH 2P"/>
    <x v="20"/>
    <s v="Cherry"/>
    <n v="7"/>
    <n v="79"/>
    <m/>
    <n v="3"/>
    <m/>
    <m/>
    <m/>
    <m/>
    <m/>
    <n v="3"/>
    <n v="237"/>
    <s v="Self-Watering"/>
    <n v="93"/>
  </r>
  <r>
    <s v="CUH 1P"/>
    <x v="20"/>
    <s v="Black"/>
    <n v="5"/>
    <n v="39"/>
    <n v="36"/>
    <n v="49"/>
    <n v="38"/>
    <n v="69"/>
    <n v="39"/>
    <n v="46"/>
    <n v="8"/>
    <n v="285"/>
    <n v="11115"/>
    <s v="Self-Watering"/>
    <n v="94"/>
  </r>
  <r>
    <s v="CUH 1P"/>
    <x v="20"/>
    <s v="Standard Green"/>
    <n v="5"/>
    <n v="49"/>
    <n v="68"/>
    <n v="55"/>
    <n v="20"/>
    <n v="25"/>
    <n v="30"/>
    <n v="44"/>
    <n v="10"/>
    <n v="252"/>
    <n v="12348"/>
    <s v="Self-Watering"/>
    <n v="93"/>
  </r>
  <r>
    <s v="CUH 1P"/>
    <x v="20"/>
    <s v="Cherry"/>
    <n v="5"/>
    <n v="49"/>
    <n v="1"/>
    <m/>
    <m/>
    <m/>
    <m/>
    <m/>
    <m/>
    <n v="1"/>
    <n v="49"/>
    <s v="Self-Watering"/>
    <n v="100"/>
  </r>
  <r>
    <s v="CUH 1P"/>
    <x v="20"/>
    <s v="Sky Blue"/>
    <n v="5"/>
    <n v="49"/>
    <n v="1"/>
    <m/>
    <m/>
    <m/>
    <m/>
    <m/>
    <m/>
    <n v="1"/>
    <n v="49"/>
    <s v="Self-Watering"/>
    <n v="95"/>
  </r>
  <r>
    <s v="WBX 0P"/>
    <x v="17"/>
    <s v="Black"/>
    <n v="6"/>
    <n v="60"/>
    <n v="10"/>
    <n v="10"/>
    <n v="12"/>
    <n v="13"/>
    <n v="36"/>
    <n v="34"/>
    <n v="0"/>
    <n v="115"/>
    <n v="6900"/>
    <s v="Self-Watering"/>
    <n v="98"/>
  </r>
  <r>
    <s v="WBX 0P"/>
    <x v="17"/>
    <s v="Standard Green"/>
    <n v="6"/>
    <n v="70"/>
    <n v="3"/>
    <m/>
    <m/>
    <m/>
    <m/>
    <m/>
    <m/>
    <n v="3"/>
    <n v="210"/>
    <s v="Self-Watering"/>
    <n v="94"/>
  </r>
  <r>
    <s v="WBX 0P"/>
    <x v="17"/>
    <s v="Cherry"/>
    <n v="6"/>
    <n v="70"/>
    <m/>
    <n v="3"/>
    <m/>
    <m/>
    <m/>
    <m/>
    <m/>
    <n v="3"/>
    <n v="210"/>
    <s v="Self-Watering"/>
    <n v="90"/>
  </r>
  <r>
    <s v="HBB 3P"/>
    <x v="15"/>
    <s v="Standard Green"/>
    <n v="10"/>
    <n v="145"/>
    <n v="10"/>
    <m/>
    <m/>
    <m/>
    <m/>
    <m/>
    <m/>
    <n v="10"/>
    <n v="1450"/>
    <s v="Self-Watering"/>
    <n v="94"/>
  </r>
  <r>
    <s v="HBB 3P"/>
    <x v="15"/>
    <s v="Pink Granite"/>
    <n v="10"/>
    <n v="145"/>
    <n v="13"/>
    <n v="10"/>
    <m/>
    <m/>
    <m/>
    <m/>
    <m/>
    <n v="23"/>
    <n v="3335"/>
    <s v="Self-Watering"/>
    <n v="96"/>
  </r>
  <r>
    <s v="HBB 3P"/>
    <x v="15"/>
    <s v="Cherry"/>
    <n v="10"/>
    <n v="145"/>
    <n v="2"/>
    <m/>
    <m/>
    <m/>
    <m/>
    <m/>
    <m/>
    <n v="2"/>
    <n v="290"/>
    <s v="Self-Watering"/>
    <n v="100"/>
  </r>
  <r>
    <s v="HBB 3P"/>
    <x v="15"/>
    <s v="Black"/>
    <n v="10"/>
    <n v="130"/>
    <n v="15"/>
    <n v="15"/>
    <m/>
    <m/>
    <m/>
    <m/>
    <m/>
    <n v="30"/>
    <n v="3900"/>
    <s v="Self-Watering"/>
    <n v="94"/>
  </r>
  <r>
    <s v="HBB 3PL"/>
    <x v="21"/>
    <s v="Black"/>
    <n v="5.5"/>
    <n v="75"/>
    <n v="15"/>
    <n v="15"/>
    <n v="7"/>
    <n v="8"/>
    <n v="27"/>
    <n v="12"/>
    <n v="177"/>
    <n v="261"/>
    <n v="19575"/>
    <s v="Self-Watering"/>
    <n v="97"/>
  </r>
  <r>
    <s v="HBB 3PL"/>
    <x v="21"/>
    <s v="Standard Green"/>
    <n v="5.5"/>
    <n v="85"/>
    <n v="10"/>
    <m/>
    <m/>
    <m/>
    <m/>
    <m/>
    <m/>
    <n v="10"/>
    <n v="850"/>
    <s v="Self-Watering"/>
    <n v="100"/>
  </r>
  <r>
    <s v="HBB 3PL"/>
    <x v="21"/>
    <s v="Pink Granite"/>
    <n v="5.5"/>
    <n v="99"/>
    <n v="13"/>
    <n v="10"/>
    <m/>
    <m/>
    <m/>
    <m/>
    <m/>
    <n v="23"/>
    <n v="2277"/>
    <s v="Self-Watering"/>
    <n v="93"/>
  </r>
  <r>
    <s v="HBB 3PL"/>
    <x v="21"/>
    <s v="Cherry"/>
    <n v="5.5"/>
    <n v="99"/>
    <n v="2"/>
    <m/>
    <m/>
    <m/>
    <m/>
    <m/>
    <m/>
    <n v="2"/>
    <n v="198"/>
    <s v="Self-Watering"/>
    <n v="90"/>
  </r>
  <r>
    <s v="TES 0P"/>
    <x v="22"/>
    <s v="Standard Green"/>
    <n v="6"/>
    <n v="60"/>
    <n v="444"/>
    <n v="294"/>
    <n v="180"/>
    <n v="222"/>
    <n v="493"/>
    <n v="450"/>
    <n v="0"/>
    <n v="2083"/>
    <n v="124980"/>
    <s v="Self-Watering"/>
    <n v="96"/>
  </r>
  <r>
    <s v="MSP 1P"/>
    <x v="23"/>
    <s v="Black"/>
    <n v="40"/>
    <n v="220"/>
    <n v="0"/>
    <n v="1"/>
    <n v="0"/>
    <n v="1"/>
    <n v="38"/>
    <m/>
    <m/>
    <n v="40"/>
    <n v="8800"/>
    <s v="Self-Watering"/>
    <n v="98"/>
  </r>
  <r>
    <s v="MSP 1P"/>
    <x v="23"/>
    <s v="Standard Green"/>
    <n v="40"/>
    <n v="250"/>
    <n v="1"/>
    <m/>
    <m/>
    <m/>
    <m/>
    <m/>
    <m/>
    <n v="1"/>
    <n v="250"/>
    <s v="Self-Watering"/>
    <n v="100"/>
  </r>
  <r>
    <s v="MSP 1P"/>
    <x v="23"/>
    <s v="Pink Granite"/>
    <n v="40"/>
    <n v="300"/>
    <m/>
    <n v="5"/>
    <m/>
    <m/>
    <m/>
    <m/>
    <m/>
    <n v="5"/>
    <n v="1500"/>
    <s v="Self-Watering"/>
    <n v="94"/>
  </r>
  <r>
    <s v="MSP 1P"/>
    <x v="23"/>
    <s v="Light Sandstone"/>
    <n v="40"/>
    <n v="300"/>
    <m/>
    <n v="5"/>
    <m/>
    <m/>
    <m/>
    <m/>
    <m/>
    <n v="5"/>
    <n v="1500"/>
    <s v="Self-Watering"/>
    <n v="99"/>
  </r>
  <r>
    <s v="MSP 1P"/>
    <x v="23"/>
    <s v="Sky Blue"/>
    <n v="40"/>
    <n v="250"/>
    <m/>
    <n v="5"/>
    <m/>
    <m/>
    <m/>
    <m/>
    <m/>
    <n v="5"/>
    <n v="1250"/>
    <s v="Self-Watering"/>
    <n v="90"/>
  </r>
  <r>
    <s v="MSP 1P"/>
    <x v="23"/>
    <s v="Cherry"/>
    <n v="40"/>
    <n v="250"/>
    <m/>
    <n v="5"/>
    <m/>
    <m/>
    <m/>
    <m/>
    <m/>
    <n v="5"/>
    <n v="1250"/>
    <s v="Self-Watering"/>
    <n v="98"/>
  </r>
  <r>
    <s v="MSP 2P"/>
    <x v="24"/>
    <s v="Black"/>
    <n v="47"/>
    <n v="340"/>
    <n v="2"/>
    <n v="34"/>
    <n v="36"/>
    <n v="2"/>
    <n v="0"/>
    <m/>
    <m/>
    <n v="74"/>
    <n v="25160"/>
    <s v="Self-Watering"/>
    <n v="92"/>
  </r>
  <r>
    <s v="MSP 2P"/>
    <x v="24"/>
    <s v="Standard Green"/>
    <n v="47"/>
    <n v="370"/>
    <n v="3"/>
    <m/>
    <m/>
    <m/>
    <m/>
    <m/>
    <m/>
    <n v="3"/>
    <n v="1110"/>
    <s v="Self-Watering"/>
    <n v="97"/>
  </r>
  <r>
    <s v="MSP 2P"/>
    <x v="24"/>
    <s v="Pink Granite"/>
    <n v="47"/>
    <n v="400"/>
    <n v="5"/>
    <m/>
    <m/>
    <m/>
    <m/>
    <m/>
    <m/>
    <n v="5"/>
    <n v="2000"/>
    <s v="Self-Watering"/>
    <n v="90"/>
  </r>
  <r>
    <s v="MSP 2P"/>
    <x v="24"/>
    <s v="Light Sandstone"/>
    <n v="47"/>
    <n v="400"/>
    <m/>
    <n v="1"/>
    <m/>
    <m/>
    <m/>
    <m/>
    <m/>
    <n v="1"/>
    <n v="400"/>
    <s v="Self-Watering"/>
    <n v="90"/>
  </r>
  <r>
    <s v="MSP 2P"/>
    <x v="24"/>
    <s v="Cherry"/>
    <n v="47"/>
    <n v="370"/>
    <n v="2"/>
    <m/>
    <m/>
    <m/>
    <m/>
    <m/>
    <m/>
    <n v="2"/>
    <n v="740"/>
    <s v="Self-Watering"/>
    <n v="99"/>
  </r>
  <r>
    <s v="MSP 4P"/>
    <x v="25"/>
    <s v="Black"/>
    <n v="60"/>
    <n v="579"/>
    <n v="0"/>
    <n v="0"/>
    <n v="0"/>
    <n v="0"/>
    <n v="12"/>
    <m/>
    <m/>
    <n v="12"/>
    <n v="6948"/>
    <s v="Self-Watering"/>
    <n v="96"/>
  </r>
  <r>
    <s v="MSP 4P"/>
    <x v="25"/>
    <s v="Standard Green"/>
    <n v="60"/>
    <n v="589"/>
    <n v="10"/>
    <m/>
    <m/>
    <m/>
    <m/>
    <m/>
    <m/>
    <n v="10"/>
    <n v="5890"/>
    <s v="Self-Watering"/>
    <n v="90"/>
  </r>
  <r>
    <s v="MSP 4P"/>
    <x v="25"/>
    <s v="Pink Granite"/>
    <n v="60"/>
    <n v="650"/>
    <n v="3"/>
    <m/>
    <m/>
    <m/>
    <m/>
    <m/>
    <m/>
    <n v="3"/>
    <n v="1950"/>
    <s v="Self-Watering"/>
    <n v="92"/>
  </r>
  <r>
    <s v="MSP 4P"/>
    <x v="25"/>
    <s v="Light Sandstone"/>
    <n v="60"/>
    <n v="650"/>
    <n v="5"/>
    <m/>
    <m/>
    <m/>
    <m/>
    <m/>
    <m/>
    <n v="5"/>
    <n v="3250"/>
    <s v="Self-Watering"/>
    <n v="99"/>
  </r>
  <r>
    <s v="OCT 1P"/>
    <x v="26"/>
    <s v="Black"/>
    <n v="40"/>
    <n v="250"/>
    <n v="5"/>
    <n v="0"/>
    <n v="0"/>
    <n v="2"/>
    <n v="52"/>
    <m/>
    <m/>
    <n v="59"/>
    <n v="14750"/>
    <s v="Self-Watering"/>
    <n v="95"/>
  </r>
  <r>
    <s v="OCT 1P"/>
    <x v="26"/>
    <s v="Pink Granite"/>
    <n v="40"/>
    <n v="290"/>
    <n v="5"/>
    <m/>
    <m/>
    <m/>
    <m/>
    <m/>
    <m/>
    <n v="5"/>
    <n v="1450"/>
    <s v="Self-Watering"/>
    <n v="93"/>
  </r>
  <r>
    <s v="OCT 1P"/>
    <x v="26"/>
    <s v="Sky Blue"/>
    <n v="40"/>
    <n v="260"/>
    <n v="1"/>
    <m/>
    <m/>
    <m/>
    <m/>
    <m/>
    <m/>
    <n v="1"/>
    <n v="260"/>
    <s v="Self-Watering"/>
    <n v="92"/>
  </r>
  <r>
    <s v="OCT 1P"/>
    <x v="26"/>
    <s v="Light Sandstone"/>
    <n v="40"/>
    <n v="290"/>
    <n v="5"/>
    <m/>
    <m/>
    <m/>
    <m/>
    <m/>
    <m/>
    <n v="5"/>
    <n v="1450"/>
    <s v="Self-Watering"/>
    <n v="95"/>
  </r>
  <r>
    <s v="OCT 1P"/>
    <x v="26"/>
    <s v="Guernsey Granite"/>
    <n v="40"/>
    <n v="290"/>
    <m/>
    <n v="1"/>
    <m/>
    <m/>
    <m/>
    <m/>
    <m/>
    <n v="1"/>
    <n v="290"/>
    <s v="Self-Watering"/>
    <n v="90"/>
  </r>
  <r>
    <s v="OCT 2P"/>
    <x v="27"/>
    <s v="Black"/>
    <n v="47"/>
    <n v="315"/>
    <n v="0"/>
    <n v="0"/>
    <n v="0"/>
    <n v="1"/>
    <n v="0"/>
    <m/>
    <m/>
    <n v="1"/>
    <n v="315"/>
    <s v="Self-Watering"/>
    <n v="93"/>
  </r>
  <r>
    <s v="OCT 2P"/>
    <x v="27"/>
    <s v="Standard Green"/>
    <n v="47"/>
    <n v="340"/>
    <n v="1"/>
    <m/>
    <m/>
    <m/>
    <m/>
    <m/>
    <m/>
    <n v="1"/>
    <n v="340"/>
    <s v="Self-Watering"/>
    <n v="91"/>
  </r>
  <r>
    <s v="OCT 2P"/>
    <x v="27"/>
    <s v="Light Sandstone"/>
    <n v="47"/>
    <n v="370"/>
    <m/>
    <n v="1"/>
    <m/>
    <m/>
    <m/>
    <m/>
    <m/>
    <n v="1"/>
    <n v="370"/>
    <s v="Self-Watering"/>
    <n v="93"/>
  </r>
  <r>
    <s v="OCT 2P"/>
    <x v="27"/>
    <s v="Pink Granite"/>
    <n v="47"/>
    <n v="370"/>
    <n v="1"/>
    <m/>
    <m/>
    <m/>
    <m/>
    <m/>
    <m/>
    <n v="1"/>
    <n v="370"/>
    <s v="Self-Watering"/>
    <n v="99"/>
  </r>
  <r>
    <s v="OCT 3P"/>
    <x v="28"/>
    <s v="Black"/>
    <n v="55"/>
    <n v="450"/>
    <n v="7"/>
    <n v="2"/>
    <n v="3"/>
    <n v="1"/>
    <n v="8"/>
    <m/>
    <m/>
    <n v="21"/>
    <n v="9450"/>
    <s v="Self-Watering"/>
    <n v="95"/>
  </r>
  <r>
    <s v="OCT 3P"/>
    <x v="28"/>
    <s v="Standard Green"/>
    <n v="55"/>
    <n v="470"/>
    <n v="2"/>
    <m/>
    <m/>
    <m/>
    <m/>
    <m/>
    <m/>
    <n v="2"/>
    <n v="940"/>
    <s v="Self-Watering"/>
    <n v="96"/>
  </r>
  <r>
    <s v="OCT 3P"/>
    <x v="28"/>
    <s v="Light Sandstone"/>
    <n v="55"/>
    <n v="500"/>
    <m/>
    <n v="1"/>
    <m/>
    <m/>
    <m/>
    <m/>
    <m/>
    <n v="1"/>
    <n v="500"/>
    <s v="Self-Watering"/>
    <n v="93"/>
  </r>
  <r>
    <s v="OCT 3P"/>
    <x v="28"/>
    <s v="Pink Granite"/>
    <n v="55"/>
    <n v="500"/>
    <n v="1"/>
    <m/>
    <m/>
    <m/>
    <m/>
    <m/>
    <m/>
    <n v="1"/>
    <n v="500"/>
    <s v="Self-Watering"/>
    <n v="1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OLY 1P"/>
    <s v="Olympic dual bin"/>
    <s v="Black"/>
    <n v="40"/>
    <n v="450"/>
    <n v="487"/>
    <n v="219150"/>
    <n v="450"/>
    <n v="202500"/>
    <n v="954"/>
    <n v="429300"/>
    <n v="25"/>
    <n v="11250"/>
    <n v="0"/>
    <n v="0"/>
    <n v="0"/>
    <n v="0"/>
    <n v="0"/>
    <n v="0"/>
    <x v="0"/>
    <n v="90"/>
  </r>
  <r>
    <s v="AMP 1P"/>
    <s v="Ample bin"/>
    <s v="Black"/>
    <n v="20"/>
    <n v="150"/>
    <n v="230"/>
    <n v="34500"/>
    <n v="215"/>
    <n v="32250"/>
    <n v="150"/>
    <n v="22500"/>
    <n v="20"/>
    <n v="3000"/>
    <n v="80"/>
    <n v="12000"/>
    <n v="40"/>
    <n v="6000"/>
    <n v="50"/>
    <n v="7500"/>
    <x v="0"/>
    <n v="97"/>
  </r>
  <r>
    <s v="ST 1P"/>
    <s v="Stipple bin"/>
    <s v="Black"/>
    <n v="10"/>
    <n v="55"/>
    <n v="200"/>
    <n v="11000"/>
    <n v="233"/>
    <n v="12815"/>
    <n v="150"/>
    <n v="8250"/>
    <n v="200"/>
    <n v="11000"/>
    <n v="148"/>
    <n v="8140"/>
    <n v="150"/>
    <n v="8250"/>
    <n v="170"/>
    <n v="9350"/>
    <x v="0"/>
    <n v="96"/>
  </r>
  <r>
    <s v="WLB 1P"/>
    <s v="West min bin"/>
    <s v="Black"/>
    <n v="12"/>
    <n v="75"/>
    <n v="315"/>
    <n v="23625"/>
    <n v="467"/>
    <n v="35025"/>
    <n v="580"/>
    <n v="43500"/>
    <n v="443"/>
    <n v="33225"/>
    <n v="521"/>
    <n v="39075"/>
    <n v="342"/>
    <n v="25650"/>
    <n v="155"/>
    <n v="11625"/>
    <x v="0"/>
    <n v="96"/>
  </r>
  <r>
    <s v="PEN 1P"/>
    <s v="Penguin bin"/>
    <s v="Black"/>
    <n v="30"/>
    <n v="250"/>
    <n v="70"/>
    <n v="17500"/>
    <n v="55"/>
    <n v="13750"/>
    <n v="30"/>
    <n v="7500"/>
    <n v="55"/>
    <n v="13750"/>
    <n v="168"/>
    <n v="42000"/>
    <n v="213"/>
    <n v="53250"/>
    <n v="230"/>
    <n v="57500"/>
    <x v="0"/>
    <n v="90"/>
  </r>
  <r>
    <s v="SQD 0P"/>
    <s v="Square hood bin"/>
    <s v="Black"/>
    <n v="25"/>
    <n v="180"/>
    <n v="40"/>
    <n v="7200"/>
    <n v="30"/>
    <n v="5400"/>
    <m/>
    <n v="0"/>
    <m/>
    <n v="0"/>
    <m/>
    <n v="0"/>
    <m/>
    <n v="0"/>
    <m/>
    <n v="0"/>
    <x v="0"/>
    <n v="91"/>
  </r>
  <r>
    <s v="WLB 1PL"/>
    <s v="West min liner"/>
    <s v="Black"/>
    <n v="4"/>
    <n v="50"/>
    <n v="332"/>
    <n v="16600"/>
    <n v="280"/>
    <n v="14000"/>
    <n v="309"/>
    <n v="15450"/>
    <n v="280"/>
    <n v="14000"/>
    <n v="255"/>
    <n v="12750"/>
    <n v="244"/>
    <n v="12200"/>
    <n v="158"/>
    <n v="7900"/>
    <x v="0"/>
    <n v="94"/>
  </r>
  <r>
    <s v="TAR 1P"/>
    <s v="Tapered hood bin"/>
    <s v="Black"/>
    <n v="35"/>
    <n v="300"/>
    <n v="19"/>
    <n v="5700"/>
    <n v="41"/>
    <n v="12300"/>
    <n v="40"/>
    <n v="12000"/>
    <n v="23"/>
    <n v="6900"/>
    <n v="70"/>
    <n v="21000"/>
    <n v="22"/>
    <n v="6600"/>
    <n v="25"/>
    <n v="7500"/>
    <x v="0"/>
    <n v="97"/>
  </r>
  <r>
    <s v="ROB 1P"/>
    <s v="Robin bin"/>
    <s v="Black"/>
    <n v="30"/>
    <n v="250"/>
    <n v="15"/>
    <n v="3750"/>
    <n v="10"/>
    <n v="2500"/>
    <n v="8"/>
    <n v="2000"/>
    <n v="10"/>
    <n v="2500"/>
    <n v="25"/>
    <n v="6250"/>
    <n v="10"/>
    <n v="2500"/>
    <n v="3"/>
    <n v="750"/>
    <x v="0"/>
    <n v="96"/>
  </r>
  <r>
    <s v="ACT 1P"/>
    <s v="Enviro can recycle - post"/>
    <s v="Black"/>
    <n v="8"/>
    <n v="125"/>
    <n v="45"/>
    <n v="5625"/>
    <n v="50"/>
    <n v="6250"/>
    <n v="80"/>
    <n v="10000"/>
    <n v="50"/>
    <n v="6250"/>
    <n v="120"/>
    <n v="15000"/>
    <n v="103"/>
    <n v="12875"/>
    <n v="69"/>
    <n v="8625"/>
    <x v="0"/>
    <n v="100"/>
  </r>
  <r>
    <s v="ECO 1P"/>
    <s v="Eco bin"/>
    <s v="Black"/>
    <n v="30"/>
    <n v="200"/>
    <n v="20"/>
    <n v="4000"/>
    <n v="25"/>
    <n v="5000"/>
    <n v="60"/>
    <n v="12000"/>
    <n v="45"/>
    <n v="9000"/>
    <n v="55"/>
    <n v="11000"/>
    <n v="130"/>
    <n v="26000"/>
    <n v="0"/>
    <n v="0"/>
    <x v="0"/>
    <n v="91"/>
  </r>
  <r>
    <s v="PAR 1P"/>
    <s v="Parot bin "/>
    <s v="Black"/>
    <n v="30"/>
    <n v="280"/>
    <n v="12"/>
    <n v="3360"/>
    <n v="12"/>
    <n v="3360"/>
    <n v="9"/>
    <n v="2520"/>
    <n v="10"/>
    <n v="2800"/>
    <n v="13"/>
    <n v="3640"/>
    <n v="13"/>
    <n v="3640"/>
    <n v="15"/>
    <n v="4200"/>
    <x v="0"/>
    <n v="93"/>
  </r>
  <r>
    <s v="AMB 1P"/>
    <s v="Bear bin"/>
    <s v="Black"/>
    <n v="45"/>
    <n v="300"/>
    <n v="23"/>
    <n v="6900"/>
    <n v="20"/>
    <n v="6000"/>
    <n v="15"/>
    <n v="4500"/>
    <n v="10"/>
    <n v="3000"/>
    <n v="13"/>
    <n v="3900"/>
    <n v="20"/>
    <n v="6000"/>
    <n v="15"/>
    <n v="4500"/>
    <x v="0"/>
    <n v="98"/>
  </r>
  <r>
    <s v="SCW TP"/>
    <s v="Screwball post bin"/>
    <s v="Black"/>
    <n v="6"/>
    <n v="130"/>
    <n v="85"/>
    <n v="11050"/>
    <n v="34"/>
    <n v="4420"/>
    <n v="33"/>
    <n v="4290"/>
    <n v="10"/>
    <n v="1300"/>
    <n v="0"/>
    <n v="0"/>
    <n v="0"/>
    <n v="0"/>
    <n v="0"/>
    <n v="0"/>
    <x v="0"/>
    <n v="92"/>
  </r>
  <r>
    <s v="SLM 0P"/>
    <s v="Slim bin"/>
    <s v="Black"/>
    <n v="25"/>
    <n v="99"/>
    <n v="65"/>
    <n v="6435"/>
    <n v="50"/>
    <n v="4950"/>
    <n v="95"/>
    <n v="9405"/>
    <n v="89"/>
    <n v="8811"/>
    <n v="66"/>
    <n v="6534"/>
    <n v="30"/>
    <n v="2970"/>
    <n v="0"/>
    <n v="0"/>
    <x v="0"/>
    <n v="93"/>
  </r>
  <r>
    <s v="CHK 1P"/>
    <s v="Chick bin"/>
    <s v="Black"/>
    <n v="30"/>
    <n v="250"/>
    <n v="15"/>
    <n v="3750"/>
    <n v="17"/>
    <n v="4250"/>
    <n v="15"/>
    <n v="3750"/>
    <n v="20"/>
    <n v="5000"/>
    <n v="35"/>
    <n v="8750"/>
    <n v="24"/>
    <n v="6000"/>
    <n v="15"/>
    <n v="3750"/>
    <x v="0"/>
    <n v="90"/>
  </r>
  <r>
    <s v="RCY 1P"/>
    <s v="Westmin recycle"/>
    <s v="Black"/>
    <n v="30"/>
    <n v="300"/>
    <n v="25"/>
    <n v="7500"/>
    <n v="30"/>
    <n v="9000"/>
    <n v="10"/>
    <n v="3000"/>
    <n v="20"/>
    <n v="6000"/>
    <n v="43"/>
    <n v="12900"/>
    <n v="55"/>
    <n v="16500"/>
    <n v="10"/>
    <n v="3000"/>
    <x v="0"/>
    <n v="98"/>
  </r>
  <r>
    <s v="ENV 0P"/>
    <s v="Eviro bin - floor"/>
    <s v="Black"/>
    <n v="30"/>
    <n v="280"/>
    <n v="35"/>
    <n v="9800"/>
    <n v="55"/>
    <n v="15400"/>
    <n v="2"/>
    <n v="560"/>
    <n v="10"/>
    <n v="2800"/>
    <n v="62"/>
    <n v="17360"/>
    <n v="57"/>
    <n v="15960"/>
    <n v="315"/>
    <n v="88200"/>
    <x v="0"/>
    <n v="92"/>
  </r>
  <r>
    <s v="POOP 0P"/>
    <s v="Poo bin"/>
    <s v="Black"/>
    <n v="7"/>
    <n v="120"/>
    <n v="10"/>
    <n v="1200"/>
    <m/>
    <n v="0"/>
    <m/>
    <n v="0"/>
    <m/>
    <n v="0"/>
    <m/>
    <n v="0"/>
    <m/>
    <n v="0"/>
    <m/>
    <n v="0"/>
    <x v="0"/>
    <n v="98"/>
  </r>
  <r>
    <s v="SCW 0P"/>
    <s v="Screwball post bin"/>
    <s v="Black"/>
    <n v="5"/>
    <n v="100"/>
    <n v="5"/>
    <n v="500"/>
    <n v="7"/>
    <n v="700"/>
    <n v="3"/>
    <n v="300"/>
    <n v="8"/>
    <n v="800"/>
    <n v="0"/>
    <n v="0"/>
    <n v="0"/>
    <n v="0"/>
    <n v="0"/>
    <n v="0"/>
    <x v="0"/>
    <n v="91"/>
  </r>
  <r>
    <s v="J-C40"/>
    <s v="Cylinder"/>
    <s v="Terracotta"/>
    <n v="14"/>
    <n v="35"/>
    <n v="134"/>
    <n v="4690"/>
    <n v="1"/>
    <n v="35"/>
    <m/>
    <n v="0"/>
    <m/>
    <n v="0"/>
    <m/>
    <n v="0"/>
    <m/>
    <n v="0"/>
    <m/>
    <n v="0"/>
    <x v="1"/>
    <n v="96"/>
  </r>
  <r>
    <s v="J-C41"/>
    <s v="Cylinder"/>
    <s v="Black"/>
    <n v="14"/>
    <n v="30"/>
    <m/>
    <n v="0"/>
    <m/>
    <n v="0"/>
    <m/>
    <n v="0"/>
    <m/>
    <n v="0"/>
    <m/>
    <n v="0"/>
    <m/>
    <n v="0"/>
    <m/>
    <n v="0"/>
    <x v="1"/>
    <n v="93"/>
  </r>
  <r>
    <s v="J-C45-T2"/>
    <s v="Cylinder"/>
    <s v="Terracotta"/>
    <n v="17"/>
    <n v="40"/>
    <n v="60"/>
    <n v="2400"/>
    <n v="5"/>
    <n v="200"/>
    <n v="1"/>
    <n v="40"/>
    <m/>
    <n v="0"/>
    <m/>
    <n v="0"/>
    <m/>
    <n v="0"/>
    <m/>
    <n v="0"/>
    <x v="1"/>
    <n v="99"/>
  </r>
  <r>
    <s v="J-C45-T3"/>
    <s v="Cylinder"/>
    <s v="Black"/>
    <n v="17"/>
    <n v="38"/>
    <m/>
    <n v="0"/>
    <m/>
    <n v="0"/>
    <m/>
    <n v="0"/>
    <m/>
    <n v="0"/>
    <m/>
    <n v="0"/>
    <m/>
    <n v="0"/>
    <m/>
    <n v="0"/>
    <x v="1"/>
    <n v="99"/>
  </r>
  <r>
    <s v="J-C45-T4"/>
    <s v="Cylinder"/>
    <s v="Light Sandstone"/>
    <n v="17"/>
    <n v="45"/>
    <m/>
    <n v="0"/>
    <m/>
    <n v="0"/>
    <m/>
    <n v="0"/>
    <m/>
    <n v="0"/>
    <m/>
    <n v="0"/>
    <m/>
    <n v="0"/>
    <m/>
    <n v="0"/>
    <x v="1"/>
    <n v="97"/>
  </r>
  <r>
    <s v="J-C65"/>
    <s v="Cylinder"/>
    <s v="Terracotta"/>
    <n v="20"/>
    <n v="60"/>
    <n v="55"/>
    <n v="3300"/>
    <n v="35"/>
    <n v="2100"/>
    <n v="7"/>
    <n v="420"/>
    <m/>
    <n v="0"/>
    <m/>
    <n v="0"/>
    <m/>
    <n v="0"/>
    <m/>
    <n v="0"/>
    <x v="1"/>
    <n v="100"/>
  </r>
  <r>
    <s v="J-EPS40-DG"/>
    <s v="Egg pot square"/>
    <s v="Terracotta"/>
    <n v="11"/>
    <n v="75"/>
    <n v="130"/>
    <n v="9750"/>
    <n v="77"/>
    <n v="5775"/>
    <n v="12"/>
    <n v="900"/>
    <m/>
    <n v="0"/>
    <m/>
    <n v="0"/>
    <m/>
    <n v="0"/>
    <m/>
    <n v="0"/>
    <x v="1"/>
    <n v="90"/>
  </r>
  <r>
    <s v="J-EPS40-DG"/>
    <s v="Egg pot square"/>
    <s v="Light Sandstone"/>
    <n v="11"/>
    <n v="85"/>
    <m/>
    <n v="0"/>
    <m/>
    <n v="0"/>
    <m/>
    <n v="0"/>
    <m/>
    <n v="0"/>
    <m/>
    <n v="0"/>
    <m/>
    <n v="0"/>
    <m/>
    <n v="0"/>
    <x v="1"/>
    <n v="98"/>
  </r>
  <r>
    <s v="J-EPS50"/>
    <s v="Egg pot square"/>
    <s v="Terracotta"/>
    <n v="15"/>
    <n v="60"/>
    <n v="135"/>
    <n v="8100"/>
    <n v="65"/>
    <n v="3900"/>
    <n v="7"/>
    <n v="420"/>
    <m/>
    <n v="0"/>
    <m/>
    <n v="0"/>
    <m/>
    <n v="0"/>
    <m/>
    <n v="0"/>
    <x v="1"/>
    <n v="91"/>
  </r>
  <r>
    <s v="J-EPS60-AT"/>
    <s v="Egg pot square"/>
    <s v="Terracotta"/>
    <n v="20"/>
    <n v="85"/>
    <n v="208"/>
    <n v="17680"/>
    <n v="83"/>
    <n v="7055"/>
    <n v="20"/>
    <n v="1700"/>
    <m/>
    <n v="0"/>
    <m/>
    <n v="0"/>
    <m/>
    <n v="0"/>
    <m/>
    <n v="0"/>
    <x v="1"/>
    <n v="94"/>
  </r>
  <r>
    <s v="J-EPV40-DG"/>
    <s v="Egg pot vase"/>
    <s v="Terracotta"/>
    <n v="5"/>
    <n v="45"/>
    <n v="122"/>
    <n v="5490"/>
    <n v="91"/>
    <n v="4095"/>
    <n v="3"/>
    <n v="135"/>
    <m/>
    <n v="0"/>
    <m/>
    <n v="0"/>
    <m/>
    <n v="0"/>
    <m/>
    <n v="0"/>
    <x v="1"/>
    <n v="97"/>
  </r>
  <r>
    <s v="J-EPV50-T2"/>
    <s v="Egg pot vase"/>
    <s v="Terracotta"/>
    <n v="10"/>
    <n v="59"/>
    <n v="194"/>
    <n v="11446"/>
    <n v="102"/>
    <n v="6018"/>
    <n v="2"/>
    <n v="118"/>
    <m/>
    <n v="0"/>
    <m/>
    <n v="0"/>
    <m/>
    <n v="0"/>
    <m/>
    <n v="0"/>
    <x v="1"/>
    <n v="96"/>
  </r>
  <r>
    <s v="J-EPV60"/>
    <s v="Egg pot vase"/>
    <s v="Terracotta"/>
    <n v="13"/>
    <n v="75"/>
    <n v="147"/>
    <n v="11025"/>
    <n v="110"/>
    <n v="8250"/>
    <n v="17"/>
    <n v="1275"/>
    <m/>
    <n v="0"/>
    <m/>
    <n v="0"/>
    <m/>
    <n v="0"/>
    <m/>
    <n v="0"/>
    <x v="1"/>
    <n v="91"/>
  </r>
  <r>
    <s v="J-EPV75"/>
    <s v="Egg pot vase"/>
    <s v="Terracotta"/>
    <n v="17"/>
    <n v="90"/>
    <n v="133"/>
    <n v="11970"/>
    <n v="93"/>
    <n v="8370"/>
    <n v="8"/>
    <n v="720"/>
    <m/>
    <n v="0"/>
    <m/>
    <n v="0"/>
    <m/>
    <n v="0"/>
    <m/>
    <n v="0"/>
    <x v="1"/>
    <n v="95"/>
  </r>
  <r>
    <s v="J-R100"/>
    <s v="Rectangular container"/>
    <s v="Terracotta"/>
    <n v="8"/>
    <n v="45"/>
    <n v="173"/>
    <n v="7785"/>
    <n v="91"/>
    <n v="4095"/>
    <n v="75"/>
    <n v="3375"/>
    <m/>
    <n v="0"/>
    <m/>
    <n v="0"/>
    <m/>
    <n v="0"/>
    <m/>
    <n v="0"/>
    <x v="1"/>
    <n v="91"/>
  </r>
  <r>
    <s v="J-R100/40"/>
    <s v="Rectangular container"/>
    <s v="Terracotta"/>
    <n v="10"/>
    <n v="60"/>
    <n v="430"/>
    <n v="25800"/>
    <n v="223"/>
    <n v="13380"/>
    <n v="157"/>
    <n v="9420"/>
    <m/>
    <n v="0"/>
    <m/>
    <n v="0"/>
    <m/>
    <n v="0"/>
    <m/>
    <n v="0"/>
    <x v="1"/>
    <n v="95"/>
  </r>
  <r>
    <s v="J-R120"/>
    <s v="Rectangular container"/>
    <s v="Terracotta"/>
    <n v="15"/>
    <n v="77"/>
    <n v="109"/>
    <n v="8393"/>
    <n v="102"/>
    <n v="7854"/>
    <n v="32"/>
    <n v="2464"/>
    <m/>
    <n v="0"/>
    <m/>
    <n v="0"/>
    <m/>
    <n v="0"/>
    <m/>
    <n v="0"/>
    <x v="1"/>
    <n v="98"/>
  </r>
  <r>
    <s v="J-R65"/>
    <s v="Rectangular container"/>
    <s v="Terracotta"/>
    <n v="5"/>
    <n v="45"/>
    <n v="79"/>
    <n v="3555"/>
    <n v="29"/>
    <n v="1305"/>
    <m/>
    <n v="0"/>
    <m/>
    <n v="0"/>
    <m/>
    <n v="0"/>
    <m/>
    <n v="0"/>
    <m/>
    <n v="0"/>
    <x v="1"/>
    <n v="95"/>
  </r>
  <r>
    <s v="J-S40"/>
    <s v="Square"/>
    <s v="Terracotta"/>
    <n v="5"/>
    <n v="32"/>
    <n v="82"/>
    <n v="2624"/>
    <n v="33"/>
    <n v="1056"/>
    <n v="20"/>
    <n v="640"/>
    <m/>
    <n v="0"/>
    <m/>
    <n v="0"/>
    <m/>
    <n v="0"/>
    <m/>
    <n v="0"/>
    <x v="1"/>
    <n v="92"/>
  </r>
  <r>
    <s v="J-S50"/>
    <s v="Square"/>
    <s v="Terracotta"/>
    <n v="7"/>
    <n v="45"/>
    <n v="153"/>
    <n v="6885"/>
    <n v="93"/>
    <n v="4185"/>
    <n v="50"/>
    <n v="2250"/>
    <m/>
    <n v="0"/>
    <m/>
    <n v="0"/>
    <m/>
    <n v="0"/>
    <m/>
    <n v="0"/>
    <x v="1"/>
    <n v="93"/>
  </r>
  <r>
    <s v="J-S60"/>
    <s v="Square"/>
    <s v="Terracotta"/>
    <n v="8"/>
    <n v="51"/>
    <n v="90"/>
    <n v="4590"/>
    <n v="35"/>
    <n v="1785"/>
    <n v="15"/>
    <n v="765"/>
    <m/>
    <n v="0"/>
    <m/>
    <n v="0"/>
    <m/>
    <n v="0"/>
    <m/>
    <n v="0"/>
    <x v="1"/>
    <n v="100"/>
  </r>
  <r>
    <s v="J-S75-AG"/>
    <s v="Square"/>
    <s v="Terracotta"/>
    <n v="11"/>
    <n v="60"/>
    <n v="24"/>
    <n v="1440"/>
    <n v="21"/>
    <n v="1260"/>
    <n v="3"/>
    <n v="180"/>
    <m/>
    <n v="0"/>
    <m/>
    <n v="0"/>
    <m/>
    <n v="0"/>
    <m/>
    <n v="0"/>
    <x v="1"/>
    <n v="94"/>
  </r>
  <r>
    <s v="J-TS3550"/>
    <s v="Tall square"/>
    <s v="Terracotta"/>
    <n v="15"/>
    <n v="45"/>
    <n v="103"/>
    <n v="4635"/>
    <n v="77"/>
    <n v="3465"/>
    <n v="4"/>
    <n v="180"/>
    <m/>
    <n v="0"/>
    <m/>
    <n v="0"/>
    <m/>
    <n v="0"/>
    <m/>
    <n v="0"/>
    <x v="1"/>
    <n v="94"/>
  </r>
  <r>
    <s v="J-TS4056"/>
    <s v="Tall square"/>
    <s v="Terracotta"/>
    <n v="15"/>
    <n v="48"/>
    <n v="54"/>
    <n v="2592"/>
    <n v="0"/>
    <n v="0"/>
    <n v="0"/>
    <n v="0"/>
    <m/>
    <n v="0"/>
    <m/>
    <n v="0"/>
    <m/>
    <n v="0"/>
    <m/>
    <n v="0"/>
    <x v="1"/>
    <n v="100"/>
  </r>
  <r>
    <s v="J-TS4070"/>
    <s v="Tall square"/>
    <s v="Terracotta"/>
    <n v="15"/>
    <n v="50"/>
    <n v="35"/>
    <n v="1750"/>
    <n v="85"/>
    <n v="4250"/>
    <n v="5"/>
    <n v="250"/>
    <m/>
    <n v="0"/>
    <m/>
    <n v="0"/>
    <m/>
    <n v="0"/>
    <m/>
    <n v="0"/>
    <x v="1"/>
    <n v="93"/>
  </r>
  <r>
    <s v="J-TS4590"/>
    <s v="Tall square"/>
    <s v="Terracotta"/>
    <n v="15"/>
    <n v="50"/>
    <n v="235"/>
    <n v="11750"/>
    <n v="55"/>
    <n v="2750"/>
    <n v="39"/>
    <n v="1950"/>
    <m/>
    <n v="0"/>
    <m/>
    <n v="0"/>
    <m/>
    <n v="0"/>
    <m/>
    <n v="0"/>
    <x v="1"/>
    <n v="90"/>
  </r>
  <r>
    <s v="J-TV5070"/>
    <s v="Tall vase"/>
    <s v="Terracotta"/>
    <n v="10"/>
    <n v="73"/>
    <n v="70"/>
    <n v="5110"/>
    <n v="7"/>
    <n v="511"/>
    <m/>
    <n v="0"/>
    <m/>
    <n v="0"/>
    <m/>
    <n v="0"/>
    <m/>
    <n v="0"/>
    <m/>
    <n v="0"/>
    <x v="1"/>
    <n v="90"/>
  </r>
  <r>
    <s v="J-TV6084-RBL"/>
    <s v="Tall vase"/>
    <s v="Terracotta"/>
    <n v="12"/>
    <n v="79"/>
    <n v="35"/>
    <n v="2765"/>
    <n v="35"/>
    <n v="2765"/>
    <n v="5"/>
    <n v="395"/>
    <m/>
    <n v="0"/>
    <m/>
    <n v="0"/>
    <m/>
    <n v="0"/>
    <m/>
    <n v="0"/>
    <x v="1"/>
    <n v="92"/>
  </r>
  <r>
    <s v="J-V110-T2"/>
    <s v="Plain vase"/>
    <s v="Terracotta"/>
    <n v="15"/>
    <n v="85"/>
    <n v="150"/>
    <n v="12750"/>
    <n v="50"/>
    <n v="4250"/>
    <n v="4"/>
    <n v="340"/>
    <m/>
    <n v="0"/>
    <m/>
    <n v="0"/>
    <m/>
    <n v="0"/>
    <m/>
    <n v="0"/>
    <x v="1"/>
    <n v="95"/>
  </r>
  <r>
    <s v="J-V40-PR"/>
    <s v="Plain vase"/>
    <s v="Terracotta"/>
    <n v="5"/>
    <n v="30"/>
    <n v="235"/>
    <n v="7050"/>
    <n v="160"/>
    <n v="4800"/>
    <n v="23"/>
    <n v="690"/>
    <m/>
    <n v="0"/>
    <m/>
    <n v="0"/>
    <m/>
    <n v="0"/>
    <m/>
    <n v="0"/>
    <x v="1"/>
    <n v="99"/>
  </r>
  <r>
    <s v="J-V50"/>
    <s v="Plain vase"/>
    <s v="Terracotta"/>
    <n v="7"/>
    <n v="35"/>
    <n v="210"/>
    <n v="7350"/>
    <n v="172"/>
    <n v="6020"/>
    <n v="25"/>
    <n v="875"/>
    <n v="0"/>
    <n v="0"/>
    <n v="0"/>
    <n v="0"/>
    <m/>
    <n v="0"/>
    <m/>
    <n v="0"/>
    <x v="1"/>
    <n v="94"/>
  </r>
  <r>
    <s v="J-V60"/>
    <s v="Plain vase"/>
    <s v="Terracotta"/>
    <n v="9"/>
    <n v="45"/>
    <n v="312"/>
    <n v="14040"/>
    <n v="108"/>
    <n v="4860"/>
    <n v="30"/>
    <n v="1350"/>
    <n v="0"/>
    <n v="0"/>
    <n v="0"/>
    <n v="0"/>
    <m/>
    <n v="0"/>
    <m/>
    <n v="0"/>
    <x v="1"/>
    <n v="99"/>
  </r>
  <r>
    <s v="J-V70-PR"/>
    <s v="Plain vase"/>
    <s v="Terracotta"/>
    <n v="10.5"/>
    <n v="55"/>
    <n v="289"/>
    <n v="15895"/>
    <n v="193"/>
    <n v="10615"/>
    <n v="205"/>
    <n v="11275"/>
    <n v="0"/>
    <n v="0"/>
    <n v="0"/>
    <n v="0"/>
    <m/>
    <n v="0"/>
    <m/>
    <n v="0"/>
    <x v="1"/>
    <n v="91"/>
  </r>
  <r>
    <s v="J-V85-PR"/>
    <s v="Plain vase"/>
    <s v="Terracotta"/>
    <n v="12"/>
    <n v="65"/>
    <n v="240"/>
    <n v="15600"/>
    <n v="170"/>
    <n v="11050"/>
    <n v="15"/>
    <n v="975"/>
    <n v="0"/>
    <n v="0"/>
    <n v="0"/>
    <n v="0"/>
    <m/>
    <n v="0"/>
    <m/>
    <n v="0"/>
    <x v="1"/>
    <n v="97"/>
  </r>
  <r>
    <s v="J-VG40"/>
    <s v="Garlanded vase"/>
    <s v="Terracotta"/>
    <n v="13"/>
    <n v="75"/>
    <n v="13"/>
    <n v="975"/>
    <n v="0"/>
    <n v="0"/>
    <n v="0"/>
    <n v="0"/>
    <n v="0"/>
    <n v="0"/>
    <n v="0"/>
    <n v="0"/>
    <m/>
    <n v="0"/>
    <m/>
    <n v="0"/>
    <x v="1"/>
    <n v="99"/>
  </r>
  <r>
    <s v="J-VG50"/>
    <s v="Garlanded vase"/>
    <s v="Terracotta"/>
    <n v="15"/>
    <n v="88"/>
    <n v="18"/>
    <n v="1584"/>
    <n v="0"/>
    <n v="0"/>
    <n v="0"/>
    <n v="0"/>
    <n v="0"/>
    <n v="0"/>
    <n v="0"/>
    <n v="0"/>
    <m/>
    <n v="0"/>
    <m/>
    <n v="0"/>
    <x v="1"/>
    <n v="90"/>
  </r>
  <r>
    <s v="J-WINBOX-LG"/>
    <s v="Window Box"/>
    <s v="Terracotta"/>
    <n v="9"/>
    <n v="64"/>
    <n v="7"/>
    <n v="448"/>
    <n v="25"/>
    <n v="1600"/>
    <n v="25"/>
    <n v="1600"/>
    <n v="0"/>
    <n v="0"/>
    <n v="0"/>
    <n v="0"/>
    <m/>
    <n v="0"/>
    <m/>
    <n v="0"/>
    <x v="1"/>
    <n v="99"/>
  </r>
  <r>
    <s v="CAS 0P"/>
    <s v="Cup and Saucer"/>
    <s v="Black"/>
    <n v="7"/>
    <n v="30"/>
    <n v="2132"/>
    <n v="63960"/>
    <n v="2648"/>
    <n v="79440"/>
    <n v="2712"/>
    <n v="81360"/>
    <n v="1775"/>
    <n v="53250"/>
    <n v="2302"/>
    <n v="69060"/>
    <n v="2250"/>
    <n v="67500"/>
    <n v="2532"/>
    <n v="75960"/>
    <x v="2"/>
    <n v="91"/>
  </r>
  <r>
    <s v="CAS 0P"/>
    <s v="Cup and Saucer"/>
    <s v="Standard Green"/>
    <n v="7"/>
    <n v="40"/>
    <n v="1300"/>
    <n v="52000"/>
    <n v="1250"/>
    <n v="50000"/>
    <n v="800"/>
    <n v="32000"/>
    <n v="750"/>
    <n v="30000"/>
    <n v="1200"/>
    <n v="48000"/>
    <n v="2050"/>
    <n v="82000"/>
    <n v="1980"/>
    <n v="79200"/>
    <x v="2"/>
    <n v="97"/>
  </r>
  <r>
    <s v="CAS 0P"/>
    <s v="Cup and Saucer"/>
    <s v="Orange"/>
    <n v="7"/>
    <n v="40"/>
    <n v="6"/>
    <n v="240"/>
    <n v="15"/>
    <n v="600"/>
    <m/>
    <n v="0"/>
    <m/>
    <n v="0"/>
    <m/>
    <n v="0"/>
    <m/>
    <n v="0"/>
    <m/>
    <n v="0"/>
    <x v="2"/>
    <n v="94"/>
  </r>
  <r>
    <s v="CAS 0P"/>
    <s v="Cup and Saucer"/>
    <s v="Sky Blue"/>
    <n v="7"/>
    <n v="40"/>
    <n v="135"/>
    <n v="5400"/>
    <n v="46"/>
    <n v="1840"/>
    <m/>
    <n v="0"/>
    <m/>
    <n v="0"/>
    <m/>
    <n v="0"/>
    <m/>
    <n v="0"/>
    <m/>
    <n v="0"/>
    <x v="2"/>
    <n v="95"/>
  </r>
  <r>
    <s v="BBU 1P"/>
    <s v="Barrier Basket"/>
    <s v="Black"/>
    <n v="6"/>
    <n v="40"/>
    <n v="405"/>
    <n v="16200"/>
    <n v="534"/>
    <n v="21360"/>
    <n v="987"/>
    <n v="39480"/>
    <n v="1917"/>
    <n v="76680"/>
    <n v="1047"/>
    <n v="41880"/>
    <n v="326"/>
    <n v="13040"/>
    <n v="857"/>
    <n v="34280"/>
    <x v="2"/>
    <n v="92"/>
  </r>
  <r>
    <s v="BBU 1P"/>
    <s v="Barrier Basket"/>
    <s v="Standard Green"/>
    <n v="6"/>
    <n v="50"/>
    <n v="450"/>
    <n v="22500"/>
    <n v="300"/>
    <n v="15000"/>
    <n v="230"/>
    <n v="11500"/>
    <n v="200"/>
    <n v="10000"/>
    <n v="225"/>
    <n v="11250"/>
    <n v="705"/>
    <n v="35250"/>
    <n v="680"/>
    <n v="34000"/>
    <x v="2"/>
    <n v="92"/>
  </r>
  <r>
    <s v="BBU 1P"/>
    <s v="Barrier Basket"/>
    <s v="Pink Granite"/>
    <n v="6"/>
    <n v="55"/>
    <n v="530"/>
    <n v="29150"/>
    <n v="135"/>
    <n v="7425"/>
    <m/>
    <n v="0"/>
    <m/>
    <n v="0"/>
    <m/>
    <n v="0"/>
    <m/>
    <n v="0"/>
    <m/>
    <n v="0"/>
    <x v="2"/>
    <n v="90"/>
  </r>
  <r>
    <s v="OCT 0P"/>
    <s v="Octagonal fountain"/>
    <s v="Black"/>
    <n v="35"/>
    <n v="185"/>
    <n v="112"/>
    <n v="20720"/>
    <n v="98"/>
    <n v="18130"/>
    <n v="92"/>
    <n v="17020"/>
    <n v="235"/>
    <n v="43475"/>
    <n v="176"/>
    <n v="32560"/>
    <n v="88"/>
    <n v="16280"/>
    <n v="28"/>
    <n v="5180"/>
    <x v="2"/>
    <n v="97"/>
  </r>
  <r>
    <s v="OCT 0P"/>
    <s v="Octagonal fountain"/>
    <s v="Standard Green"/>
    <n v="35"/>
    <n v="250"/>
    <n v="230"/>
    <n v="57500"/>
    <n v="187"/>
    <n v="46750"/>
    <n v="135"/>
    <n v="33750"/>
    <n v="87"/>
    <n v="21750"/>
    <n v="53"/>
    <n v="13250"/>
    <n v="235"/>
    <n v="58750"/>
    <n v="200"/>
    <n v="50000"/>
    <x v="2"/>
    <n v="96"/>
  </r>
  <r>
    <s v="OCT 0P"/>
    <s v="Octagonal fountain"/>
    <s v="Dark Sandstone"/>
    <n v="35"/>
    <n v="250"/>
    <n v="26"/>
    <n v="6500"/>
    <n v="13"/>
    <n v="3250"/>
    <m/>
    <n v="0"/>
    <m/>
    <n v="0"/>
    <m/>
    <n v="0"/>
    <m/>
    <n v="0"/>
    <m/>
    <n v="0"/>
    <x v="2"/>
    <n v="95"/>
  </r>
  <r>
    <s v="OCT 0P"/>
    <s v="Octagonal fountain"/>
    <s v="Guernsey Granite"/>
    <n v="35"/>
    <n v="250"/>
    <n v="135"/>
    <n v="33750"/>
    <n v="78"/>
    <n v="19500"/>
    <m/>
    <n v="0"/>
    <m/>
    <n v="0"/>
    <m/>
    <n v="0"/>
    <m/>
    <n v="0"/>
    <m/>
    <n v="0"/>
    <x v="2"/>
    <n v="95"/>
  </r>
  <r>
    <s v="OCT 0P"/>
    <s v="Octagonal fountain"/>
    <s v="Millstone Gritt"/>
    <n v="35"/>
    <n v="250"/>
    <n v="15"/>
    <n v="3750"/>
    <n v="8"/>
    <n v="2000"/>
    <m/>
    <n v="0"/>
    <m/>
    <n v="0"/>
    <m/>
    <n v="0"/>
    <m/>
    <n v="0"/>
    <m/>
    <n v="0"/>
    <x v="2"/>
    <n v="97"/>
  </r>
  <r>
    <s v="OCT 0P"/>
    <s v="Octagonal fountain"/>
    <s v="Pink Granite"/>
    <n v="35"/>
    <n v="250"/>
    <n v="76"/>
    <n v="19000"/>
    <n v="55"/>
    <n v="13750"/>
    <m/>
    <n v="0"/>
    <m/>
    <n v="0"/>
    <m/>
    <n v="0"/>
    <m/>
    <n v="0"/>
    <m/>
    <n v="0"/>
    <x v="2"/>
    <n v="95"/>
  </r>
  <r>
    <s v="CNS 1P"/>
    <s v="Cup and Saucer on pole"/>
    <s v="Black"/>
    <n v="7"/>
    <n v="45"/>
    <n v="1064"/>
    <n v="47880"/>
    <n v="1153"/>
    <n v="51885"/>
    <n v="1979"/>
    <n v="89055"/>
    <n v="2901"/>
    <n v="130545"/>
    <n v="2434"/>
    <n v="109530"/>
    <n v="1693"/>
    <n v="76185"/>
    <n v="1311"/>
    <n v="58995"/>
    <x v="2"/>
    <n v="94"/>
  </r>
  <r>
    <s v="CNS 1P"/>
    <s v="Cup and Saucer on pole"/>
    <s v="Standard Green"/>
    <n v="7"/>
    <n v="55"/>
    <n v="1578"/>
    <n v="86790"/>
    <n v="1450"/>
    <n v="79750"/>
    <n v="1135"/>
    <n v="62425"/>
    <n v="957"/>
    <n v="52635"/>
    <n v="2300"/>
    <n v="126500"/>
    <n v="2780"/>
    <n v="152900"/>
    <n v="2800"/>
    <n v="154000"/>
    <x v="2"/>
    <n v="95"/>
  </r>
  <r>
    <s v="CNS 1P"/>
    <s v="Cup and Saucer on pole"/>
    <s v="Light Green"/>
    <n v="7"/>
    <n v="55"/>
    <n v="23"/>
    <n v="1265"/>
    <n v="15"/>
    <n v="825"/>
    <m/>
    <n v="0"/>
    <m/>
    <n v="0"/>
    <m/>
    <n v="0"/>
    <m/>
    <n v="0"/>
    <m/>
    <n v="0"/>
    <x v="2"/>
    <n v="90"/>
  </r>
  <r>
    <s v="BRL 0P"/>
    <s v="Barrel"/>
    <s v="Brown"/>
    <n v="15"/>
    <n v="75"/>
    <n v="496"/>
    <n v="37200"/>
    <n v="557"/>
    <n v="41775"/>
    <m/>
    <n v="0"/>
    <m/>
    <n v="0"/>
    <m/>
    <n v="0"/>
    <m/>
    <n v="0"/>
    <m/>
    <n v="0"/>
    <x v="2"/>
    <n v="91"/>
  </r>
  <r>
    <s v="BHV 5P"/>
    <s v="Bee hive fountain (5)"/>
    <s v="Black"/>
    <n v="55"/>
    <n v="530"/>
    <n v="58"/>
    <n v="30740"/>
    <n v="75"/>
    <n v="39750"/>
    <n v="39"/>
    <n v="20670"/>
    <n v="16"/>
    <n v="8480"/>
    <n v="21"/>
    <n v="11130"/>
    <n v="60"/>
    <n v="31800"/>
    <n v="64"/>
    <n v="33920"/>
    <x v="2"/>
    <n v="100"/>
  </r>
  <r>
    <s v="BHV 5P"/>
    <s v="Bee hive fountain (5)"/>
    <s v="Standard Green"/>
    <n v="55"/>
    <n v="600"/>
    <n v="66"/>
    <n v="39600"/>
    <n v="35"/>
    <n v="21000"/>
    <n v="12"/>
    <n v="7200"/>
    <n v="15"/>
    <n v="9000"/>
    <n v="33"/>
    <n v="19800"/>
    <n v="50"/>
    <n v="30000"/>
    <n v="45"/>
    <n v="27000"/>
    <x v="2"/>
    <n v="94"/>
  </r>
  <r>
    <s v="BHV 5P"/>
    <s v="Bee hive fountain (5)"/>
    <s v="Pink Granite"/>
    <n v="55"/>
    <n v="600"/>
    <n v="35"/>
    <n v="21000"/>
    <n v="14"/>
    <n v="8400"/>
    <m/>
    <n v="0"/>
    <m/>
    <n v="0"/>
    <m/>
    <n v="0"/>
    <m/>
    <n v="0"/>
    <m/>
    <n v="0"/>
    <x v="2"/>
    <n v="90"/>
  </r>
  <r>
    <s v="BHV 5P"/>
    <s v="Bee hive fountain (5)"/>
    <s v="Guernsey Granite"/>
    <n v="55"/>
    <n v="615"/>
    <n v="57"/>
    <n v="35055"/>
    <n v="35"/>
    <n v="21525"/>
    <m/>
    <n v="0"/>
    <m/>
    <n v="0"/>
    <m/>
    <n v="0"/>
    <m/>
    <n v="0"/>
    <m/>
    <n v="0"/>
    <x v="2"/>
    <n v="93"/>
  </r>
  <r>
    <s v="BHV 6P"/>
    <s v="Bee hive fountain (6)"/>
    <s v="Black"/>
    <n v="65"/>
    <n v="584"/>
    <n v="51"/>
    <n v="29784"/>
    <n v="78"/>
    <n v="45552"/>
    <n v="193"/>
    <n v="112712"/>
    <n v="0"/>
    <n v="0"/>
    <n v="0"/>
    <n v="0"/>
    <n v="0"/>
    <n v="0"/>
    <n v="0"/>
    <n v="0"/>
    <x v="2"/>
    <n v="94"/>
  </r>
  <r>
    <s v="BHV 6P"/>
    <s v="Bee hive fountain (6)"/>
    <s v="Standard Green"/>
    <n v="65"/>
    <n v="650"/>
    <n v="158"/>
    <n v="102700"/>
    <n v="113"/>
    <n v="73450"/>
    <n v="250"/>
    <n v="162500"/>
    <m/>
    <n v="0"/>
    <m/>
    <n v="0"/>
    <m/>
    <n v="0"/>
    <m/>
    <n v="0"/>
    <x v="2"/>
    <n v="97"/>
  </r>
  <r>
    <s v="BHV 6P"/>
    <s v="Bee hive fountain (6)"/>
    <s v="Light Green"/>
    <n v="65"/>
    <n v="650"/>
    <n v="3"/>
    <n v="1950"/>
    <m/>
    <n v="0"/>
    <m/>
    <n v="0"/>
    <m/>
    <n v="0"/>
    <m/>
    <n v="0"/>
    <m/>
    <n v="0"/>
    <m/>
    <n v="0"/>
    <x v="2"/>
    <n v="98"/>
  </r>
  <r>
    <s v="BHV 6P"/>
    <s v="Bee hive fountain (6)"/>
    <s v="Moss Stone"/>
    <n v="65"/>
    <n v="700"/>
    <m/>
    <n v="0"/>
    <n v="5"/>
    <n v="3500"/>
    <m/>
    <n v="0"/>
    <m/>
    <n v="0"/>
    <m/>
    <n v="0"/>
    <m/>
    <n v="0"/>
    <m/>
    <n v="0"/>
    <x v="2"/>
    <n v="98"/>
  </r>
  <r>
    <s v="BHV 6P"/>
    <s v="Bee hive fountain (6)"/>
    <s v="Guernsey Granite"/>
    <n v="65"/>
    <n v="700"/>
    <n v="5"/>
    <n v="3500"/>
    <m/>
    <n v="0"/>
    <m/>
    <n v="0"/>
    <m/>
    <n v="0"/>
    <m/>
    <n v="0"/>
    <m/>
    <n v="0"/>
    <m/>
    <n v="0"/>
    <x v="2"/>
    <n v="99"/>
  </r>
  <r>
    <s v="BHV 6P"/>
    <s v="Bee hive fountain (6)"/>
    <s v="Pink Granite"/>
    <n v="65"/>
    <n v="700"/>
    <n v="53"/>
    <n v="37100"/>
    <n v="28"/>
    <n v="19600"/>
    <m/>
    <n v="0"/>
    <m/>
    <n v="0"/>
    <m/>
    <n v="0"/>
    <m/>
    <n v="0"/>
    <m/>
    <n v="0"/>
    <x v="2"/>
    <n v="93"/>
  </r>
  <r>
    <s v="UTP 2P"/>
    <s v="Half basket up the pole"/>
    <s v="Black"/>
    <n v="5"/>
    <n v="65"/>
    <n v="728"/>
    <n v="47320"/>
    <n v="871"/>
    <n v="56615"/>
    <n v="913"/>
    <n v="59345"/>
    <n v="1800"/>
    <n v="117000"/>
    <n v="1315"/>
    <n v="85475"/>
    <n v="577"/>
    <n v="37505"/>
    <n v="573"/>
    <n v="37245"/>
    <x v="2"/>
    <n v="93"/>
  </r>
  <r>
    <s v="UTP 2P"/>
    <s v="Half basket up the pole"/>
    <s v="Standard Green"/>
    <n v="5"/>
    <n v="70"/>
    <n v="890"/>
    <n v="62300"/>
    <n v="765"/>
    <n v="53550"/>
    <n v="521"/>
    <n v="36470"/>
    <n v="220"/>
    <n v="15400"/>
    <n v="349"/>
    <n v="24430"/>
    <n v="1385"/>
    <n v="96950"/>
    <n v="1290"/>
    <n v="90300"/>
    <x v="2"/>
    <n v="93"/>
  </r>
  <r>
    <s v="UTP 2P"/>
    <s v="Half basket up the pole"/>
    <s v="Sky Blue"/>
    <n v="5"/>
    <n v="70"/>
    <n v="23"/>
    <n v="1610"/>
    <n v="5"/>
    <n v="350"/>
    <m/>
    <n v="0"/>
    <m/>
    <n v="0"/>
    <m/>
    <n v="0"/>
    <m/>
    <n v="0"/>
    <m/>
    <n v="0"/>
    <x v="2"/>
    <n v="93"/>
  </r>
  <r>
    <s v="UTP 2P"/>
    <s v="Half basket up the pole"/>
    <s v="Light Green"/>
    <n v="5"/>
    <n v="70"/>
    <n v="15"/>
    <n v="1050"/>
    <m/>
    <n v="0"/>
    <m/>
    <n v="0"/>
    <m/>
    <n v="0"/>
    <m/>
    <n v="0"/>
    <m/>
    <n v="0"/>
    <m/>
    <n v="0"/>
    <x v="2"/>
    <n v="99"/>
  </r>
  <r>
    <s v="CAS 1P"/>
    <s v="Cup and Saucer (HB)"/>
    <s v="Black"/>
    <n v="5"/>
    <n v="45"/>
    <n v="787"/>
    <n v="35415"/>
    <n v="478"/>
    <n v="21510"/>
    <n v="1235"/>
    <n v="55575"/>
    <n v="1450"/>
    <n v="65250"/>
    <n v="1728"/>
    <n v="77760"/>
    <n v="1182"/>
    <n v="53190"/>
    <n v="999"/>
    <n v="44955"/>
    <x v="2"/>
    <n v="97"/>
  </r>
  <r>
    <s v="CAS 1P"/>
    <s v="Cup and Saucer (HB)"/>
    <s v="Standard Green"/>
    <n v="5"/>
    <n v="50"/>
    <n v="860"/>
    <n v="43000"/>
    <n v="744"/>
    <n v="37200"/>
    <n v="343"/>
    <n v="17150"/>
    <n v="320"/>
    <n v="16000"/>
    <n v="287"/>
    <n v="14350"/>
    <n v="680"/>
    <n v="34000"/>
    <n v="623"/>
    <n v="31150"/>
    <x v="2"/>
    <n v="96"/>
  </r>
  <r>
    <s v="CAS 1P"/>
    <s v="Cup and Saucer (HB)"/>
    <s v="Light Sandstone"/>
    <n v="5"/>
    <n v="60"/>
    <n v="23"/>
    <n v="1380"/>
    <n v="35"/>
    <n v="2100"/>
    <m/>
    <n v="0"/>
    <m/>
    <n v="0"/>
    <m/>
    <n v="0"/>
    <m/>
    <n v="0"/>
    <m/>
    <n v="0"/>
    <x v="2"/>
    <n v="95"/>
  </r>
  <r>
    <s v="MSP 0P"/>
    <s v="Meter sq planter"/>
    <s v="Black"/>
    <n v="35"/>
    <n v="135"/>
    <n v="116"/>
    <n v="15660"/>
    <n v="164"/>
    <n v="22140"/>
    <n v="319"/>
    <n v="43065"/>
    <n v="251"/>
    <n v="33885"/>
    <n v="207"/>
    <n v="27945"/>
    <n v="182"/>
    <n v="24570"/>
    <n v="54"/>
    <n v="7290"/>
    <x v="2"/>
    <n v="96"/>
  </r>
  <r>
    <s v="MSP 0P"/>
    <s v="Meter sq planter"/>
    <s v="Pink Granite"/>
    <n v="35"/>
    <n v="180"/>
    <m/>
    <n v="0"/>
    <n v="89"/>
    <n v="16020"/>
    <m/>
    <n v="0"/>
    <m/>
    <n v="0"/>
    <m/>
    <n v="0"/>
    <m/>
    <n v="0"/>
    <m/>
    <n v="0"/>
    <x v="2"/>
    <n v="92"/>
  </r>
  <r>
    <s v="MSP 0P"/>
    <s v="Meter sq planter"/>
    <s v="Light Sandstone"/>
    <n v="35"/>
    <n v="180"/>
    <n v="5"/>
    <n v="900"/>
    <m/>
    <n v="0"/>
    <m/>
    <n v="0"/>
    <m/>
    <n v="0"/>
    <m/>
    <n v="0"/>
    <m/>
    <n v="0"/>
    <m/>
    <n v="0"/>
    <x v="2"/>
    <n v="98"/>
  </r>
  <r>
    <s v="MSP 0P"/>
    <s v="Meter sq planter"/>
    <s v="White Marble"/>
    <n v="35"/>
    <n v="180"/>
    <n v="5"/>
    <n v="900"/>
    <m/>
    <n v="0"/>
    <m/>
    <n v="0"/>
    <m/>
    <n v="0"/>
    <m/>
    <n v="0"/>
    <m/>
    <n v="0"/>
    <m/>
    <n v="0"/>
    <x v="2"/>
    <n v="97"/>
  </r>
  <r>
    <s v="UTP 1P"/>
    <s v="Half basket up the pole"/>
    <s v="Black"/>
    <n v="4"/>
    <n v="45"/>
    <n v="962"/>
    <n v="43290"/>
    <n v="1465"/>
    <n v="65925"/>
    <n v="1334"/>
    <n v="60030"/>
    <n v="2383"/>
    <n v="107235"/>
    <n v="1525"/>
    <n v="68625"/>
    <n v="1582"/>
    <n v="71190"/>
    <n v="1539"/>
    <n v="69255"/>
    <x v="2"/>
    <n v="100"/>
  </r>
  <r>
    <s v="UTP 1P"/>
    <s v="Half basket up the pole"/>
    <s v="Standard Green"/>
    <n v="4"/>
    <n v="55"/>
    <n v="1450"/>
    <n v="79750"/>
    <n v="834"/>
    <n v="45870"/>
    <n v="620"/>
    <n v="34100"/>
    <n v="348"/>
    <n v="19140"/>
    <n v="930"/>
    <n v="51150"/>
    <n v="870"/>
    <n v="47850"/>
    <n v="850"/>
    <n v="46750"/>
    <x v="2"/>
    <n v="96"/>
  </r>
  <r>
    <s v="UTP 1P"/>
    <s v="Half basket up the pole"/>
    <s v="Orange"/>
    <n v="4"/>
    <n v="55"/>
    <m/>
    <n v="0"/>
    <n v="5"/>
    <n v="275"/>
    <m/>
    <n v="0"/>
    <m/>
    <n v="0"/>
    <m/>
    <n v="0"/>
    <m/>
    <n v="0"/>
    <m/>
    <n v="0"/>
    <x v="2"/>
    <n v="100"/>
  </r>
  <r>
    <s v="UTP 1P"/>
    <s v="Half basket up the pole"/>
    <s v="Sky Blue"/>
    <n v="4"/>
    <n v="55"/>
    <n v="5"/>
    <n v="275"/>
    <m/>
    <n v="0"/>
    <m/>
    <n v="0"/>
    <m/>
    <n v="0"/>
    <m/>
    <n v="0"/>
    <m/>
    <n v="0"/>
    <m/>
    <n v="0"/>
    <x v="2"/>
    <n v="95"/>
  </r>
  <r>
    <s v="UTP 1P"/>
    <s v="Half basket up the pole"/>
    <s v="Cherry"/>
    <n v="4"/>
    <n v="55"/>
    <m/>
    <n v="0"/>
    <n v="5"/>
    <n v="275"/>
    <m/>
    <n v="0"/>
    <m/>
    <n v="0"/>
    <m/>
    <n v="0"/>
    <m/>
    <n v="0"/>
    <m/>
    <n v="0"/>
    <x v="2"/>
    <n v="100"/>
  </r>
  <r>
    <s v="BBU 1PL"/>
    <s v="Barrier Basket Liner"/>
    <s v="Black"/>
    <n v="3.5"/>
    <n v="25"/>
    <n v="604"/>
    <n v="15100"/>
    <n v="339"/>
    <n v="8475"/>
    <n v="853"/>
    <n v="21325"/>
    <n v="2331"/>
    <n v="58275"/>
    <n v="1049"/>
    <n v="26225"/>
    <n v="326"/>
    <n v="8150"/>
    <n v="708"/>
    <n v="17700"/>
    <x v="2"/>
    <n v="99"/>
  </r>
  <r>
    <s v="BBU 1PL"/>
    <s v="Barrier Basket Liner"/>
    <s v="Standard Green"/>
    <n v="3.5"/>
    <n v="35"/>
    <n v="1350"/>
    <n v="47250"/>
    <n v="1200"/>
    <n v="42000"/>
    <n v="567"/>
    <n v="19845"/>
    <n v="200"/>
    <n v="7000"/>
    <n v="540"/>
    <n v="18900"/>
    <n v="1250"/>
    <n v="43750"/>
    <n v="890"/>
    <n v="31150"/>
    <x v="2"/>
    <n v="91"/>
  </r>
  <r>
    <s v="CHB 1P"/>
    <s v="Conventional Hanging Basket"/>
    <s v="Black"/>
    <n v="5"/>
    <n v="35"/>
    <n v="527"/>
    <n v="18445"/>
    <n v="203"/>
    <n v="7105"/>
    <n v="395"/>
    <n v="13825"/>
    <n v="499"/>
    <n v="17465"/>
    <n v="915"/>
    <n v="32025"/>
    <n v="230"/>
    <n v="8050"/>
    <n v="532"/>
    <n v="18620"/>
    <x v="2"/>
    <n v="91"/>
  </r>
  <r>
    <s v="CHB 1P"/>
    <s v="Conventional Hanging Basket"/>
    <s v="Standard Green"/>
    <n v="5"/>
    <n v="45"/>
    <n v="342"/>
    <n v="15390"/>
    <n v="280"/>
    <n v="12600"/>
    <n v="133"/>
    <n v="5985"/>
    <n v="200"/>
    <n v="9000"/>
    <n v="187"/>
    <n v="8415"/>
    <n v="850"/>
    <n v="38250"/>
    <n v="345"/>
    <n v="15525"/>
    <x v="2"/>
    <n v="94"/>
  </r>
  <r>
    <s v="CHB 1P"/>
    <s v="Conventional Hanging Basket"/>
    <s v="Cherry"/>
    <n v="5"/>
    <n v="45"/>
    <n v="28"/>
    <n v="1260"/>
    <n v="5"/>
    <n v="225"/>
    <m/>
    <n v="0"/>
    <m/>
    <n v="0"/>
    <m/>
    <n v="0"/>
    <m/>
    <n v="0"/>
    <m/>
    <n v="0"/>
    <x v="2"/>
    <n v="90"/>
  </r>
  <r>
    <s v="MSP 3P"/>
    <s v="Meter sq planter (3)"/>
    <s v="Black"/>
    <n v="55"/>
    <n v="375"/>
    <n v="36"/>
    <n v="13500"/>
    <n v="40"/>
    <n v="15000"/>
    <n v="45"/>
    <n v="16875"/>
    <n v="141"/>
    <n v="52875"/>
    <n v="156"/>
    <n v="58500"/>
    <n v="73"/>
    <n v="27375"/>
    <n v="39"/>
    <n v="14625"/>
    <x v="2"/>
    <n v="92"/>
  </r>
  <r>
    <s v="MSP 3P"/>
    <s v="Meter sq planter (3)"/>
    <s v="Standard Green"/>
    <n v="55"/>
    <n v="400"/>
    <n v="25"/>
    <n v="10000"/>
    <n v="30"/>
    <n v="12000"/>
    <n v="23"/>
    <n v="9200"/>
    <n v="22"/>
    <n v="8800"/>
    <n v="35"/>
    <n v="14000"/>
    <n v="135"/>
    <n v="54000"/>
    <n v="142"/>
    <n v="56800"/>
    <x v="2"/>
    <n v="95"/>
  </r>
  <r>
    <s v="MSP 3P"/>
    <s v="Meter sq planter (3)"/>
    <s v="Pink Granite"/>
    <n v="55"/>
    <n v="510"/>
    <n v="33"/>
    <n v="16830"/>
    <n v="15"/>
    <n v="7650"/>
    <m/>
    <n v="0"/>
    <m/>
    <n v="0"/>
    <m/>
    <n v="0"/>
    <m/>
    <n v="0"/>
    <m/>
    <n v="0"/>
    <x v="2"/>
    <n v="98"/>
  </r>
  <r>
    <s v="MSP 3P"/>
    <s v="Meter sq planter (3)"/>
    <s v="Guernsey Granite"/>
    <n v="55"/>
    <n v="510"/>
    <n v="53"/>
    <n v="27030"/>
    <n v="21"/>
    <n v="10710"/>
    <m/>
    <n v="0"/>
    <m/>
    <n v="0"/>
    <m/>
    <n v="0"/>
    <m/>
    <n v="0"/>
    <m/>
    <n v="0"/>
    <x v="2"/>
    <n v="99"/>
  </r>
  <r>
    <s v="FF 2P"/>
    <s v="Floural fountain "/>
    <s v="Black"/>
    <n v="40"/>
    <n v="359"/>
    <n v="41"/>
    <n v="14719"/>
    <n v="106"/>
    <n v="38054"/>
    <n v="81"/>
    <n v="29079"/>
    <n v="215"/>
    <n v="77185"/>
    <n v="255"/>
    <n v="91545"/>
    <n v="72"/>
    <n v="25848"/>
    <n v="21"/>
    <n v="7539"/>
    <x v="2"/>
    <n v="93"/>
  </r>
  <r>
    <s v="FF 2P"/>
    <s v="Floural fountain "/>
    <s v="Pink Granite"/>
    <n v="40"/>
    <n v="399"/>
    <n v="55"/>
    <n v="21945"/>
    <n v="45"/>
    <n v="17955"/>
    <m/>
    <n v="0"/>
    <m/>
    <n v="0"/>
    <m/>
    <n v="0"/>
    <m/>
    <n v="0"/>
    <m/>
    <n v="0"/>
    <x v="2"/>
    <n v="98"/>
  </r>
  <r>
    <s v="FF 2P"/>
    <s v="Floural fountain "/>
    <s v="Guernsey Granite"/>
    <n v="40"/>
    <n v="399"/>
    <n v="30"/>
    <n v="11970"/>
    <m/>
    <n v="0"/>
    <m/>
    <n v="0"/>
    <m/>
    <n v="0"/>
    <m/>
    <n v="0"/>
    <m/>
    <n v="0"/>
    <m/>
    <n v="0"/>
    <x v="2"/>
    <n v="99"/>
  </r>
  <r>
    <s v="OVL 0P"/>
    <s v="Floor standing oval planter"/>
    <s v="Pink Granite"/>
    <n v="30"/>
    <n v="120"/>
    <n v="42"/>
    <n v="5040"/>
    <n v="47"/>
    <n v="5640"/>
    <n v="12"/>
    <n v="1440"/>
    <n v="7"/>
    <n v="840"/>
    <n v="71"/>
    <n v="8520"/>
    <n v="29"/>
    <n v="3480"/>
    <n v="31"/>
    <n v="3720"/>
    <x v="2"/>
    <n v="96"/>
  </r>
  <r>
    <s v="OVL 0P"/>
    <s v="Floor standing oval planter"/>
    <s v="Guernsey Granite"/>
    <n v="30"/>
    <n v="150"/>
    <n v="26"/>
    <n v="3900"/>
    <n v="25"/>
    <n v="3750"/>
    <m/>
    <n v="0"/>
    <m/>
    <n v="0"/>
    <m/>
    <n v="0"/>
    <m/>
    <n v="0"/>
    <m/>
    <n v="0"/>
    <x v="2"/>
    <n v="100"/>
  </r>
  <r>
    <s v="OVL 0P"/>
    <s v="Floor standing oval planter"/>
    <s v="Sky Blue"/>
    <n v="30"/>
    <n v="120"/>
    <n v="5"/>
    <n v="600"/>
    <m/>
    <n v="0"/>
    <m/>
    <n v="0"/>
    <m/>
    <n v="0"/>
    <m/>
    <n v="0"/>
    <m/>
    <n v="0"/>
    <m/>
    <n v="0"/>
    <x v="2"/>
    <n v="96"/>
  </r>
  <r>
    <s v="OVL 0P"/>
    <s v="Floor standing oval planter"/>
    <s v="Cherry"/>
    <n v="30"/>
    <n v="120"/>
    <n v="8"/>
    <n v="960"/>
    <m/>
    <n v="0"/>
    <m/>
    <n v="0"/>
    <m/>
    <n v="0"/>
    <m/>
    <n v="0"/>
    <m/>
    <n v="0"/>
    <m/>
    <n v="0"/>
    <x v="2"/>
    <n v="97"/>
  </r>
  <r>
    <s v="HBB 2P"/>
    <s v="Half barrier basket"/>
    <s v="Black"/>
    <n v="9"/>
    <n v="45"/>
    <n v="80"/>
    <n v="3600"/>
    <n v="71"/>
    <n v="3195"/>
    <n v="200"/>
    <n v="9000"/>
    <n v="114"/>
    <n v="5130"/>
    <n v="210"/>
    <n v="9450"/>
    <n v="116"/>
    <n v="5220"/>
    <n v="408"/>
    <n v="18360"/>
    <x v="2"/>
    <n v="97"/>
  </r>
  <r>
    <s v="HBB 2P"/>
    <s v="Half barrier basket"/>
    <s v="Standard Green"/>
    <n v="9"/>
    <n v="55"/>
    <n v="230"/>
    <n v="12650"/>
    <n v="185"/>
    <n v="10175"/>
    <n v="74"/>
    <n v="4070"/>
    <n v="67"/>
    <n v="3685"/>
    <n v="55"/>
    <n v="3025"/>
    <n v="80"/>
    <n v="4400"/>
    <n v="250"/>
    <n v="13750"/>
    <x v="2"/>
    <n v="90"/>
  </r>
  <r>
    <s v="BBU 0P"/>
    <s v="Full barrier basket"/>
    <s v="Black"/>
    <n v="7.5"/>
    <n v="58"/>
    <n v="94"/>
    <n v="5452"/>
    <n v="138"/>
    <n v="8004"/>
    <n v="124"/>
    <n v="7192"/>
    <n v="72"/>
    <n v="4176"/>
    <n v="10"/>
    <n v="580"/>
    <n v="0"/>
    <n v="0"/>
    <n v="0"/>
    <n v="0"/>
    <x v="2"/>
    <n v="99"/>
  </r>
  <r>
    <s v="BBU 0P"/>
    <s v="Full barrier basket"/>
    <s v="Standard Green"/>
    <n v="7.5"/>
    <n v="70"/>
    <n v="360"/>
    <n v="25200"/>
    <n v="245"/>
    <n v="17150"/>
    <n v="133"/>
    <n v="9310"/>
    <n v="88"/>
    <n v="6160"/>
    <n v="10"/>
    <n v="700"/>
    <m/>
    <n v="0"/>
    <m/>
    <n v="0"/>
    <x v="2"/>
    <n v="99"/>
  </r>
  <r>
    <s v="BBU 0P"/>
    <s v="Full barrier basket"/>
    <s v="Cherry"/>
    <n v="7.5"/>
    <n v="70"/>
    <n v="5"/>
    <n v="350"/>
    <m/>
    <n v="0"/>
    <m/>
    <n v="0"/>
    <m/>
    <n v="0"/>
    <m/>
    <n v="0"/>
    <m/>
    <n v="0"/>
    <m/>
    <n v="0"/>
    <x v="2"/>
    <n v="96"/>
  </r>
  <r>
    <s v="WBX 1PL"/>
    <s v="Wall and window box"/>
    <s v="Black"/>
    <n v="3.5"/>
    <n v="35"/>
    <n v="62"/>
    <n v="2170"/>
    <n v="36"/>
    <n v="1260"/>
    <n v="46"/>
    <n v="1610"/>
    <n v="34"/>
    <n v="1190"/>
    <n v="1"/>
    <n v="35"/>
    <n v="1"/>
    <n v="35"/>
    <n v="4"/>
    <n v="140"/>
    <x v="2"/>
    <n v="100"/>
  </r>
  <r>
    <s v="WBX 1PL"/>
    <s v="Wall and window box"/>
    <s v="Standard Green"/>
    <n v="3.5"/>
    <n v="50"/>
    <n v="5"/>
    <n v="250"/>
    <m/>
    <n v="0"/>
    <m/>
    <n v="0"/>
    <m/>
    <n v="0"/>
    <m/>
    <n v="0"/>
    <m/>
    <n v="0"/>
    <m/>
    <n v="0"/>
    <x v="2"/>
    <n v="92"/>
  </r>
  <r>
    <s v="WBX 1PL"/>
    <s v="Wall and window box"/>
    <s v="Light Green"/>
    <n v="3.5"/>
    <n v="50"/>
    <n v="3"/>
    <n v="150"/>
    <m/>
    <n v="0"/>
    <m/>
    <n v="0"/>
    <m/>
    <n v="0"/>
    <m/>
    <n v="0"/>
    <m/>
    <n v="0"/>
    <m/>
    <n v="0"/>
    <x v="2"/>
    <n v="93"/>
  </r>
  <r>
    <s v="WBX 1PL"/>
    <s v="Wall and window box"/>
    <s v="Pink Granite"/>
    <n v="3.5"/>
    <n v="65"/>
    <n v="35"/>
    <n v="2275"/>
    <m/>
    <n v="0"/>
    <m/>
    <n v="0"/>
    <m/>
    <n v="0"/>
    <m/>
    <n v="0"/>
    <m/>
    <n v="0"/>
    <m/>
    <n v="0"/>
    <x v="2"/>
    <n v="96"/>
  </r>
  <r>
    <s v="WBX 3PL"/>
    <s v="Wall and window box"/>
    <s v="Black"/>
    <n v="5.5"/>
    <n v="75"/>
    <n v="45"/>
    <n v="3375"/>
    <n v="3"/>
    <n v="225"/>
    <n v="10"/>
    <n v="750"/>
    <n v="21"/>
    <n v="1575"/>
    <n v="1"/>
    <n v="75"/>
    <n v="40"/>
    <n v="3000"/>
    <n v="41"/>
    <n v="3075"/>
    <x v="2"/>
    <n v="91"/>
  </r>
  <r>
    <s v="WBX 3PL"/>
    <s v="Wall and window box"/>
    <s v="Standard Green"/>
    <n v="5.5"/>
    <n v="80"/>
    <n v="200"/>
    <n v="16000"/>
    <n v="45"/>
    <n v="3600"/>
    <n v="5"/>
    <n v="400"/>
    <m/>
    <n v="0"/>
    <m/>
    <n v="0"/>
    <m/>
    <n v="0"/>
    <m/>
    <n v="0"/>
    <x v="2"/>
    <n v="92"/>
  </r>
  <r>
    <s v="WBX 3PL"/>
    <s v="Wall and window box"/>
    <s v="Pink Granite"/>
    <n v="5.5"/>
    <n v="95"/>
    <n v="35"/>
    <n v="3325"/>
    <m/>
    <n v="0"/>
    <m/>
    <n v="0"/>
    <m/>
    <n v="0"/>
    <m/>
    <n v="0"/>
    <m/>
    <n v="0"/>
    <m/>
    <n v="0"/>
    <x v="2"/>
    <n v="96"/>
  </r>
  <r>
    <s v="UTP 2PL"/>
    <s v="Half pole basket"/>
    <s v="Black"/>
    <n v="3.5"/>
    <n v="28"/>
    <n v="299"/>
    <n v="8372"/>
    <n v="83"/>
    <n v="2324"/>
    <n v="176"/>
    <n v="4928"/>
    <n v="400"/>
    <n v="11200"/>
    <n v="427"/>
    <n v="11956"/>
    <n v="459"/>
    <n v="12852"/>
    <n v="369"/>
    <n v="10332"/>
    <x v="2"/>
    <n v="99"/>
  </r>
  <r>
    <s v="UTP 2PL"/>
    <s v="Half pole basket"/>
    <s v="Standard Green"/>
    <n v="3.5"/>
    <n v="35"/>
    <n v="433"/>
    <n v="15155"/>
    <n v="350"/>
    <n v="12250"/>
    <n v="235"/>
    <n v="8225"/>
    <n v="170"/>
    <n v="5950"/>
    <n v="55"/>
    <n v="1925"/>
    <n v="135"/>
    <n v="4725"/>
    <n v="120"/>
    <n v="4200"/>
    <x v="2"/>
    <n v="99"/>
  </r>
  <r>
    <s v="UTP 2PL"/>
    <s v="Half pole basket"/>
    <s v="Cherry"/>
    <n v="3.5"/>
    <n v="35"/>
    <m/>
    <n v="0"/>
    <n v="13"/>
    <n v="455"/>
    <m/>
    <n v="0"/>
    <m/>
    <n v="0"/>
    <m/>
    <n v="0"/>
    <m/>
    <n v="0"/>
    <m/>
    <n v="0"/>
    <x v="2"/>
    <n v="100"/>
  </r>
  <r>
    <s v="WBX 1P"/>
    <s v="Wall and window box"/>
    <s v="Black"/>
    <n v="8"/>
    <n v="65"/>
    <n v="163"/>
    <n v="10595"/>
    <n v="33"/>
    <n v="2145"/>
    <n v="68"/>
    <n v="4420"/>
    <n v="32"/>
    <n v="2080"/>
    <n v="138"/>
    <n v="8970"/>
    <n v="386"/>
    <n v="25090"/>
    <n v="233"/>
    <n v="15145"/>
    <x v="2"/>
    <n v="91"/>
  </r>
  <r>
    <s v="WBX 1P"/>
    <s v="Wall and window box"/>
    <s v="Standard Green"/>
    <n v="8"/>
    <n v="80"/>
    <n v="189"/>
    <n v="15120"/>
    <n v="144"/>
    <n v="11520"/>
    <n v="64"/>
    <n v="5120"/>
    <m/>
    <n v="0"/>
    <n v="87"/>
    <n v="6960"/>
    <n v="153"/>
    <n v="12240"/>
    <n v="145"/>
    <n v="11600"/>
    <x v="2"/>
    <n v="98"/>
  </r>
  <r>
    <s v="WBX 1P"/>
    <s v="Wall and window box"/>
    <s v="Pink Granite"/>
    <n v="8"/>
    <n v="80"/>
    <n v="35"/>
    <n v="2800"/>
    <n v="23"/>
    <n v="1840"/>
    <m/>
    <n v="0"/>
    <m/>
    <n v="0"/>
    <m/>
    <n v="0"/>
    <m/>
    <n v="0"/>
    <m/>
    <n v="0"/>
    <x v="2"/>
    <n v="93"/>
  </r>
  <r>
    <s v="UTP 1PL"/>
    <s v="Half pole basket"/>
    <s v="Black"/>
    <n v="3.5"/>
    <n v="25"/>
    <n v="382"/>
    <n v="9550"/>
    <n v="425"/>
    <n v="10625"/>
    <n v="323"/>
    <n v="8075"/>
    <n v="238"/>
    <n v="5950"/>
    <n v="484"/>
    <n v="12100"/>
    <n v="394"/>
    <n v="9850"/>
    <n v="213"/>
    <n v="5325"/>
    <x v="2"/>
    <n v="97"/>
  </r>
  <r>
    <s v="UTP 1PL"/>
    <s v="Half pole basket"/>
    <s v="Standard Green"/>
    <n v="3.5"/>
    <n v="35"/>
    <n v="530"/>
    <n v="18550"/>
    <n v="480"/>
    <n v="16800"/>
    <n v="257"/>
    <n v="8995"/>
    <n v="200"/>
    <n v="7000"/>
    <n v="230"/>
    <n v="8050"/>
    <n v="580"/>
    <n v="20300"/>
    <n v="578"/>
    <n v="20230"/>
    <x v="2"/>
    <n v="95"/>
  </r>
  <r>
    <s v="WBX 3P"/>
    <s v="Wall and window box"/>
    <s v="Black"/>
    <n v="10"/>
    <n v="130"/>
    <n v="38"/>
    <n v="4940"/>
    <n v="16"/>
    <n v="2080"/>
    <n v="36"/>
    <n v="4680"/>
    <n v="79"/>
    <n v="10270"/>
    <n v="23"/>
    <n v="2990"/>
    <n v="78"/>
    <n v="10140"/>
    <n v="124"/>
    <n v="16120"/>
    <x v="2"/>
    <n v="97"/>
  </r>
  <r>
    <s v="WBX 3P"/>
    <s v="Wall and window box"/>
    <s v="Standard Green"/>
    <n v="10"/>
    <n v="145"/>
    <n v="45"/>
    <n v="6525"/>
    <n v="35"/>
    <n v="5075"/>
    <n v="30"/>
    <n v="4350"/>
    <n v="20"/>
    <n v="2900"/>
    <n v="15"/>
    <n v="2175"/>
    <n v="50"/>
    <n v="7250"/>
    <n v="45"/>
    <n v="6525"/>
    <x v="2"/>
    <n v="100"/>
  </r>
  <r>
    <s v="WBX 3P"/>
    <s v="Wall and window box"/>
    <s v="Pink Granite"/>
    <n v="10"/>
    <n v="160"/>
    <n v="55"/>
    <n v="8800"/>
    <m/>
    <n v="0"/>
    <m/>
    <n v="0"/>
    <m/>
    <n v="0"/>
    <m/>
    <n v="0"/>
    <m/>
    <n v="0"/>
    <m/>
    <n v="0"/>
    <x v="2"/>
    <n v="99"/>
  </r>
  <r>
    <s v="HBB 2PL"/>
    <s v="Half barrier basket"/>
    <s v="Black"/>
    <n v="4.5"/>
    <n v="40"/>
    <n v="41"/>
    <n v="1640"/>
    <n v="68"/>
    <n v="2720"/>
    <n v="183"/>
    <n v="7320"/>
    <n v="73"/>
    <n v="2920"/>
    <n v="79"/>
    <n v="3160"/>
    <n v="314"/>
    <n v="12560"/>
    <n v="156"/>
    <n v="6240"/>
    <x v="2"/>
    <n v="97"/>
  </r>
  <r>
    <s v="HBB 2PL"/>
    <s v="Half barrier basket"/>
    <s v="Standard Green"/>
    <n v="4.5"/>
    <n v="50"/>
    <n v="40"/>
    <n v="2000"/>
    <n v="33"/>
    <n v="1650"/>
    <n v="45"/>
    <n v="2250"/>
    <n v="20"/>
    <n v="1000"/>
    <n v="15"/>
    <n v="750"/>
    <n v="55"/>
    <n v="2750"/>
    <n v="46"/>
    <n v="2300"/>
    <x v="2"/>
    <n v="100"/>
  </r>
  <r>
    <s v="HBB 2PL"/>
    <s v="Half barrier basket"/>
    <s v="Pink Granite"/>
    <n v="4.5"/>
    <n v="65"/>
    <n v="5"/>
    <n v="325"/>
    <m/>
    <n v="0"/>
    <m/>
    <n v="0"/>
    <m/>
    <n v="0"/>
    <m/>
    <n v="0"/>
    <m/>
    <n v="0"/>
    <m/>
    <n v="0"/>
    <x v="2"/>
    <n v="94"/>
  </r>
  <r>
    <s v="CNS 1PL"/>
    <s v="half cup and saucer up the pole"/>
    <s v="Black"/>
    <n v="5"/>
    <n v="85"/>
    <n v="268"/>
    <n v="22780"/>
    <n v="253"/>
    <n v="21505"/>
    <n v="178"/>
    <n v="15130"/>
    <n v="360"/>
    <n v="30600"/>
    <n v="816"/>
    <n v="69360"/>
    <n v="410"/>
    <n v="34850"/>
    <n v="301"/>
    <n v="25585"/>
    <x v="2"/>
    <n v="93"/>
  </r>
  <r>
    <s v="CNS 1PL"/>
    <s v="half cup and saucer up the pole"/>
    <s v="Standard Green"/>
    <n v="5"/>
    <n v="85"/>
    <n v="180"/>
    <n v="15300"/>
    <m/>
    <n v="0"/>
    <m/>
    <n v="0"/>
    <m/>
    <n v="0"/>
    <m/>
    <n v="0"/>
    <m/>
    <n v="0"/>
    <m/>
    <n v="0"/>
    <x v="2"/>
    <n v="98"/>
  </r>
  <r>
    <s v="HBB 1PL"/>
    <s v="Half barrier basket"/>
    <s v="Black"/>
    <n v="3.5"/>
    <n v="35"/>
    <n v="124"/>
    <n v="4340"/>
    <n v="4"/>
    <n v="140"/>
    <n v="127"/>
    <n v="4445"/>
    <n v="35"/>
    <n v="1225"/>
    <n v="38"/>
    <n v="1330"/>
    <n v="12"/>
    <n v="420"/>
    <n v="0"/>
    <n v="0"/>
    <x v="2"/>
    <n v="97"/>
  </r>
  <r>
    <s v="HBB 1PL"/>
    <s v="Half barrier basket"/>
    <s v="Standard Green"/>
    <n v="3.5"/>
    <n v="45"/>
    <n v="24"/>
    <n v="1080"/>
    <m/>
    <n v="0"/>
    <m/>
    <n v="0"/>
    <m/>
    <n v="0"/>
    <m/>
    <n v="0"/>
    <m/>
    <n v="0"/>
    <m/>
    <n v="0"/>
    <x v="2"/>
    <n v="91"/>
  </r>
  <r>
    <s v="HBB 1PL"/>
    <s v="Half barrier basket"/>
    <s v="Pink Granite"/>
    <n v="3.5"/>
    <n v="60"/>
    <n v="3"/>
    <n v="180"/>
    <m/>
    <n v="0"/>
    <m/>
    <n v="0"/>
    <m/>
    <n v="0"/>
    <m/>
    <n v="0"/>
    <m/>
    <n v="0"/>
    <m/>
    <n v="0"/>
    <x v="2"/>
    <n v="94"/>
  </r>
  <r>
    <s v="CHB 2P"/>
    <s v="Conventional Hanging Basket"/>
    <s v="Black"/>
    <n v="5"/>
    <n v="56"/>
    <n v="61"/>
    <n v="3416"/>
    <n v="97"/>
    <n v="5432"/>
    <n v="29"/>
    <n v="1624"/>
    <n v="91"/>
    <n v="5096"/>
    <n v="62"/>
    <n v="3472"/>
    <n v="419"/>
    <n v="23464"/>
    <n v="37"/>
    <n v="2072"/>
    <x v="2"/>
    <n v="96"/>
  </r>
  <r>
    <s v="CHB 2P"/>
    <s v="Conventional Hanging Basket"/>
    <s v="Standard Green"/>
    <n v="5"/>
    <n v="66"/>
    <n v="87"/>
    <n v="5742"/>
    <n v="65"/>
    <n v="4290"/>
    <n v="50"/>
    <n v="3300"/>
    <n v="67"/>
    <n v="4422"/>
    <n v="50"/>
    <n v="3300"/>
    <n v="35"/>
    <n v="2310"/>
    <n v="55"/>
    <n v="3630"/>
    <x v="2"/>
    <n v="91"/>
  </r>
  <r>
    <s v="CHB 2P"/>
    <s v="Conventional Hanging Basket"/>
    <s v="Cherry"/>
    <n v="5"/>
    <n v="66"/>
    <m/>
    <n v="0"/>
    <n v="5"/>
    <n v="330"/>
    <m/>
    <n v="0"/>
    <m/>
    <n v="0"/>
    <m/>
    <n v="0"/>
    <m/>
    <n v="0"/>
    <m/>
    <n v="0"/>
    <x v="2"/>
    <n v="91"/>
  </r>
  <r>
    <s v="CHB 2P"/>
    <s v="Conventional Hanging Basket"/>
    <s v="Orange"/>
    <n v="5"/>
    <n v="66"/>
    <n v="1"/>
    <n v="66"/>
    <m/>
    <n v="0"/>
    <m/>
    <n v="0"/>
    <m/>
    <n v="0"/>
    <m/>
    <n v="0"/>
    <m/>
    <n v="0"/>
    <m/>
    <n v="0"/>
    <x v="2"/>
    <n v="98"/>
  </r>
  <r>
    <s v="HBB 1P"/>
    <s v="Half barrier basket"/>
    <s v="Black"/>
    <n v="8"/>
    <n v="65"/>
    <n v="60"/>
    <n v="3900"/>
    <n v="68"/>
    <n v="4420"/>
    <n v="315"/>
    <n v="20475"/>
    <n v="56"/>
    <n v="3640"/>
    <n v="132"/>
    <n v="8580"/>
    <n v="160"/>
    <n v="10400"/>
    <n v="168"/>
    <n v="10920"/>
    <x v="2"/>
    <n v="99"/>
  </r>
  <r>
    <s v="HBB 1P"/>
    <s v="Half barrier basket"/>
    <s v="Standard Green"/>
    <n v="8"/>
    <n v="75"/>
    <n v="135"/>
    <n v="10125"/>
    <n v="100"/>
    <n v="7500"/>
    <n v="87"/>
    <n v="6525"/>
    <n v="15"/>
    <n v="1125"/>
    <n v="57"/>
    <n v="4275"/>
    <n v="180"/>
    <n v="13500"/>
    <n v="167"/>
    <n v="12525"/>
    <x v="2"/>
    <n v="100"/>
  </r>
  <r>
    <s v="HBB 1P"/>
    <s v="Half barrier basket"/>
    <s v="Pink Granite"/>
    <n v="8"/>
    <n v="85"/>
    <n v="5"/>
    <n v="425"/>
    <m/>
    <n v="0"/>
    <m/>
    <n v="0"/>
    <m/>
    <n v="0"/>
    <m/>
    <n v="0"/>
    <m/>
    <n v="0"/>
    <m/>
    <n v="0"/>
    <x v="2"/>
    <n v="97"/>
  </r>
  <r>
    <s v="CUH 2P"/>
    <s v="Up the pole basket"/>
    <s v="Black"/>
    <n v="7"/>
    <n v="69"/>
    <n v="32"/>
    <n v="2208"/>
    <n v="20"/>
    <n v="1380"/>
    <n v="24"/>
    <n v="1656"/>
    <n v="49"/>
    <n v="3381"/>
    <n v="40"/>
    <n v="2760"/>
    <n v="69"/>
    <n v="4761"/>
    <n v="59"/>
    <n v="4071"/>
    <x v="2"/>
    <n v="94"/>
  </r>
  <r>
    <s v="CUH 2P"/>
    <s v="Up the pole basket"/>
    <s v="Standard Green"/>
    <n v="7"/>
    <n v="79"/>
    <n v="40"/>
    <n v="3160"/>
    <n v="32"/>
    <n v="2528"/>
    <n v="45"/>
    <n v="3555"/>
    <n v="13"/>
    <n v="1027"/>
    <n v="25"/>
    <n v="1975"/>
    <n v="66"/>
    <n v="5214"/>
    <n v="45"/>
    <n v="3555"/>
    <x v="2"/>
    <n v="92"/>
  </r>
  <r>
    <s v="CUH 2P"/>
    <s v="Up the pole basket"/>
    <s v="Pink Granite"/>
    <n v="7"/>
    <n v="90"/>
    <n v="25"/>
    <n v="2250"/>
    <m/>
    <n v="0"/>
    <m/>
    <n v="0"/>
    <m/>
    <n v="0"/>
    <m/>
    <n v="0"/>
    <m/>
    <n v="0"/>
    <m/>
    <n v="0"/>
    <x v="2"/>
    <n v="92"/>
  </r>
  <r>
    <s v="CUH 2P"/>
    <s v="Up the pole basket"/>
    <s v="Cherry"/>
    <n v="7"/>
    <n v="79"/>
    <m/>
    <n v="0"/>
    <n v="3"/>
    <n v="237"/>
    <m/>
    <n v="0"/>
    <m/>
    <n v="0"/>
    <m/>
    <n v="0"/>
    <m/>
    <n v="0"/>
    <m/>
    <n v="0"/>
    <x v="2"/>
    <n v="93"/>
  </r>
  <r>
    <s v="CUH 1P"/>
    <s v="Up the pole basket"/>
    <s v="Black"/>
    <n v="5"/>
    <n v="39"/>
    <n v="36"/>
    <n v="1404"/>
    <n v="49"/>
    <n v="1911"/>
    <n v="38"/>
    <n v="1482"/>
    <n v="69"/>
    <n v="2691"/>
    <n v="39"/>
    <n v="1521"/>
    <n v="46"/>
    <n v="1794"/>
    <n v="8"/>
    <n v="312"/>
    <x v="2"/>
    <n v="94"/>
  </r>
  <r>
    <s v="CUH 1P"/>
    <s v="Up the pole basket"/>
    <s v="Standard Green"/>
    <n v="5"/>
    <n v="49"/>
    <n v="68"/>
    <n v="3332"/>
    <n v="55"/>
    <n v="2695"/>
    <n v="20"/>
    <n v="980"/>
    <n v="25"/>
    <n v="1225"/>
    <n v="30"/>
    <n v="1470"/>
    <n v="44"/>
    <n v="2156"/>
    <n v="10"/>
    <n v="490"/>
    <x v="2"/>
    <n v="93"/>
  </r>
  <r>
    <s v="CUH 1P"/>
    <s v="Up the pole basket"/>
    <s v="Cherry"/>
    <n v="5"/>
    <n v="49"/>
    <n v="1"/>
    <n v="49"/>
    <m/>
    <n v="0"/>
    <m/>
    <n v="0"/>
    <m/>
    <n v="0"/>
    <m/>
    <n v="0"/>
    <m/>
    <n v="0"/>
    <m/>
    <n v="0"/>
    <x v="2"/>
    <n v="100"/>
  </r>
  <r>
    <s v="CUH 1P"/>
    <s v="Up the pole basket"/>
    <s v="Sky Blue"/>
    <n v="5"/>
    <n v="49"/>
    <n v="1"/>
    <n v="49"/>
    <m/>
    <n v="0"/>
    <m/>
    <n v="0"/>
    <m/>
    <n v="0"/>
    <m/>
    <n v="0"/>
    <m/>
    <n v="0"/>
    <m/>
    <n v="0"/>
    <x v="2"/>
    <n v="95"/>
  </r>
  <r>
    <s v="WBX 0P"/>
    <s v="Wall and window box"/>
    <s v="Black"/>
    <n v="6"/>
    <n v="60"/>
    <n v="10"/>
    <n v="600"/>
    <n v="10"/>
    <n v="600"/>
    <n v="12"/>
    <n v="720"/>
    <n v="13"/>
    <n v="780"/>
    <n v="36"/>
    <n v="2160"/>
    <n v="34"/>
    <n v="2040"/>
    <n v="0"/>
    <n v="0"/>
    <x v="2"/>
    <n v="98"/>
  </r>
  <r>
    <s v="WBX 0P"/>
    <s v="Wall and window box"/>
    <s v="Standard Green"/>
    <n v="6"/>
    <n v="70"/>
    <n v="3"/>
    <n v="210"/>
    <m/>
    <n v="0"/>
    <m/>
    <n v="0"/>
    <m/>
    <n v="0"/>
    <m/>
    <n v="0"/>
    <m/>
    <n v="0"/>
    <m/>
    <n v="0"/>
    <x v="2"/>
    <n v="94"/>
  </r>
  <r>
    <s v="WBX 0P"/>
    <s v="Wall and window box"/>
    <s v="Cherry"/>
    <n v="6"/>
    <n v="70"/>
    <m/>
    <n v="0"/>
    <n v="3"/>
    <n v="210"/>
    <m/>
    <n v="0"/>
    <m/>
    <n v="0"/>
    <m/>
    <n v="0"/>
    <m/>
    <n v="0"/>
    <m/>
    <n v="0"/>
    <x v="2"/>
    <n v="90"/>
  </r>
  <r>
    <s v="HBB 3P"/>
    <s v="Half barrier basket"/>
    <s v="Standard Green"/>
    <n v="10"/>
    <n v="145"/>
    <n v="10"/>
    <n v="1450"/>
    <m/>
    <n v="0"/>
    <m/>
    <n v="0"/>
    <m/>
    <n v="0"/>
    <m/>
    <n v="0"/>
    <m/>
    <n v="0"/>
    <m/>
    <n v="0"/>
    <x v="2"/>
    <n v="94"/>
  </r>
  <r>
    <s v="HBB 3P"/>
    <s v="Half barrier basket"/>
    <s v="Pink Granite"/>
    <n v="10"/>
    <n v="145"/>
    <n v="13"/>
    <n v="1885"/>
    <n v="10"/>
    <n v="1450"/>
    <m/>
    <n v="0"/>
    <m/>
    <n v="0"/>
    <m/>
    <n v="0"/>
    <m/>
    <n v="0"/>
    <m/>
    <n v="0"/>
    <x v="2"/>
    <n v="96"/>
  </r>
  <r>
    <s v="HBB 3P"/>
    <s v="Half barrier basket"/>
    <s v="Cherry"/>
    <n v="10"/>
    <n v="145"/>
    <n v="2"/>
    <n v="290"/>
    <m/>
    <n v="0"/>
    <m/>
    <n v="0"/>
    <m/>
    <n v="0"/>
    <m/>
    <n v="0"/>
    <m/>
    <n v="0"/>
    <m/>
    <n v="0"/>
    <x v="2"/>
    <n v="100"/>
  </r>
  <r>
    <s v="HBB 3P"/>
    <s v="Half barrier basket"/>
    <s v="Black"/>
    <n v="10"/>
    <n v="130"/>
    <n v="15"/>
    <n v="1950"/>
    <n v="15"/>
    <n v="1950"/>
    <m/>
    <n v="0"/>
    <m/>
    <n v="0"/>
    <m/>
    <n v="0"/>
    <m/>
    <n v="0"/>
    <m/>
    <n v="0"/>
    <x v="2"/>
    <n v="94"/>
  </r>
  <r>
    <s v="HBB 3PL"/>
    <s v="Half barrier basket liner"/>
    <s v="Black"/>
    <n v="5.5"/>
    <n v="75"/>
    <n v="15"/>
    <n v="1125"/>
    <n v="15"/>
    <n v="1125"/>
    <n v="7"/>
    <n v="525"/>
    <n v="8"/>
    <n v="600"/>
    <n v="27"/>
    <n v="2025"/>
    <n v="12"/>
    <n v="900"/>
    <n v="177"/>
    <n v="13275"/>
    <x v="2"/>
    <n v="97"/>
  </r>
  <r>
    <s v="HBB 3PL"/>
    <s v="Half barrier basket liner"/>
    <s v="Standard Green"/>
    <n v="5.5"/>
    <n v="85"/>
    <n v="10"/>
    <n v="850"/>
    <m/>
    <n v="0"/>
    <m/>
    <n v="0"/>
    <m/>
    <n v="0"/>
    <m/>
    <n v="0"/>
    <m/>
    <n v="0"/>
    <m/>
    <n v="0"/>
    <x v="2"/>
    <n v="100"/>
  </r>
  <r>
    <s v="HBB 3PL"/>
    <s v="Half barrier basket liner"/>
    <s v="Pink Granite"/>
    <n v="5.5"/>
    <n v="99"/>
    <n v="13"/>
    <n v="1287"/>
    <n v="10"/>
    <n v="990"/>
    <m/>
    <n v="0"/>
    <m/>
    <n v="0"/>
    <m/>
    <n v="0"/>
    <m/>
    <n v="0"/>
    <m/>
    <n v="0"/>
    <x v="2"/>
    <n v="93"/>
  </r>
  <r>
    <s v="HBB 3PL"/>
    <s v="Half barrier basket liner"/>
    <s v="Cherry"/>
    <n v="5.5"/>
    <n v="99"/>
    <n v="2"/>
    <n v="198"/>
    <m/>
    <n v="0"/>
    <m/>
    <n v="0"/>
    <m/>
    <n v="0"/>
    <m/>
    <n v="0"/>
    <m/>
    <n v="0"/>
    <m/>
    <n v="0"/>
    <x v="2"/>
    <n v="90"/>
  </r>
  <r>
    <s v="TES 0P"/>
    <s v="Terresterial Basket"/>
    <s v="Standard Green"/>
    <n v="6"/>
    <n v="60"/>
    <n v="444"/>
    <n v="26640"/>
    <n v="294"/>
    <n v="17640"/>
    <n v="180"/>
    <n v="10800"/>
    <n v="222"/>
    <n v="13320"/>
    <n v="493"/>
    <n v="29580"/>
    <n v="450"/>
    <n v="27000"/>
    <n v="0"/>
    <n v="0"/>
    <x v="2"/>
    <n v="96"/>
  </r>
  <r>
    <s v="MSP 1P"/>
    <s v="Meter sq planter (1)"/>
    <s v="Black"/>
    <n v="40"/>
    <n v="220"/>
    <n v="0"/>
    <n v="0"/>
    <n v="1"/>
    <n v="220"/>
    <n v="0"/>
    <n v="0"/>
    <n v="1"/>
    <n v="220"/>
    <n v="38"/>
    <n v="8360"/>
    <m/>
    <n v="0"/>
    <m/>
    <n v="0"/>
    <x v="2"/>
    <n v="98"/>
  </r>
  <r>
    <s v="MSP 1P"/>
    <s v="Meter sq planter (1)"/>
    <s v="Standard Green"/>
    <n v="40"/>
    <n v="250"/>
    <n v="1"/>
    <n v="250"/>
    <m/>
    <n v="0"/>
    <m/>
    <n v="0"/>
    <m/>
    <n v="0"/>
    <m/>
    <n v="0"/>
    <m/>
    <n v="0"/>
    <m/>
    <n v="0"/>
    <x v="2"/>
    <n v="100"/>
  </r>
  <r>
    <s v="MSP 1P"/>
    <s v="Meter sq planter (1)"/>
    <s v="Pink Granite"/>
    <n v="40"/>
    <n v="300"/>
    <m/>
    <n v="0"/>
    <n v="5"/>
    <n v="1500"/>
    <m/>
    <n v="0"/>
    <m/>
    <n v="0"/>
    <m/>
    <n v="0"/>
    <m/>
    <n v="0"/>
    <m/>
    <n v="0"/>
    <x v="2"/>
    <n v="94"/>
  </r>
  <r>
    <s v="MSP 1P"/>
    <s v="Meter sq planter (1)"/>
    <s v="Light Sandstone"/>
    <n v="40"/>
    <n v="300"/>
    <m/>
    <n v="0"/>
    <n v="5"/>
    <n v="1500"/>
    <m/>
    <n v="0"/>
    <m/>
    <n v="0"/>
    <m/>
    <n v="0"/>
    <m/>
    <n v="0"/>
    <m/>
    <n v="0"/>
    <x v="2"/>
    <n v="99"/>
  </r>
  <r>
    <s v="MSP 1P"/>
    <s v="Meter sq planter (1)"/>
    <s v="Sky Blue"/>
    <n v="40"/>
    <n v="250"/>
    <m/>
    <n v="0"/>
    <n v="5"/>
    <n v="1250"/>
    <m/>
    <n v="0"/>
    <m/>
    <n v="0"/>
    <m/>
    <n v="0"/>
    <m/>
    <n v="0"/>
    <m/>
    <n v="0"/>
    <x v="2"/>
    <n v="90"/>
  </r>
  <r>
    <s v="MSP 1P"/>
    <s v="Meter sq planter (1)"/>
    <s v="Cherry"/>
    <n v="40"/>
    <n v="250"/>
    <m/>
    <n v="0"/>
    <n v="5"/>
    <n v="1250"/>
    <m/>
    <n v="0"/>
    <m/>
    <n v="0"/>
    <m/>
    <n v="0"/>
    <m/>
    <n v="0"/>
    <m/>
    <n v="0"/>
    <x v="2"/>
    <n v="98"/>
  </r>
  <r>
    <s v="MSP 2P"/>
    <s v="Meter sq planter (2)"/>
    <s v="Black"/>
    <n v="47"/>
    <n v="340"/>
    <n v="2"/>
    <n v="680"/>
    <n v="34"/>
    <n v="11560"/>
    <n v="36"/>
    <n v="12240"/>
    <n v="2"/>
    <n v="680"/>
    <n v="0"/>
    <n v="0"/>
    <m/>
    <n v="0"/>
    <m/>
    <n v="0"/>
    <x v="2"/>
    <n v="92"/>
  </r>
  <r>
    <s v="MSP 2P"/>
    <s v="Meter sq planter (2)"/>
    <s v="Standard Green"/>
    <n v="47"/>
    <n v="370"/>
    <n v="3"/>
    <n v="1110"/>
    <m/>
    <n v="0"/>
    <m/>
    <n v="0"/>
    <m/>
    <n v="0"/>
    <m/>
    <n v="0"/>
    <m/>
    <n v="0"/>
    <m/>
    <n v="0"/>
    <x v="2"/>
    <n v="97"/>
  </r>
  <r>
    <s v="MSP 2P"/>
    <s v="Meter sq planter (2)"/>
    <s v="Pink Granite"/>
    <n v="47"/>
    <n v="400"/>
    <n v="5"/>
    <n v="2000"/>
    <m/>
    <n v="0"/>
    <m/>
    <n v="0"/>
    <m/>
    <n v="0"/>
    <m/>
    <n v="0"/>
    <m/>
    <n v="0"/>
    <m/>
    <n v="0"/>
    <x v="2"/>
    <n v="90"/>
  </r>
  <r>
    <s v="MSP 2P"/>
    <s v="Meter sq planter (2)"/>
    <s v="Light Sandstone"/>
    <n v="47"/>
    <n v="400"/>
    <m/>
    <n v="0"/>
    <n v="1"/>
    <n v="400"/>
    <m/>
    <n v="0"/>
    <m/>
    <n v="0"/>
    <m/>
    <n v="0"/>
    <m/>
    <n v="0"/>
    <m/>
    <n v="0"/>
    <x v="2"/>
    <n v="90"/>
  </r>
  <r>
    <s v="MSP 2P"/>
    <s v="Meter sq planter (2)"/>
    <s v="Cherry"/>
    <n v="47"/>
    <n v="370"/>
    <n v="2"/>
    <n v="740"/>
    <m/>
    <n v="0"/>
    <m/>
    <n v="0"/>
    <m/>
    <n v="0"/>
    <m/>
    <n v="0"/>
    <m/>
    <n v="0"/>
    <m/>
    <n v="0"/>
    <x v="2"/>
    <n v="99"/>
  </r>
  <r>
    <s v="MSP 4P"/>
    <s v="Meter sq planter (4)"/>
    <s v="Black"/>
    <n v="60"/>
    <n v="579"/>
    <n v="0"/>
    <n v="0"/>
    <n v="0"/>
    <n v="0"/>
    <n v="0"/>
    <n v="0"/>
    <n v="0"/>
    <n v="0"/>
    <n v="12"/>
    <n v="6948"/>
    <m/>
    <n v="0"/>
    <m/>
    <n v="0"/>
    <x v="2"/>
    <n v="96"/>
  </r>
  <r>
    <s v="MSP 4P"/>
    <s v="Meter sq planter (4)"/>
    <s v="Standard Green"/>
    <n v="60"/>
    <n v="589"/>
    <n v="10"/>
    <n v="5890"/>
    <m/>
    <n v="0"/>
    <m/>
    <n v="0"/>
    <m/>
    <n v="0"/>
    <m/>
    <n v="0"/>
    <m/>
    <n v="0"/>
    <m/>
    <n v="0"/>
    <x v="2"/>
    <n v="90"/>
  </r>
  <r>
    <s v="MSP 4P"/>
    <s v="Meter sq planter (4)"/>
    <s v="Pink Granite"/>
    <n v="60"/>
    <n v="650"/>
    <n v="3"/>
    <n v="1950"/>
    <m/>
    <n v="0"/>
    <m/>
    <n v="0"/>
    <m/>
    <n v="0"/>
    <m/>
    <n v="0"/>
    <m/>
    <n v="0"/>
    <m/>
    <n v="0"/>
    <x v="2"/>
    <n v="92"/>
  </r>
  <r>
    <s v="MSP 4P"/>
    <s v="Meter sq planter (4)"/>
    <s v="Light Sandstone"/>
    <n v="60"/>
    <n v="650"/>
    <n v="5"/>
    <n v="3250"/>
    <m/>
    <n v="0"/>
    <m/>
    <n v="0"/>
    <m/>
    <n v="0"/>
    <m/>
    <n v="0"/>
    <m/>
    <n v="0"/>
    <m/>
    <n v="0"/>
    <x v="2"/>
    <n v="99"/>
  </r>
  <r>
    <s v="OCT 1P"/>
    <s v="Octagonal fountain (1)"/>
    <s v="Black"/>
    <n v="40"/>
    <n v="250"/>
    <n v="5"/>
    <n v="1250"/>
    <n v="0"/>
    <n v="0"/>
    <n v="0"/>
    <n v="0"/>
    <n v="2"/>
    <n v="500"/>
    <n v="52"/>
    <n v="13000"/>
    <m/>
    <n v="0"/>
    <m/>
    <n v="0"/>
    <x v="2"/>
    <n v="95"/>
  </r>
  <r>
    <s v="OCT 1P"/>
    <s v="Octagonal fountain (1)"/>
    <s v="Pink Granite"/>
    <n v="40"/>
    <n v="290"/>
    <n v="5"/>
    <n v="1450"/>
    <m/>
    <n v="0"/>
    <m/>
    <n v="0"/>
    <m/>
    <n v="0"/>
    <m/>
    <n v="0"/>
    <m/>
    <n v="0"/>
    <m/>
    <n v="0"/>
    <x v="2"/>
    <n v="93"/>
  </r>
  <r>
    <s v="OCT 1P"/>
    <s v="Octagonal fountain (1)"/>
    <s v="Sky Blue"/>
    <n v="40"/>
    <n v="260"/>
    <n v="1"/>
    <n v="260"/>
    <m/>
    <n v="0"/>
    <m/>
    <n v="0"/>
    <m/>
    <n v="0"/>
    <m/>
    <n v="0"/>
    <m/>
    <n v="0"/>
    <m/>
    <n v="0"/>
    <x v="2"/>
    <n v="92"/>
  </r>
  <r>
    <s v="OCT 1P"/>
    <s v="Octagonal fountain (1)"/>
    <s v="Light Sandstone"/>
    <n v="40"/>
    <n v="290"/>
    <n v="5"/>
    <n v="1450"/>
    <m/>
    <n v="0"/>
    <m/>
    <n v="0"/>
    <m/>
    <n v="0"/>
    <m/>
    <n v="0"/>
    <m/>
    <n v="0"/>
    <m/>
    <n v="0"/>
    <x v="2"/>
    <n v="95"/>
  </r>
  <r>
    <s v="OCT 1P"/>
    <s v="Octagonal fountain (1)"/>
    <s v="Guernsey Granite"/>
    <n v="40"/>
    <n v="290"/>
    <m/>
    <n v="0"/>
    <n v="1"/>
    <n v="290"/>
    <m/>
    <n v="0"/>
    <m/>
    <n v="0"/>
    <m/>
    <n v="0"/>
    <m/>
    <n v="0"/>
    <m/>
    <n v="0"/>
    <x v="2"/>
    <n v="90"/>
  </r>
  <r>
    <s v="OCT 2P"/>
    <s v="Octagonal fountain (2)"/>
    <s v="Black"/>
    <n v="47"/>
    <n v="315"/>
    <n v="0"/>
    <n v="0"/>
    <n v="0"/>
    <n v="0"/>
    <n v="0"/>
    <n v="0"/>
    <n v="1"/>
    <n v="315"/>
    <n v="0"/>
    <n v="0"/>
    <m/>
    <n v="0"/>
    <m/>
    <n v="0"/>
    <x v="2"/>
    <n v="93"/>
  </r>
  <r>
    <s v="OCT 2P"/>
    <s v="Octagonal fountain (2)"/>
    <s v="Standard Green"/>
    <n v="47"/>
    <n v="340"/>
    <n v="1"/>
    <n v="340"/>
    <m/>
    <n v="0"/>
    <m/>
    <n v="0"/>
    <m/>
    <n v="0"/>
    <m/>
    <n v="0"/>
    <m/>
    <n v="0"/>
    <m/>
    <n v="0"/>
    <x v="2"/>
    <n v="91"/>
  </r>
  <r>
    <s v="OCT 2P"/>
    <s v="Octagonal fountain (2)"/>
    <s v="Light Sandstone"/>
    <n v="47"/>
    <n v="370"/>
    <m/>
    <n v="0"/>
    <n v="1"/>
    <n v="370"/>
    <m/>
    <n v="0"/>
    <m/>
    <n v="0"/>
    <m/>
    <n v="0"/>
    <m/>
    <n v="0"/>
    <m/>
    <n v="0"/>
    <x v="2"/>
    <n v="93"/>
  </r>
  <r>
    <s v="OCT 2P"/>
    <s v="Octagonal fountain (2)"/>
    <s v="Pink Granite"/>
    <n v="47"/>
    <n v="370"/>
    <n v="1"/>
    <n v="370"/>
    <m/>
    <n v="0"/>
    <m/>
    <n v="0"/>
    <m/>
    <n v="0"/>
    <m/>
    <n v="0"/>
    <m/>
    <n v="0"/>
    <m/>
    <n v="0"/>
    <x v="2"/>
    <n v="99"/>
  </r>
  <r>
    <s v="OCT 3P"/>
    <s v="Octagonal fountain (3)"/>
    <s v="Black"/>
    <n v="55"/>
    <n v="450"/>
    <n v="7"/>
    <n v="3150"/>
    <n v="2"/>
    <n v="900"/>
    <n v="3"/>
    <n v="1350"/>
    <n v="1"/>
    <n v="450"/>
    <n v="8"/>
    <n v="3600"/>
    <m/>
    <n v="0"/>
    <m/>
    <n v="0"/>
    <x v="2"/>
    <n v="95"/>
  </r>
  <r>
    <s v="OCT 3P"/>
    <s v="Octagonal fountain (3)"/>
    <s v="Standard Green"/>
    <n v="55"/>
    <n v="470"/>
    <n v="2"/>
    <n v="940"/>
    <m/>
    <n v="0"/>
    <m/>
    <n v="0"/>
    <m/>
    <n v="0"/>
    <m/>
    <n v="0"/>
    <m/>
    <n v="0"/>
    <m/>
    <n v="0"/>
    <x v="2"/>
    <n v="96"/>
  </r>
  <r>
    <s v="OCT 3P"/>
    <s v="Octagonal fountain (3)"/>
    <s v="Light Sandstone"/>
    <n v="55"/>
    <n v="500"/>
    <m/>
    <n v="0"/>
    <n v="1"/>
    <n v="500"/>
    <m/>
    <n v="0"/>
    <m/>
    <n v="0"/>
    <m/>
    <n v="0"/>
    <m/>
    <n v="0"/>
    <m/>
    <n v="0"/>
    <x v="2"/>
    <n v="93"/>
  </r>
  <r>
    <s v="OCT 3P"/>
    <s v="Octagonal fountain (3)"/>
    <s v="Pink Granite"/>
    <n v="55"/>
    <n v="500"/>
    <n v="1"/>
    <n v="500"/>
    <m/>
    <n v="0"/>
    <m/>
    <n v="0"/>
    <m/>
    <n v="0"/>
    <m/>
    <n v="0"/>
    <m/>
    <n v="0"/>
    <m/>
    <n v="0"/>
    <x v="2"/>
    <n v="10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OLY 1P"/>
    <s v="Olympic dual bin"/>
    <s v="Black"/>
    <n v="40"/>
    <x v="0"/>
    <n v="487"/>
    <n v="450"/>
    <n v="954"/>
    <n v="25"/>
    <n v="0"/>
    <n v="0"/>
    <n v="0"/>
    <x v="0"/>
    <x v="0"/>
  </r>
  <r>
    <s v="AMP 1P"/>
    <s v="Ample bin"/>
    <s v="Black"/>
    <n v="20"/>
    <x v="1"/>
    <n v="230"/>
    <n v="215"/>
    <n v="150"/>
    <n v="20"/>
    <n v="80"/>
    <n v="40"/>
    <n v="50"/>
    <x v="0"/>
    <x v="1"/>
  </r>
  <r>
    <s v="ST 1P"/>
    <s v="Stipple bin"/>
    <s v="Black"/>
    <n v="10"/>
    <x v="2"/>
    <n v="200"/>
    <n v="233"/>
    <n v="150"/>
    <n v="200"/>
    <n v="148"/>
    <n v="150"/>
    <n v="170"/>
    <x v="0"/>
    <x v="2"/>
  </r>
  <r>
    <s v="WLB 1P"/>
    <s v="West min bin"/>
    <s v="Black"/>
    <n v="12"/>
    <x v="3"/>
    <n v="315"/>
    <n v="467"/>
    <n v="580"/>
    <n v="443"/>
    <n v="521"/>
    <n v="342"/>
    <n v="155"/>
    <x v="0"/>
    <x v="2"/>
  </r>
  <r>
    <s v="PEN 1P"/>
    <s v="Penguin bin"/>
    <s v="Black"/>
    <n v="30"/>
    <x v="4"/>
    <n v="70"/>
    <n v="55"/>
    <n v="30"/>
    <n v="55"/>
    <n v="168"/>
    <n v="213"/>
    <n v="230"/>
    <x v="0"/>
    <x v="0"/>
  </r>
  <r>
    <s v="SQD 0P"/>
    <s v="Square hood bin"/>
    <s v="Black"/>
    <n v="25"/>
    <x v="5"/>
    <n v="40"/>
    <n v="30"/>
    <m/>
    <m/>
    <m/>
    <m/>
    <m/>
    <x v="0"/>
    <x v="3"/>
  </r>
  <r>
    <s v="WLB 1PL"/>
    <s v="West min liner"/>
    <s v="Black"/>
    <n v="4"/>
    <x v="6"/>
    <n v="332"/>
    <n v="280"/>
    <n v="309"/>
    <n v="280"/>
    <n v="255"/>
    <n v="244"/>
    <n v="158"/>
    <x v="0"/>
    <x v="4"/>
  </r>
  <r>
    <s v="TAR 1P"/>
    <s v="Tapered hood bin"/>
    <s v="Black"/>
    <n v="35"/>
    <x v="7"/>
    <n v="19"/>
    <n v="41"/>
    <n v="40"/>
    <n v="23"/>
    <n v="70"/>
    <n v="22"/>
    <n v="25"/>
    <x v="0"/>
    <x v="1"/>
  </r>
  <r>
    <s v="ROB 1P"/>
    <s v="Robin bin"/>
    <s v="Black"/>
    <n v="30"/>
    <x v="4"/>
    <n v="15"/>
    <n v="10"/>
    <n v="8"/>
    <n v="10"/>
    <n v="25"/>
    <n v="10"/>
    <n v="3"/>
    <x v="0"/>
    <x v="2"/>
  </r>
  <r>
    <s v="ACT 1P"/>
    <s v="Enviro can recycle - post"/>
    <s v="Black"/>
    <n v="8"/>
    <x v="8"/>
    <n v="45"/>
    <n v="50"/>
    <n v="80"/>
    <n v="50"/>
    <n v="120"/>
    <n v="103"/>
    <n v="69"/>
    <x v="0"/>
    <x v="5"/>
  </r>
  <r>
    <s v="ECO 1P"/>
    <s v="Eco bin"/>
    <s v="Black"/>
    <n v="30"/>
    <x v="9"/>
    <n v="20"/>
    <n v="25"/>
    <n v="60"/>
    <n v="45"/>
    <n v="55"/>
    <n v="130"/>
    <n v="0"/>
    <x v="0"/>
    <x v="3"/>
  </r>
  <r>
    <s v="PAR 1P"/>
    <s v="Parot bin "/>
    <s v="Black"/>
    <n v="30"/>
    <x v="10"/>
    <n v="12"/>
    <n v="12"/>
    <n v="9"/>
    <n v="10"/>
    <n v="13"/>
    <n v="13"/>
    <n v="15"/>
    <x v="0"/>
    <x v="6"/>
  </r>
  <r>
    <s v="AMB 1P"/>
    <s v="Bear bin"/>
    <s v="Black"/>
    <n v="45"/>
    <x v="7"/>
    <n v="23"/>
    <n v="20"/>
    <n v="15"/>
    <n v="10"/>
    <n v="13"/>
    <n v="20"/>
    <n v="15"/>
    <x v="0"/>
    <x v="7"/>
  </r>
  <r>
    <s v="SCW TP"/>
    <s v="Screwball post bin"/>
    <s v="Black"/>
    <n v="6"/>
    <x v="11"/>
    <n v="85"/>
    <n v="34"/>
    <n v="33"/>
    <n v="10"/>
    <n v="0"/>
    <n v="0"/>
    <n v="0"/>
    <x v="0"/>
    <x v="8"/>
  </r>
  <r>
    <s v="SLM 0P"/>
    <s v="Slim bin"/>
    <s v="Black"/>
    <n v="25"/>
    <x v="12"/>
    <n v="65"/>
    <n v="50"/>
    <n v="95"/>
    <n v="89"/>
    <n v="66"/>
    <n v="30"/>
    <n v="0"/>
    <x v="0"/>
    <x v="6"/>
  </r>
  <r>
    <s v="CHK 1P"/>
    <s v="Chick bin"/>
    <s v="Black"/>
    <n v="30"/>
    <x v="4"/>
    <n v="15"/>
    <n v="17"/>
    <n v="15"/>
    <n v="20"/>
    <n v="35"/>
    <n v="24"/>
    <n v="15"/>
    <x v="0"/>
    <x v="0"/>
  </r>
  <r>
    <s v="RCY 1P"/>
    <s v="Westmin recycle"/>
    <s v="Black"/>
    <n v="30"/>
    <x v="7"/>
    <n v="25"/>
    <n v="30"/>
    <n v="10"/>
    <n v="20"/>
    <n v="43"/>
    <n v="55"/>
    <n v="10"/>
    <x v="0"/>
    <x v="7"/>
  </r>
  <r>
    <s v="ENV 0P"/>
    <s v="Eviro bin - floor"/>
    <s v="Black"/>
    <n v="30"/>
    <x v="10"/>
    <n v="35"/>
    <n v="55"/>
    <n v="2"/>
    <n v="10"/>
    <n v="62"/>
    <n v="57"/>
    <n v="315"/>
    <x v="0"/>
    <x v="8"/>
  </r>
  <r>
    <s v="POOP 0P"/>
    <s v="Poo bin"/>
    <s v="Black"/>
    <n v="7"/>
    <x v="13"/>
    <n v="10"/>
    <m/>
    <m/>
    <m/>
    <m/>
    <m/>
    <m/>
    <x v="0"/>
    <x v="7"/>
  </r>
  <r>
    <s v="SCW 0P"/>
    <s v="Screwball post bin"/>
    <s v="Black"/>
    <n v="5"/>
    <x v="14"/>
    <n v="5"/>
    <n v="7"/>
    <n v="3"/>
    <n v="8"/>
    <n v="0"/>
    <n v="0"/>
    <n v="0"/>
    <x v="0"/>
    <x v="3"/>
  </r>
  <r>
    <s v="J-C40"/>
    <s v="Cylinder"/>
    <s v="Terracotta"/>
    <n v="14"/>
    <x v="15"/>
    <n v="134"/>
    <n v="1"/>
    <m/>
    <m/>
    <m/>
    <m/>
    <m/>
    <x v="1"/>
    <x v="2"/>
  </r>
  <r>
    <s v="J-C41"/>
    <s v="Cylinder"/>
    <s v="Black"/>
    <n v="14"/>
    <x v="16"/>
    <m/>
    <m/>
    <m/>
    <m/>
    <m/>
    <m/>
    <m/>
    <x v="1"/>
    <x v="6"/>
  </r>
  <r>
    <s v="J-C45-T2"/>
    <s v="Cylinder"/>
    <s v="Terracotta"/>
    <n v="17"/>
    <x v="17"/>
    <n v="60"/>
    <n v="5"/>
    <n v="1"/>
    <m/>
    <m/>
    <m/>
    <m/>
    <x v="1"/>
    <x v="9"/>
  </r>
  <r>
    <s v="J-C45-T3"/>
    <s v="Cylinder"/>
    <s v="Black"/>
    <n v="17"/>
    <x v="18"/>
    <m/>
    <m/>
    <m/>
    <m/>
    <m/>
    <m/>
    <m/>
    <x v="1"/>
    <x v="9"/>
  </r>
  <r>
    <s v="J-C45-T4"/>
    <s v="Cylinder"/>
    <s v="Light Sandstone"/>
    <n v="17"/>
    <x v="19"/>
    <m/>
    <m/>
    <m/>
    <m/>
    <m/>
    <m/>
    <m/>
    <x v="1"/>
    <x v="1"/>
  </r>
  <r>
    <s v="J-C65"/>
    <s v="Cylinder"/>
    <s v="Terracotta"/>
    <n v="20"/>
    <x v="20"/>
    <n v="55"/>
    <n v="35"/>
    <n v="7"/>
    <m/>
    <m/>
    <m/>
    <m/>
    <x v="1"/>
    <x v="5"/>
  </r>
  <r>
    <s v="J-EPS40-DG"/>
    <s v="Egg pot square"/>
    <s v="Terracotta"/>
    <n v="11"/>
    <x v="3"/>
    <n v="130"/>
    <n v="77"/>
    <n v="12"/>
    <m/>
    <m/>
    <m/>
    <m/>
    <x v="1"/>
    <x v="0"/>
  </r>
  <r>
    <s v="J-EPS40-DG"/>
    <s v="Egg pot square"/>
    <s v="Light Sandstone"/>
    <n v="11"/>
    <x v="21"/>
    <m/>
    <m/>
    <m/>
    <m/>
    <m/>
    <m/>
    <m/>
    <x v="1"/>
    <x v="7"/>
  </r>
  <r>
    <s v="J-EPS50"/>
    <s v="Egg pot square"/>
    <s v="Terracotta"/>
    <n v="15"/>
    <x v="20"/>
    <n v="135"/>
    <n v="65"/>
    <n v="7"/>
    <m/>
    <m/>
    <m/>
    <m/>
    <x v="1"/>
    <x v="3"/>
  </r>
  <r>
    <s v="J-EPS60-AT"/>
    <s v="Egg pot square"/>
    <s v="Terracotta"/>
    <n v="20"/>
    <x v="21"/>
    <n v="208"/>
    <n v="83"/>
    <n v="20"/>
    <m/>
    <m/>
    <m/>
    <m/>
    <x v="1"/>
    <x v="4"/>
  </r>
  <r>
    <s v="J-EPV40-DG"/>
    <s v="Egg pot vase"/>
    <s v="Terracotta"/>
    <n v="5"/>
    <x v="19"/>
    <n v="122"/>
    <n v="91"/>
    <n v="3"/>
    <m/>
    <m/>
    <m/>
    <m/>
    <x v="1"/>
    <x v="1"/>
  </r>
  <r>
    <s v="J-EPV50-T2"/>
    <s v="Egg pot vase"/>
    <s v="Terracotta"/>
    <n v="10"/>
    <x v="22"/>
    <n v="194"/>
    <n v="102"/>
    <n v="2"/>
    <m/>
    <m/>
    <m/>
    <m/>
    <x v="1"/>
    <x v="2"/>
  </r>
  <r>
    <s v="J-EPV60"/>
    <s v="Egg pot vase"/>
    <s v="Terracotta"/>
    <n v="13"/>
    <x v="3"/>
    <n v="147"/>
    <n v="110"/>
    <n v="17"/>
    <m/>
    <m/>
    <m/>
    <m/>
    <x v="1"/>
    <x v="3"/>
  </r>
  <r>
    <s v="J-EPV75"/>
    <s v="Egg pot vase"/>
    <s v="Terracotta"/>
    <n v="17"/>
    <x v="23"/>
    <n v="133"/>
    <n v="93"/>
    <n v="8"/>
    <m/>
    <m/>
    <m/>
    <m/>
    <x v="1"/>
    <x v="10"/>
  </r>
  <r>
    <s v="J-R100"/>
    <s v="Rectangular container"/>
    <s v="Terracotta"/>
    <n v="8"/>
    <x v="19"/>
    <n v="173"/>
    <n v="91"/>
    <n v="75"/>
    <m/>
    <m/>
    <m/>
    <m/>
    <x v="1"/>
    <x v="3"/>
  </r>
  <r>
    <s v="J-R100/40"/>
    <s v="Rectangular container"/>
    <s v="Terracotta"/>
    <n v="10"/>
    <x v="20"/>
    <n v="430"/>
    <n v="223"/>
    <n v="157"/>
    <m/>
    <m/>
    <m/>
    <m/>
    <x v="1"/>
    <x v="10"/>
  </r>
  <r>
    <s v="J-R120"/>
    <s v="Rectangular container"/>
    <s v="Terracotta"/>
    <n v="15"/>
    <x v="24"/>
    <n v="109"/>
    <n v="102"/>
    <n v="32"/>
    <m/>
    <m/>
    <m/>
    <m/>
    <x v="1"/>
    <x v="7"/>
  </r>
  <r>
    <s v="J-R65"/>
    <s v="Rectangular container"/>
    <s v="Terracotta"/>
    <n v="5"/>
    <x v="19"/>
    <n v="79"/>
    <n v="29"/>
    <m/>
    <m/>
    <m/>
    <m/>
    <m/>
    <x v="1"/>
    <x v="10"/>
  </r>
  <r>
    <s v="J-S40"/>
    <s v="Square"/>
    <s v="Terracotta"/>
    <n v="5"/>
    <x v="25"/>
    <n v="82"/>
    <n v="33"/>
    <n v="20"/>
    <m/>
    <m/>
    <m/>
    <m/>
    <x v="1"/>
    <x v="8"/>
  </r>
  <r>
    <s v="J-S50"/>
    <s v="Square"/>
    <s v="Terracotta"/>
    <n v="7"/>
    <x v="19"/>
    <n v="153"/>
    <n v="93"/>
    <n v="50"/>
    <m/>
    <m/>
    <m/>
    <m/>
    <x v="1"/>
    <x v="6"/>
  </r>
  <r>
    <s v="J-S60"/>
    <s v="Square"/>
    <s v="Terracotta"/>
    <n v="8"/>
    <x v="26"/>
    <n v="90"/>
    <n v="35"/>
    <n v="15"/>
    <m/>
    <m/>
    <m/>
    <m/>
    <x v="1"/>
    <x v="5"/>
  </r>
  <r>
    <s v="J-S75-AG"/>
    <s v="Square"/>
    <s v="Terracotta"/>
    <n v="11"/>
    <x v="20"/>
    <n v="24"/>
    <n v="21"/>
    <n v="3"/>
    <m/>
    <m/>
    <m/>
    <m/>
    <x v="1"/>
    <x v="4"/>
  </r>
  <r>
    <s v="J-TS3550"/>
    <s v="Tall square"/>
    <s v="Terracotta"/>
    <n v="15"/>
    <x v="19"/>
    <n v="103"/>
    <n v="77"/>
    <n v="4"/>
    <m/>
    <m/>
    <m/>
    <m/>
    <x v="1"/>
    <x v="4"/>
  </r>
  <r>
    <s v="J-TS4056"/>
    <s v="Tall square"/>
    <s v="Terracotta"/>
    <n v="15"/>
    <x v="27"/>
    <n v="54"/>
    <n v="0"/>
    <n v="0"/>
    <m/>
    <m/>
    <m/>
    <m/>
    <x v="1"/>
    <x v="5"/>
  </r>
  <r>
    <s v="J-TS4070"/>
    <s v="Tall square"/>
    <s v="Terracotta"/>
    <n v="15"/>
    <x v="6"/>
    <n v="35"/>
    <n v="85"/>
    <n v="5"/>
    <m/>
    <m/>
    <m/>
    <m/>
    <x v="1"/>
    <x v="6"/>
  </r>
  <r>
    <s v="J-TS4590"/>
    <s v="Tall square"/>
    <s v="Terracotta"/>
    <n v="15"/>
    <x v="6"/>
    <n v="235"/>
    <n v="55"/>
    <n v="39"/>
    <m/>
    <m/>
    <m/>
    <m/>
    <x v="1"/>
    <x v="0"/>
  </r>
  <r>
    <s v="J-TV5070"/>
    <s v="Tall vase"/>
    <s v="Terracotta"/>
    <n v="10"/>
    <x v="28"/>
    <n v="70"/>
    <n v="7"/>
    <m/>
    <m/>
    <m/>
    <m/>
    <m/>
    <x v="1"/>
    <x v="0"/>
  </r>
  <r>
    <s v="J-TV6084-RBL"/>
    <s v="Tall vase"/>
    <s v="Terracotta"/>
    <n v="12"/>
    <x v="29"/>
    <n v="35"/>
    <n v="35"/>
    <n v="5"/>
    <m/>
    <m/>
    <m/>
    <m/>
    <x v="1"/>
    <x v="8"/>
  </r>
  <r>
    <s v="J-V110-T2"/>
    <s v="Plain vase"/>
    <s v="Terracotta"/>
    <n v="15"/>
    <x v="21"/>
    <n v="150"/>
    <n v="50"/>
    <n v="4"/>
    <m/>
    <m/>
    <m/>
    <m/>
    <x v="1"/>
    <x v="10"/>
  </r>
  <r>
    <s v="J-V40-PR"/>
    <s v="Plain vase"/>
    <s v="Terracotta"/>
    <n v="5"/>
    <x v="16"/>
    <n v="235"/>
    <n v="160"/>
    <n v="23"/>
    <m/>
    <m/>
    <m/>
    <m/>
    <x v="1"/>
    <x v="9"/>
  </r>
  <r>
    <s v="J-V50"/>
    <s v="Plain vase"/>
    <s v="Terracotta"/>
    <n v="7"/>
    <x v="15"/>
    <n v="210"/>
    <n v="172"/>
    <n v="25"/>
    <n v="0"/>
    <n v="0"/>
    <m/>
    <m/>
    <x v="1"/>
    <x v="4"/>
  </r>
  <r>
    <s v="J-V60"/>
    <s v="Plain vase"/>
    <s v="Terracotta"/>
    <n v="9"/>
    <x v="19"/>
    <n v="312"/>
    <n v="108"/>
    <n v="30"/>
    <n v="0"/>
    <n v="0"/>
    <m/>
    <m/>
    <x v="1"/>
    <x v="9"/>
  </r>
  <r>
    <s v="J-V70-PR"/>
    <s v="Plain vase"/>
    <s v="Terracotta"/>
    <n v="10.5"/>
    <x v="2"/>
    <n v="289"/>
    <n v="193"/>
    <n v="205"/>
    <n v="0"/>
    <n v="0"/>
    <m/>
    <m/>
    <x v="1"/>
    <x v="3"/>
  </r>
  <r>
    <s v="J-V85-PR"/>
    <s v="Plain vase"/>
    <s v="Terracotta"/>
    <n v="12"/>
    <x v="30"/>
    <n v="240"/>
    <n v="170"/>
    <n v="15"/>
    <n v="0"/>
    <n v="0"/>
    <m/>
    <m/>
    <x v="1"/>
    <x v="1"/>
  </r>
  <r>
    <s v="J-VG40"/>
    <s v="Garlanded vase"/>
    <s v="Terracotta"/>
    <n v="13"/>
    <x v="3"/>
    <n v="13"/>
    <n v="0"/>
    <n v="0"/>
    <n v="0"/>
    <n v="0"/>
    <m/>
    <m/>
    <x v="1"/>
    <x v="9"/>
  </r>
  <r>
    <s v="J-VG50"/>
    <s v="Garlanded vase"/>
    <s v="Terracotta"/>
    <n v="15"/>
    <x v="31"/>
    <n v="18"/>
    <n v="0"/>
    <n v="0"/>
    <n v="0"/>
    <n v="0"/>
    <m/>
    <m/>
    <x v="1"/>
    <x v="0"/>
  </r>
  <r>
    <s v="J-WINBOX-LG"/>
    <s v="Window Box"/>
    <s v="Terracotta"/>
    <n v="9"/>
    <x v="32"/>
    <n v="7"/>
    <n v="25"/>
    <n v="25"/>
    <n v="0"/>
    <n v="0"/>
    <m/>
    <m/>
    <x v="1"/>
    <x v="9"/>
  </r>
  <r>
    <s v="CAS 0P"/>
    <s v="Cup and Saucer"/>
    <s v="Black"/>
    <n v="7"/>
    <x v="16"/>
    <n v="2132"/>
    <n v="2648"/>
    <n v="2712"/>
    <n v="1775"/>
    <n v="2302"/>
    <n v="2250"/>
    <n v="2532"/>
    <x v="2"/>
    <x v="3"/>
  </r>
  <r>
    <s v="CAS 0P"/>
    <s v="Cup and Saucer"/>
    <s v="Standard Green"/>
    <n v="7"/>
    <x v="17"/>
    <n v="1300"/>
    <n v="1250"/>
    <n v="800"/>
    <n v="750"/>
    <n v="1200"/>
    <n v="2050"/>
    <n v="1980"/>
    <x v="2"/>
    <x v="1"/>
  </r>
  <r>
    <s v="CAS 0P"/>
    <s v="Cup and Saucer"/>
    <s v="Orange"/>
    <n v="7"/>
    <x v="17"/>
    <n v="6"/>
    <n v="15"/>
    <m/>
    <m/>
    <m/>
    <m/>
    <m/>
    <x v="2"/>
    <x v="4"/>
  </r>
  <r>
    <s v="CAS 0P"/>
    <s v="Cup and Saucer"/>
    <s v="Sky Blue"/>
    <n v="7"/>
    <x v="17"/>
    <n v="135"/>
    <n v="46"/>
    <m/>
    <m/>
    <m/>
    <m/>
    <m/>
    <x v="2"/>
    <x v="10"/>
  </r>
  <r>
    <s v="BBU 1P"/>
    <s v="Barrier Basket"/>
    <s v="Black"/>
    <n v="6"/>
    <x v="17"/>
    <n v="405"/>
    <n v="534"/>
    <n v="987"/>
    <n v="1917"/>
    <n v="1047"/>
    <n v="326"/>
    <n v="857"/>
    <x v="2"/>
    <x v="8"/>
  </r>
  <r>
    <s v="BBU 1P"/>
    <s v="Barrier Basket"/>
    <s v="Standard Green"/>
    <n v="6"/>
    <x v="6"/>
    <n v="450"/>
    <n v="300"/>
    <n v="230"/>
    <n v="200"/>
    <n v="225"/>
    <n v="705"/>
    <n v="680"/>
    <x v="2"/>
    <x v="8"/>
  </r>
  <r>
    <s v="BBU 1P"/>
    <s v="Barrier Basket"/>
    <s v="Pink Granite"/>
    <n v="6"/>
    <x v="2"/>
    <n v="530"/>
    <n v="135"/>
    <m/>
    <m/>
    <m/>
    <m/>
    <m/>
    <x v="2"/>
    <x v="0"/>
  </r>
  <r>
    <s v="OCT 0P"/>
    <s v="Octagonal fountain"/>
    <s v="Black"/>
    <n v="35"/>
    <x v="33"/>
    <n v="112"/>
    <n v="98"/>
    <n v="92"/>
    <n v="235"/>
    <n v="176"/>
    <n v="88"/>
    <n v="28"/>
    <x v="2"/>
    <x v="1"/>
  </r>
  <r>
    <s v="OCT 0P"/>
    <s v="Octagonal fountain"/>
    <s v="Standard Green"/>
    <n v="35"/>
    <x v="4"/>
    <n v="230"/>
    <n v="187"/>
    <n v="135"/>
    <n v="87"/>
    <n v="53"/>
    <n v="235"/>
    <n v="200"/>
    <x v="2"/>
    <x v="2"/>
  </r>
  <r>
    <s v="OCT 0P"/>
    <s v="Octagonal fountain"/>
    <s v="Dark Sandstone"/>
    <n v="35"/>
    <x v="4"/>
    <n v="26"/>
    <n v="13"/>
    <m/>
    <m/>
    <m/>
    <m/>
    <m/>
    <x v="2"/>
    <x v="10"/>
  </r>
  <r>
    <s v="OCT 0P"/>
    <s v="Octagonal fountain"/>
    <s v="Guernsey Granite"/>
    <n v="35"/>
    <x v="4"/>
    <n v="135"/>
    <n v="78"/>
    <m/>
    <m/>
    <m/>
    <m/>
    <m/>
    <x v="2"/>
    <x v="10"/>
  </r>
  <r>
    <s v="OCT 0P"/>
    <s v="Octagonal fountain"/>
    <s v="Millstone Gritt"/>
    <n v="35"/>
    <x v="4"/>
    <n v="15"/>
    <n v="8"/>
    <m/>
    <m/>
    <m/>
    <m/>
    <m/>
    <x v="2"/>
    <x v="1"/>
  </r>
  <r>
    <s v="OCT 0P"/>
    <s v="Octagonal fountain"/>
    <s v="Pink Granite"/>
    <n v="35"/>
    <x v="4"/>
    <n v="76"/>
    <n v="55"/>
    <m/>
    <m/>
    <m/>
    <m/>
    <m/>
    <x v="2"/>
    <x v="10"/>
  </r>
  <r>
    <s v="CNS 1P"/>
    <s v="Cup and Saucer on pole"/>
    <s v="Black"/>
    <n v="7"/>
    <x v="19"/>
    <n v="1064"/>
    <n v="1153"/>
    <n v="1979"/>
    <n v="2901"/>
    <n v="2434"/>
    <n v="1693"/>
    <n v="1311"/>
    <x v="2"/>
    <x v="4"/>
  </r>
  <r>
    <s v="CNS 1P"/>
    <s v="Cup and Saucer on pole"/>
    <s v="Standard Green"/>
    <n v="7"/>
    <x v="2"/>
    <n v="1578"/>
    <n v="1450"/>
    <n v="1135"/>
    <n v="957"/>
    <n v="2300"/>
    <n v="2780"/>
    <n v="2800"/>
    <x v="2"/>
    <x v="10"/>
  </r>
  <r>
    <s v="CNS 1P"/>
    <s v="Cup and Saucer on pole"/>
    <s v="Light Green"/>
    <n v="7"/>
    <x v="2"/>
    <n v="23"/>
    <n v="15"/>
    <m/>
    <m/>
    <m/>
    <m/>
    <m/>
    <x v="2"/>
    <x v="0"/>
  </r>
  <r>
    <s v="BRL 0P"/>
    <s v="Barrel"/>
    <s v="Brown"/>
    <n v="15"/>
    <x v="3"/>
    <n v="496"/>
    <n v="557"/>
    <m/>
    <m/>
    <m/>
    <m/>
    <m/>
    <x v="2"/>
    <x v="3"/>
  </r>
  <r>
    <s v="BHV 5P"/>
    <s v="Bee hive fountain (5)"/>
    <s v="Black"/>
    <n v="55"/>
    <x v="34"/>
    <n v="58"/>
    <n v="75"/>
    <n v="39"/>
    <n v="16"/>
    <n v="21"/>
    <n v="60"/>
    <n v="64"/>
    <x v="2"/>
    <x v="5"/>
  </r>
  <r>
    <s v="BHV 5P"/>
    <s v="Bee hive fountain (5)"/>
    <s v="Standard Green"/>
    <n v="55"/>
    <x v="35"/>
    <n v="66"/>
    <n v="35"/>
    <n v="12"/>
    <n v="15"/>
    <n v="33"/>
    <n v="50"/>
    <n v="45"/>
    <x v="2"/>
    <x v="4"/>
  </r>
  <r>
    <s v="BHV 5P"/>
    <s v="Bee hive fountain (5)"/>
    <s v="Pink Granite"/>
    <n v="55"/>
    <x v="35"/>
    <n v="35"/>
    <n v="14"/>
    <m/>
    <m/>
    <m/>
    <m/>
    <m/>
    <x v="2"/>
    <x v="0"/>
  </r>
  <r>
    <s v="BHV 5P"/>
    <s v="Bee hive fountain (5)"/>
    <s v="Guernsey Granite"/>
    <n v="55"/>
    <x v="36"/>
    <n v="57"/>
    <n v="35"/>
    <m/>
    <m/>
    <m/>
    <m/>
    <m/>
    <x v="2"/>
    <x v="6"/>
  </r>
  <r>
    <s v="BHV 6P"/>
    <s v="Bee hive fountain (6)"/>
    <s v="Black"/>
    <n v="65"/>
    <x v="37"/>
    <n v="51"/>
    <n v="78"/>
    <n v="193"/>
    <n v="0"/>
    <n v="0"/>
    <n v="0"/>
    <n v="0"/>
    <x v="2"/>
    <x v="4"/>
  </r>
  <r>
    <s v="BHV 6P"/>
    <s v="Bee hive fountain (6)"/>
    <s v="Standard Green"/>
    <n v="65"/>
    <x v="38"/>
    <n v="158"/>
    <n v="113"/>
    <n v="250"/>
    <m/>
    <m/>
    <m/>
    <m/>
    <x v="2"/>
    <x v="1"/>
  </r>
  <r>
    <s v="BHV 6P"/>
    <s v="Bee hive fountain (6)"/>
    <s v="Light Green"/>
    <n v="65"/>
    <x v="38"/>
    <n v="3"/>
    <m/>
    <m/>
    <m/>
    <m/>
    <m/>
    <m/>
    <x v="2"/>
    <x v="7"/>
  </r>
  <r>
    <s v="BHV 6P"/>
    <s v="Bee hive fountain (6)"/>
    <s v="Moss Stone"/>
    <n v="65"/>
    <x v="39"/>
    <m/>
    <n v="5"/>
    <m/>
    <m/>
    <m/>
    <m/>
    <m/>
    <x v="2"/>
    <x v="7"/>
  </r>
  <r>
    <s v="BHV 6P"/>
    <s v="Bee hive fountain (6)"/>
    <s v="Guernsey Granite"/>
    <n v="65"/>
    <x v="39"/>
    <n v="5"/>
    <m/>
    <m/>
    <m/>
    <m/>
    <m/>
    <m/>
    <x v="2"/>
    <x v="9"/>
  </r>
  <r>
    <s v="BHV 6P"/>
    <s v="Bee hive fountain (6)"/>
    <s v="Pink Granite"/>
    <n v="65"/>
    <x v="39"/>
    <n v="53"/>
    <n v="28"/>
    <m/>
    <m/>
    <m/>
    <m/>
    <m/>
    <x v="2"/>
    <x v="6"/>
  </r>
  <r>
    <s v="UTP 2P"/>
    <s v="Half basket up the pole"/>
    <s v="Black"/>
    <n v="5"/>
    <x v="30"/>
    <n v="728"/>
    <n v="871"/>
    <n v="913"/>
    <n v="1800"/>
    <n v="1315"/>
    <n v="577"/>
    <n v="573"/>
    <x v="2"/>
    <x v="6"/>
  </r>
  <r>
    <s v="UTP 2P"/>
    <s v="Half basket up the pole"/>
    <s v="Standard Green"/>
    <n v="5"/>
    <x v="40"/>
    <n v="890"/>
    <n v="765"/>
    <n v="521"/>
    <n v="220"/>
    <n v="349"/>
    <n v="1385"/>
    <n v="1290"/>
    <x v="2"/>
    <x v="6"/>
  </r>
  <r>
    <s v="UTP 2P"/>
    <s v="Half basket up the pole"/>
    <s v="Sky Blue"/>
    <n v="5"/>
    <x v="40"/>
    <n v="23"/>
    <n v="5"/>
    <m/>
    <m/>
    <m/>
    <m/>
    <m/>
    <x v="2"/>
    <x v="6"/>
  </r>
  <r>
    <s v="UTP 2P"/>
    <s v="Half basket up the pole"/>
    <s v="Light Green"/>
    <n v="5"/>
    <x v="40"/>
    <n v="15"/>
    <m/>
    <m/>
    <m/>
    <m/>
    <m/>
    <m/>
    <x v="2"/>
    <x v="9"/>
  </r>
  <r>
    <s v="CAS 1P"/>
    <s v="Cup and Saucer (HB)"/>
    <s v="Black"/>
    <n v="5"/>
    <x v="19"/>
    <n v="787"/>
    <n v="478"/>
    <n v="1235"/>
    <n v="1450"/>
    <n v="1728"/>
    <n v="1182"/>
    <n v="999"/>
    <x v="2"/>
    <x v="1"/>
  </r>
  <r>
    <s v="CAS 1P"/>
    <s v="Cup and Saucer (HB)"/>
    <s v="Standard Green"/>
    <n v="5"/>
    <x v="6"/>
    <n v="860"/>
    <n v="744"/>
    <n v="343"/>
    <n v="320"/>
    <n v="287"/>
    <n v="680"/>
    <n v="623"/>
    <x v="2"/>
    <x v="2"/>
  </r>
  <r>
    <s v="CAS 1P"/>
    <s v="Cup and Saucer (HB)"/>
    <s v="Light Sandstone"/>
    <n v="5"/>
    <x v="20"/>
    <n v="23"/>
    <n v="35"/>
    <m/>
    <m/>
    <m/>
    <m/>
    <m/>
    <x v="2"/>
    <x v="10"/>
  </r>
  <r>
    <s v="MSP 0P"/>
    <s v="Meter sq planter"/>
    <s v="Black"/>
    <n v="35"/>
    <x v="41"/>
    <n v="116"/>
    <n v="164"/>
    <n v="319"/>
    <n v="251"/>
    <n v="207"/>
    <n v="182"/>
    <n v="54"/>
    <x v="2"/>
    <x v="2"/>
  </r>
  <r>
    <s v="MSP 0P"/>
    <s v="Meter sq planter"/>
    <s v="Pink Granite"/>
    <n v="35"/>
    <x v="5"/>
    <m/>
    <n v="89"/>
    <m/>
    <m/>
    <m/>
    <m/>
    <m/>
    <x v="2"/>
    <x v="8"/>
  </r>
  <r>
    <s v="MSP 0P"/>
    <s v="Meter sq planter"/>
    <s v="Light Sandstone"/>
    <n v="35"/>
    <x v="5"/>
    <n v="5"/>
    <m/>
    <m/>
    <m/>
    <m/>
    <m/>
    <m/>
    <x v="2"/>
    <x v="7"/>
  </r>
  <r>
    <s v="MSP 0P"/>
    <s v="Meter sq planter"/>
    <s v="White Marble"/>
    <n v="35"/>
    <x v="5"/>
    <n v="5"/>
    <m/>
    <m/>
    <m/>
    <m/>
    <m/>
    <m/>
    <x v="2"/>
    <x v="1"/>
  </r>
  <r>
    <s v="UTP 1P"/>
    <s v="Half basket up the pole"/>
    <s v="Black"/>
    <n v="4"/>
    <x v="19"/>
    <n v="962"/>
    <n v="1465"/>
    <n v="1334"/>
    <n v="2383"/>
    <n v="1525"/>
    <n v="1582"/>
    <n v="1539"/>
    <x v="2"/>
    <x v="5"/>
  </r>
  <r>
    <s v="UTP 1P"/>
    <s v="Half basket up the pole"/>
    <s v="Standard Green"/>
    <n v="4"/>
    <x v="2"/>
    <n v="1450"/>
    <n v="834"/>
    <n v="620"/>
    <n v="348"/>
    <n v="930"/>
    <n v="870"/>
    <n v="850"/>
    <x v="2"/>
    <x v="2"/>
  </r>
  <r>
    <s v="UTP 1P"/>
    <s v="Half basket up the pole"/>
    <s v="Orange"/>
    <n v="4"/>
    <x v="2"/>
    <m/>
    <n v="5"/>
    <m/>
    <m/>
    <m/>
    <m/>
    <m/>
    <x v="2"/>
    <x v="5"/>
  </r>
  <r>
    <s v="UTP 1P"/>
    <s v="Half basket up the pole"/>
    <s v="Sky Blue"/>
    <n v="4"/>
    <x v="2"/>
    <n v="5"/>
    <m/>
    <m/>
    <m/>
    <m/>
    <m/>
    <m/>
    <x v="2"/>
    <x v="10"/>
  </r>
  <r>
    <s v="UTP 1P"/>
    <s v="Half basket up the pole"/>
    <s v="Cherry"/>
    <n v="4"/>
    <x v="2"/>
    <m/>
    <n v="5"/>
    <m/>
    <m/>
    <m/>
    <m/>
    <m/>
    <x v="2"/>
    <x v="5"/>
  </r>
  <r>
    <s v="BBU 1PL"/>
    <s v="Barrier Basket Liner"/>
    <s v="Black"/>
    <n v="3.5"/>
    <x v="42"/>
    <n v="604"/>
    <n v="339"/>
    <n v="853"/>
    <n v="2331"/>
    <n v="1049"/>
    <n v="326"/>
    <n v="708"/>
    <x v="2"/>
    <x v="9"/>
  </r>
  <r>
    <s v="BBU 1PL"/>
    <s v="Barrier Basket Liner"/>
    <s v="Standard Green"/>
    <n v="3.5"/>
    <x v="15"/>
    <n v="1350"/>
    <n v="1200"/>
    <n v="567"/>
    <n v="200"/>
    <n v="540"/>
    <n v="1250"/>
    <n v="890"/>
    <x v="2"/>
    <x v="3"/>
  </r>
  <r>
    <s v="CHB 1P"/>
    <s v="Conventional Hanging Basket"/>
    <s v="Black"/>
    <n v="5"/>
    <x v="15"/>
    <n v="527"/>
    <n v="203"/>
    <n v="395"/>
    <n v="499"/>
    <n v="915"/>
    <n v="230"/>
    <n v="532"/>
    <x v="2"/>
    <x v="3"/>
  </r>
  <r>
    <s v="CHB 1P"/>
    <s v="Conventional Hanging Basket"/>
    <s v="Standard Green"/>
    <n v="5"/>
    <x v="19"/>
    <n v="342"/>
    <n v="280"/>
    <n v="133"/>
    <n v="200"/>
    <n v="187"/>
    <n v="850"/>
    <n v="345"/>
    <x v="2"/>
    <x v="4"/>
  </r>
  <r>
    <s v="CHB 1P"/>
    <s v="Conventional Hanging Basket"/>
    <s v="Cherry"/>
    <n v="5"/>
    <x v="19"/>
    <n v="28"/>
    <n v="5"/>
    <m/>
    <m/>
    <m/>
    <m/>
    <m/>
    <x v="2"/>
    <x v="0"/>
  </r>
  <r>
    <s v="MSP 3P"/>
    <s v="Meter sq planter (3)"/>
    <s v="Black"/>
    <n v="55"/>
    <x v="43"/>
    <n v="36"/>
    <n v="40"/>
    <n v="45"/>
    <n v="141"/>
    <n v="156"/>
    <n v="73"/>
    <n v="39"/>
    <x v="2"/>
    <x v="8"/>
  </r>
  <r>
    <s v="MSP 3P"/>
    <s v="Meter sq planter (3)"/>
    <s v="Standard Green"/>
    <n v="55"/>
    <x v="44"/>
    <n v="25"/>
    <n v="30"/>
    <n v="23"/>
    <n v="22"/>
    <n v="35"/>
    <n v="135"/>
    <n v="142"/>
    <x v="2"/>
    <x v="10"/>
  </r>
  <r>
    <s v="MSP 3P"/>
    <s v="Meter sq planter (3)"/>
    <s v="Pink Granite"/>
    <n v="55"/>
    <x v="45"/>
    <n v="33"/>
    <n v="15"/>
    <m/>
    <m/>
    <m/>
    <m/>
    <m/>
    <x v="2"/>
    <x v="7"/>
  </r>
  <r>
    <s v="MSP 3P"/>
    <s v="Meter sq planter (3)"/>
    <s v="Guernsey Granite"/>
    <n v="55"/>
    <x v="45"/>
    <n v="53"/>
    <n v="21"/>
    <m/>
    <m/>
    <m/>
    <m/>
    <m/>
    <x v="2"/>
    <x v="9"/>
  </r>
  <r>
    <s v="FF 2P"/>
    <s v="Floural fountain "/>
    <s v="Black"/>
    <n v="40"/>
    <x v="46"/>
    <n v="41"/>
    <n v="106"/>
    <n v="81"/>
    <n v="215"/>
    <n v="255"/>
    <n v="72"/>
    <n v="21"/>
    <x v="2"/>
    <x v="6"/>
  </r>
  <r>
    <s v="FF 2P"/>
    <s v="Floural fountain "/>
    <s v="Pink Granite"/>
    <n v="40"/>
    <x v="47"/>
    <n v="55"/>
    <n v="45"/>
    <m/>
    <m/>
    <m/>
    <m/>
    <m/>
    <x v="2"/>
    <x v="7"/>
  </r>
  <r>
    <s v="FF 2P"/>
    <s v="Floural fountain "/>
    <s v="Guernsey Granite"/>
    <n v="40"/>
    <x v="47"/>
    <n v="30"/>
    <m/>
    <m/>
    <m/>
    <m/>
    <m/>
    <m/>
    <x v="2"/>
    <x v="9"/>
  </r>
  <r>
    <s v="OVL 0P"/>
    <s v="Floor standing oval planter"/>
    <s v="Pink Granite"/>
    <n v="30"/>
    <x v="13"/>
    <n v="42"/>
    <n v="47"/>
    <n v="12"/>
    <n v="7"/>
    <n v="71"/>
    <n v="29"/>
    <n v="31"/>
    <x v="2"/>
    <x v="2"/>
  </r>
  <r>
    <s v="OVL 0P"/>
    <s v="Floor standing oval planter"/>
    <s v="Guernsey Granite"/>
    <n v="30"/>
    <x v="1"/>
    <n v="26"/>
    <n v="25"/>
    <m/>
    <m/>
    <m/>
    <m/>
    <m/>
    <x v="2"/>
    <x v="5"/>
  </r>
  <r>
    <s v="OVL 0P"/>
    <s v="Floor standing oval planter"/>
    <s v="Sky Blue"/>
    <n v="30"/>
    <x v="13"/>
    <n v="5"/>
    <m/>
    <m/>
    <m/>
    <m/>
    <m/>
    <m/>
    <x v="2"/>
    <x v="2"/>
  </r>
  <r>
    <s v="OVL 0P"/>
    <s v="Floor standing oval planter"/>
    <s v="Cherry"/>
    <n v="30"/>
    <x v="13"/>
    <n v="8"/>
    <m/>
    <m/>
    <m/>
    <m/>
    <m/>
    <m/>
    <x v="2"/>
    <x v="1"/>
  </r>
  <r>
    <s v="HBB 2P"/>
    <s v="Half barrier basket"/>
    <s v="Black"/>
    <n v="9"/>
    <x v="19"/>
    <n v="80"/>
    <n v="71"/>
    <n v="200"/>
    <n v="114"/>
    <n v="210"/>
    <n v="116"/>
    <n v="408"/>
    <x v="2"/>
    <x v="1"/>
  </r>
  <r>
    <s v="HBB 2P"/>
    <s v="Half barrier basket"/>
    <s v="Standard Green"/>
    <n v="9"/>
    <x v="2"/>
    <n v="230"/>
    <n v="185"/>
    <n v="74"/>
    <n v="67"/>
    <n v="55"/>
    <n v="80"/>
    <n v="250"/>
    <x v="2"/>
    <x v="0"/>
  </r>
  <r>
    <s v="BBU 0P"/>
    <s v="Full barrier basket"/>
    <s v="Black"/>
    <n v="7.5"/>
    <x v="48"/>
    <n v="94"/>
    <n v="138"/>
    <n v="124"/>
    <n v="72"/>
    <n v="10"/>
    <n v="0"/>
    <n v="0"/>
    <x v="2"/>
    <x v="9"/>
  </r>
  <r>
    <s v="BBU 0P"/>
    <s v="Full barrier basket"/>
    <s v="Standard Green"/>
    <n v="7.5"/>
    <x v="40"/>
    <n v="360"/>
    <n v="245"/>
    <n v="133"/>
    <n v="88"/>
    <n v="10"/>
    <m/>
    <m/>
    <x v="2"/>
    <x v="9"/>
  </r>
  <r>
    <s v="BBU 0P"/>
    <s v="Full barrier basket"/>
    <s v="Cherry"/>
    <n v="7.5"/>
    <x v="40"/>
    <n v="5"/>
    <m/>
    <m/>
    <m/>
    <m/>
    <m/>
    <m/>
    <x v="2"/>
    <x v="2"/>
  </r>
  <r>
    <s v="WBX 1PL"/>
    <s v="Wall and window box"/>
    <s v="Black"/>
    <n v="3.5"/>
    <x v="15"/>
    <n v="62"/>
    <n v="36"/>
    <n v="46"/>
    <n v="34"/>
    <n v="1"/>
    <n v="1"/>
    <n v="4"/>
    <x v="2"/>
    <x v="5"/>
  </r>
  <r>
    <s v="WBX 1PL"/>
    <s v="Wall and window box"/>
    <s v="Standard Green"/>
    <n v="3.5"/>
    <x v="6"/>
    <n v="5"/>
    <m/>
    <m/>
    <m/>
    <m/>
    <m/>
    <m/>
    <x v="2"/>
    <x v="8"/>
  </r>
  <r>
    <s v="WBX 1PL"/>
    <s v="Wall and window box"/>
    <s v="Light Green"/>
    <n v="3.5"/>
    <x v="6"/>
    <n v="3"/>
    <m/>
    <m/>
    <m/>
    <m/>
    <m/>
    <m/>
    <x v="2"/>
    <x v="6"/>
  </r>
  <r>
    <s v="WBX 1PL"/>
    <s v="Wall and window box"/>
    <s v="Pink Granite"/>
    <n v="3.5"/>
    <x v="30"/>
    <n v="35"/>
    <m/>
    <m/>
    <m/>
    <m/>
    <m/>
    <m/>
    <x v="2"/>
    <x v="2"/>
  </r>
  <r>
    <s v="WBX 3PL"/>
    <s v="Wall and window box"/>
    <s v="Black"/>
    <n v="5.5"/>
    <x v="3"/>
    <n v="45"/>
    <n v="3"/>
    <n v="10"/>
    <n v="21"/>
    <n v="1"/>
    <n v="40"/>
    <n v="41"/>
    <x v="2"/>
    <x v="3"/>
  </r>
  <r>
    <s v="WBX 3PL"/>
    <s v="Wall and window box"/>
    <s v="Standard Green"/>
    <n v="5.5"/>
    <x v="49"/>
    <n v="200"/>
    <n v="45"/>
    <n v="5"/>
    <m/>
    <m/>
    <m/>
    <m/>
    <x v="2"/>
    <x v="8"/>
  </r>
  <r>
    <s v="WBX 3PL"/>
    <s v="Wall and window box"/>
    <s v="Pink Granite"/>
    <n v="5.5"/>
    <x v="50"/>
    <n v="35"/>
    <m/>
    <m/>
    <m/>
    <m/>
    <m/>
    <m/>
    <x v="2"/>
    <x v="2"/>
  </r>
  <r>
    <s v="UTP 2PL"/>
    <s v="Half pole basket"/>
    <s v="Black"/>
    <n v="3.5"/>
    <x v="51"/>
    <n v="299"/>
    <n v="83"/>
    <n v="176"/>
    <n v="400"/>
    <n v="427"/>
    <n v="459"/>
    <n v="369"/>
    <x v="2"/>
    <x v="9"/>
  </r>
  <r>
    <s v="UTP 2PL"/>
    <s v="Half pole basket"/>
    <s v="Standard Green"/>
    <n v="3.5"/>
    <x v="15"/>
    <n v="433"/>
    <n v="350"/>
    <n v="235"/>
    <n v="170"/>
    <n v="55"/>
    <n v="135"/>
    <n v="120"/>
    <x v="2"/>
    <x v="9"/>
  </r>
  <r>
    <s v="UTP 2PL"/>
    <s v="Half pole basket"/>
    <s v="Cherry"/>
    <n v="3.5"/>
    <x v="15"/>
    <m/>
    <n v="13"/>
    <m/>
    <m/>
    <m/>
    <m/>
    <m/>
    <x v="2"/>
    <x v="5"/>
  </r>
  <r>
    <s v="WBX 1P"/>
    <s v="Wall and window box"/>
    <s v="Black"/>
    <n v="8"/>
    <x v="30"/>
    <n v="163"/>
    <n v="33"/>
    <n v="68"/>
    <n v="32"/>
    <n v="138"/>
    <n v="386"/>
    <n v="233"/>
    <x v="2"/>
    <x v="3"/>
  </r>
  <r>
    <s v="WBX 1P"/>
    <s v="Wall and window box"/>
    <s v="Standard Green"/>
    <n v="8"/>
    <x v="49"/>
    <n v="189"/>
    <n v="144"/>
    <n v="64"/>
    <m/>
    <n v="87"/>
    <n v="153"/>
    <n v="145"/>
    <x v="2"/>
    <x v="7"/>
  </r>
  <r>
    <s v="WBX 1P"/>
    <s v="Wall and window box"/>
    <s v="Pink Granite"/>
    <n v="8"/>
    <x v="49"/>
    <n v="35"/>
    <n v="23"/>
    <m/>
    <m/>
    <m/>
    <m/>
    <m/>
    <x v="2"/>
    <x v="6"/>
  </r>
  <r>
    <s v="UTP 1PL"/>
    <s v="Half pole basket"/>
    <s v="Black"/>
    <n v="3.5"/>
    <x v="42"/>
    <n v="382"/>
    <n v="425"/>
    <n v="323"/>
    <n v="238"/>
    <n v="484"/>
    <n v="394"/>
    <n v="213"/>
    <x v="2"/>
    <x v="1"/>
  </r>
  <r>
    <s v="UTP 1PL"/>
    <s v="Half pole basket"/>
    <s v="Standard Green"/>
    <n v="3.5"/>
    <x v="15"/>
    <n v="530"/>
    <n v="480"/>
    <n v="257"/>
    <n v="200"/>
    <n v="230"/>
    <n v="580"/>
    <n v="578"/>
    <x v="2"/>
    <x v="10"/>
  </r>
  <r>
    <s v="WBX 3P"/>
    <s v="Wall and window box"/>
    <s v="Black"/>
    <n v="10"/>
    <x v="11"/>
    <n v="38"/>
    <n v="16"/>
    <n v="36"/>
    <n v="79"/>
    <n v="23"/>
    <n v="78"/>
    <n v="124"/>
    <x v="2"/>
    <x v="1"/>
  </r>
  <r>
    <s v="WBX 3P"/>
    <s v="Wall and window box"/>
    <s v="Standard Green"/>
    <n v="10"/>
    <x v="52"/>
    <n v="45"/>
    <n v="35"/>
    <n v="30"/>
    <n v="20"/>
    <n v="15"/>
    <n v="50"/>
    <n v="45"/>
    <x v="2"/>
    <x v="5"/>
  </r>
  <r>
    <s v="WBX 3P"/>
    <s v="Wall and window box"/>
    <s v="Pink Granite"/>
    <n v="10"/>
    <x v="53"/>
    <n v="55"/>
    <m/>
    <m/>
    <m/>
    <m/>
    <m/>
    <m/>
    <x v="2"/>
    <x v="9"/>
  </r>
  <r>
    <s v="HBB 2PL"/>
    <s v="Half barrier basket"/>
    <s v="Black"/>
    <n v="4.5"/>
    <x v="17"/>
    <n v="41"/>
    <n v="68"/>
    <n v="183"/>
    <n v="73"/>
    <n v="79"/>
    <n v="314"/>
    <n v="156"/>
    <x v="2"/>
    <x v="1"/>
  </r>
  <r>
    <s v="HBB 2PL"/>
    <s v="Half barrier basket"/>
    <s v="Standard Green"/>
    <n v="4.5"/>
    <x v="6"/>
    <n v="40"/>
    <n v="33"/>
    <n v="45"/>
    <n v="20"/>
    <n v="15"/>
    <n v="55"/>
    <n v="46"/>
    <x v="2"/>
    <x v="5"/>
  </r>
  <r>
    <s v="HBB 2PL"/>
    <s v="Half barrier basket"/>
    <s v="Pink Granite"/>
    <n v="4.5"/>
    <x v="30"/>
    <n v="5"/>
    <m/>
    <m/>
    <m/>
    <m/>
    <m/>
    <m/>
    <x v="2"/>
    <x v="4"/>
  </r>
  <r>
    <s v="CNS 1PL"/>
    <s v="half cup and saucer up the pole"/>
    <s v="Black"/>
    <n v="5"/>
    <x v="21"/>
    <n v="268"/>
    <n v="253"/>
    <n v="178"/>
    <n v="360"/>
    <n v="816"/>
    <n v="410"/>
    <n v="301"/>
    <x v="2"/>
    <x v="6"/>
  </r>
  <r>
    <s v="CNS 1PL"/>
    <s v="half cup and saucer up the pole"/>
    <s v="Standard Green"/>
    <n v="5"/>
    <x v="21"/>
    <n v="180"/>
    <m/>
    <m/>
    <m/>
    <m/>
    <m/>
    <m/>
    <x v="2"/>
    <x v="7"/>
  </r>
  <r>
    <s v="HBB 1PL"/>
    <s v="Half barrier basket"/>
    <s v="Black"/>
    <n v="3.5"/>
    <x v="15"/>
    <n v="124"/>
    <n v="4"/>
    <n v="127"/>
    <n v="35"/>
    <n v="38"/>
    <n v="12"/>
    <n v="0"/>
    <x v="2"/>
    <x v="1"/>
  </r>
  <r>
    <s v="HBB 1PL"/>
    <s v="Half barrier basket"/>
    <s v="Standard Green"/>
    <n v="3.5"/>
    <x v="19"/>
    <n v="24"/>
    <m/>
    <m/>
    <m/>
    <m/>
    <m/>
    <m/>
    <x v="2"/>
    <x v="3"/>
  </r>
  <r>
    <s v="HBB 1PL"/>
    <s v="Half barrier basket"/>
    <s v="Pink Granite"/>
    <n v="3.5"/>
    <x v="20"/>
    <n v="3"/>
    <m/>
    <m/>
    <m/>
    <m/>
    <m/>
    <m/>
    <x v="2"/>
    <x v="4"/>
  </r>
  <r>
    <s v="CHB 2P"/>
    <s v="Conventional Hanging Basket"/>
    <s v="Black"/>
    <n v="5"/>
    <x v="54"/>
    <n v="61"/>
    <n v="97"/>
    <n v="29"/>
    <n v="91"/>
    <n v="62"/>
    <n v="419"/>
    <n v="37"/>
    <x v="2"/>
    <x v="2"/>
  </r>
  <r>
    <s v="CHB 2P"/>
    <s v="Conventional Hanging Basket"/>
    <s v="Standard Green"/>
    <n v="5"/>
    <x v="55"/>
    <n v="87"/>
    <n v="65"/>
    <n v="50"/>
    <n v="67"/>
    <n v="50"/>
    <n v="35"/>
    <n v="55"/>
    <x v="2"/>
    <x v="3"/>
  </r>
  <r>
    <s v="CHB 2P"/>
    <s v="Conventional Hanging Basket"/>
    <s v="Cherry"/>
    <n v="5"/>
    <x v="55"/>
    <m/>
    <n v="5"/>
    <m/>
    <m/>
    <m/>
    <m/>
    <m/>
    <x v="2"/>
    <x v="3"/>
  </r>
  <r>
    <s v="CHB 2P"/>
    <s v="Conventional Hanging Basket"/>
    <s v="Orange"/>
    <n v="5"/>
    <x v="55"/>
    <n v="1"/>
    <m/>
    <m/>
    <m/>
    <m/>
    <m/>
    <m/>
    <x v="2"/>
    <x v="7"/>
  </r>
  <r>
    <s v="HBB 1P"/>
    <s v="Half barrier basket"/>
    <s v="Black"/>
    <n v="8"/>
    <x v="30"/>
    <n v="60"/>
    <n v="68"/>
    <n v="315"/>
    <n v="56"/>
    <n v="132"/>
    <n v="160"/>
    <n v="168"/>
    <x v="2"/>
    <x v="9"/>
  </r>
  <r>
    <s v="HBB 1P"/>
    <s v="Half barrier basket"/>
    <s v="Standard Green"/>
    <n v="8"/>
    <x v="3"/>
    <n v="135"/>
    <n v="100"/>
    <n v="87"/>
    <n v="15"/>
    <n v="57"/>
    <n v="180"/>
    <n v="167"/>
    <x v="2"/>
    <x v="5"/>
  </r>
  <r>
    <s v="HBB 1P"/>
    <s v="Half barrier basket"/>
    <s v="Pink Granite"/>
    <n v="8"/>
    <x v="21"/>
    <n v="5"/>
    <m/>
    <m/>
    <m/>
    <m/>
    <m/>
    <m/>
    <x v="2"/>
    <x v="1"/>
  </r>
  <r>
    <s v="CUH 2P"/>
    <s v="Up the pole basket"/>
    <s v="Black"/>
    <n v="7"/>
    <x v="56"/>
    <n v="32"/>
    <n v="20"/>
    <n v="24"/>
    <n v="49"/>
    <n v="40"/>
    <n v="69"/>
    <n v="59"/>
    <x v="2"/>
    <x v="4"/>
  </r>
  <r>
    <s v="CUH 2P"/>
    <s v="Up the pole basket"/>
    <s v="Standard Green"/>
    <n v="7"/>
    <x v="29"/>
    <n v="40"/>
    <n v="32"/>
    <n v="45"/>
    <n v="13"/>
    <n v="25"/>
    <n v="66"/>
    <n v="45"/>
    <x v="2"/>
    <x v="8"/>
  </r>
  <r>
    <s v="CUH 2P"/>
    <s v="Up the pole basket"/>
    <s v="Pink Granite"/>
    <n v="7"/>
    <x v="23"/>
    <n v="25"/>
    <m/>
    <m/>
    <m/>
    <m/>
    <m/>
    <m/>
    <x v="2"/>
    <x v="8"/>
  </r>
  <r>
    <s v="CUH 2P"/>
    <s v="Up the pole basket"/>
    <s v="Cherry"/>
    <n v="7"/>
    <x v="29"/>
    <m/>
    <n v="3"/>
    <m/>
    <m/>
    <m/>
    <m/>
    <m/>
    <x v="2"/>
    <x v="6"/>
  </r>
  <r>
    <s v="CUH 1P"/>
    <s v="Up the pole basket"/>
    <s v="Black"/>
    <n v="5"/>
    <x v="57"/>
    <n v="36"/>
    <n v="49"/>
    <n v="38"/>
    <n v="69"/>
    <n v="39"/>
    <n v="46"/>
    <n v="8"/>
    <x v="2"/>
    <x v="4"/>
  </r>
  <r>
    <s v="CUH 1P"/>
    <s v="Up the pole basket"/>
    <s v="Standard Green"/>
    <n v="5"/>
    <x v="58"/>
    <n v="68"/>
    <n v="55"/>
    <n v="20"/>
    <n v="25"/>
    <n v="30"/>
    <n v="44"/>
    <n v="10"/>
    <x v="2"/>
    <x v="6"/>
  </r>
  <r>
    <s v="CUH 1P"/>
    <s v="Up the pole basket"/>
    <s v="Cherry"/>
    <n v="5"/>
    <x v="58"/>
    <n v="1"/>
    <m/>
    <m/>
    <m/>
    <m/>
    <m/>
    <m/>
    <x v="2"/>
    <x v="5"/>
  </r>
  <r>
    <s v="CUH 1P"/>
    <s v="Up the pole basket"/>
    <s v="Sky Blue"/>
    <n v="5"/>
    <x v="58"/>
    <n v="1"/>
    <m/>
    <m/>
    <m/>
    <m/>
    <m/>
    <m/>
    <x v="2"/>
    <x v="10"/>
  </r>
  <r>
    <s v="WBX 0P"/>
    <s v="Wall and window box"/>
    <s v="Black"/>
    <n v="6"/>
    <x v="20"/>
    <n v="10"/>
    <n v="10"/>
    <n v="12"/>
    <n v="13"/>
    <n v="36"/>
    <n v="34"/>
    <n v="0"/>
    <x v="2"/>
    <x v="7"/>
  </r>
  <r>
    <s v="WBX 0P"/>
    <s v="Wall and window box"/>
    <s v="Standard Green"/>
    <n v="6"/>
    <x v="40"/>
    <n v="3"/>
    <m/>
    <m/>
    <m/>
    <m/>
    <m/>
    <m/>
    <x v="2"/>
    <x v="4"/>
  </r>
  <r>
    <s v="WBX 0P"/>
    <s v="Wall and window box"/>
    <s v="Cherry"/>
    <n v="6"/>
    <x v="40"/>
    <m/>
    <n v="3"/>
    <m/>
    <m/>
    <m/>
    <m/>
    <m/>
    <x v="2"/>
    <x v="0"/>
  </r>
  <r>
    <s v="HBB 3P"/>
    <s v="Half barrier basket"/>
    <s v="Standard Green"/>
    <n v="10"/>
    <x v="52"/>
    <n v="10"/>
    <m/>
    <m/>
    <m/>
    <m/>
    <m/>
    <m/>
    <x v="2"/>
    <x v="4"/>
  </r>
  <r>
    <s v="HBB 3P"/>
    <s v="Half barrier basket"/>
    <s v="Pink Granite"/>
    <n v="10"/>
    <x v="52"/>
    <n v="13"/>
    <n v="10"/>
    <m/>
    <m/>
    <m/>
    <m/>
    <m/>
    <x v="2"/>
    <x v="2"/>
  </r>
  <r>
    <s v="HBB 3P"/>
    <s v="Half barrier basket"/>
    <s v="Cherry"/>
    <n v="10"/>
    <x v="52"/>
    <n v="2"/>
    <m/>
    <m/>
    <m/>
    <m/>
    <m/>
    <m/>
    <x v="2"/>
    <x v="5"/>
  </r>
  <r>
    <s v="HBB 3P"/>
    <s v="Half barrier basket"/>
    <s v="Black"/>
    <n v="10"/>
    <x v="11"/>
    <n v="15"/>
    <n v="15"/>
    <m/>
    <m/>
    <m/>
    <m/>
    <m/>
    <x v="2"/>
    <x v="4"/>
  </r>
  <r>
    <s v="HBB 3PL"/>
    <s v="Half barrier basket liner"/>
    <s v="Black"/>
    <n v="5.5"/>
    <x v="3"/>
    <n v="15"/>
    <n v="15"/>
    <n v="7"/>
    <n v="8"/>
    <n v="27"/>
    <n v="12"/>
    <n v="177"/>
    <x v="2"/>
    <x v="1"/>
  </r>
  <r>
    <s v="HBB 3PL"/>
    <s v="Half barrier basket liner"/>
    <s v="Standard Green"/>
    <n v="5.5"/>
    <x v="21"/>
    <n v="10"/>
    <m/>
    <m/>
    <m/>
    <m/>
    <m/>
    <m/>
    <x v="2"/>
    <x v="5"/>
  </r>
  <r>
    <s v="HBB 3PL"/>
    <s v="Half barrier basket liner"/>
    <s v="Pink Granite"/>
    <n v="5.5"/>
    <x v="12"/>
    <n v="13"/>
    <n v="10"/>
    <m/>
    <m/>
    <m/>
    <m/>
    <m/>
    <x v="2"/>
    <x v="6"/>
  </r>
  <r>
    <s v="HBB 3PL"/>
    <s v="Half barrier basket liner"/>
    <s v="Cherry"/>
    <n v="5.5"/>
    <x v="12"/>
    <n v="2"/>
    <m/>
    <m/>
    <m/>
    <m/>
    <m/>
    <m/>
    <x v="2"/>
    <x v="0"/>
  </r>
  <r>
    <s v="TES 0P"/>
    <s v="Terresterial Basket"/>
    <s v="Standard Green"/>
    <n v="6"/>
    <x v="20"/>
    <n v="444"/>
    <n v="294"/>
    <n v="180"/>
    <n v="222"/>
    <n v="493"/>
    <n v="450"/>
    <n v="0"/>
    <x v="2"/>
    <x v="2"/>
  </r>
  <r>
    <s v="MSP 1P"/>
    <s v="Meter sq planter (1)"/>
    <s v="Black"/>
    <n v="40"/>
    <x v="59"/>
    <n v="0"/>
    <n v="1"/>
    <n v="0"/>
    <n v="1"/>
    <n v="38"/>
    <m/>
    <m/>
    <x v="2"/>
    <x v="7"/>
  </r>
  <r>
    <s v="MSP 1P"/>
    <s v="Meter sq planter (1)"/>
    <s v="Standard Green"/>
    <n v="40"/>
    <x v="4"/>
    <n v="1"/>
    <m/>
    <m/>
    <m/>
    <m/>
    <m/>
    <m/>
    <x v="2"/>
    <x v="5"/>
  </r>
  <r>
    <s v="MSP 1P"/>
    <s v="Meter sq planter (1)"/>
    <s v="Pink Granite"/>
    <n v="40"/>
    <x v="7"/>
    <m/>
    <n v="5"/>
    <m/>
    <m/>
    <m/>
    <m/>
    <m/>
    <x v="2"/>
    <x v="4"/>
  </r>
  <r>
    <s v="MSP 1P"/>
    <s v="Meter sq planter (1)"/>
    <s v="Light Sandstone"/>
    <n v="40"/>
    <x v="7"/>
    <m/>
    <n v="5"/>
    <m/>
    <m/>
    <m/>
    <m/>
    <m/>
    <x v="2"/>
    <x v="9"/>
  </r>
  <r>
    <s v="MSP 1P"/>
    <s v="Meter sq planter (1)"/>
    <s v="Sky Blue"/>
    <n v="40"/>
    <x v="4"/>
    <m/>
    <n v="5"/>
    <m/>
    <m/>
    <m/>
    <m/>
    <m/>
    <x v="2"/>
    <x v="0"/>
  </r>
  <r>
    <s v="MSP 1P"/>
    <s v="Meter sq planter (1)"/>
    <s v="Cherry"/>
    <n v="40"/>
    <x v="4"/>
    <m/>
    <n v="5"/>
    <m/>
    <m/>
    <m/>
    <m/>
    <m/>
    <x v="2"/>
    <x v="7"/>
  </r>
  <r>
    <s v="MSP 2P"/>
    <s v="Meter sq planter (2)"/>
    <s v="Black"/>
    <n v="47"/>
    <x v="60"/>
    <n v="2"/>
    <n v="34"/>
    <n v="36"/>
    <n v="2"/>
    <n v="0"/>
    <m/>
    <m/>
    <x v="2"/>
    <x v="8"/>
  </r>
  <r>
    <s v="MSP 2P"/>
    <s v="Meter sq planter (2)"/>
    <s v="Standard Green"/>
    <n v="47"/>
    <x v="61"/>
    <n v="3"/>
    <m/>
    <m/>
    <m/>
    <m/>
    <m/>
    <m/>
    <x v="2"/>
    <x v="1"/>
  </r>
  <r>
    <s v="MSP 2P"/>
    <s v="Meter sq planter (2)"/>
    <s v="Pink Granite"/>
    <n v="47"/>
    <x v="44"/>
    <n v="5"/>
    <m/>
    <m/>
    <m/>
    <m/>
    <m/>
    <m/>
    <x v="2"/>
    <x v="0"/>
  </r>
  <r>
    <s v="MSP 2P"/>
    <s v="Meter sq planter (2)"/>
    <s v="Light Sandstone"/>
    <n v="47"/>
    <x v="44"/>
    <m/>
    <n v="1"/>
    <m/>
    <m/>
    <m/>
    <m/>
    <m/>
    <x v="2"/>
    <x v="0"/>
  </r>
  <r>
    <s v="MSP 2P"/>
    <s v="Meter sq planter (2)"/>
    <s v="Cherry"/>
    <n v="47"/>
    <x v="61"/>
    <n v="2"/>
    <m/>
    <m/>
    <m/>
    <m/>
    <m/>
    <m/>
    <x v="2"/>
    <x v="9"/>
  </r>
  <r>
    <s v="MSP 4P"/>
    <s v="Meter sq planter (4)"/>
    <s v="Black"/>
    <n v="60"/>
    <x v="62"/>
    <n v="0"/>
    <n v="0"/>
    <n v="0"/>
    <n v="0"/>
    <n v="12"/>
    <m/>
    <m/>
    <x v="2"/>
    <x v="2"/>
  </r>
  <r>
    <s v="MSP 4P"/>
    <s v="Meter sq planter (4)"/>
    <s v="Standard Green"/>
    <n v="60"/>
    <x v="63"/>
    <n v="10"/>
    <m/>
    <m/>
    <m/>
    <m/>
    <m/>
    <m/>
    <x v="2"/>
    <x v="0"/>
  </r>
  <r>
    <s v="MSP 4P"/>
    <s v="Meter sq planter (4)"/>
    <s v="Pink Granite"/>
    <n v="60"/>
    <x v="38"/>
    <n v="3"/>
    <m/>
    <m/>
    <m/>
    <m/>
    <m/>
    <m/>
    <x v="2"/>
    <x v="8"/>
  </r>
  <r>
    <s v="MSP 4P"/>
    <s v="Meter sq planter (4)"/>
    <s v="Light Sandstone"/>
    <n v="60"/>
    <x v="38"/>
    <n v="5"/>
    <m/>
    <m/>
    <m/>
    <m/>
    <m/>
    <m/>
    <x v="2"/>
    <x v="9"/>
  </r>
  <r>
    <s v="OCT 1P"/>
    <s v="Octagonal fountain (1)"/>
    <s v="Black"/>
    <n v="40"/>
    <x v="4"/>
    <n v="5"/>
    <n v="0"/>
    <n v="0"/>
    <n v="2"/>
    <n v="52"/>
    <m/>
    <m/>
    <x v="2"/>
    <x v="10"/>
  </r>
  <r>
    <s v="OCT 1P"/>
    <s v="Octagonal fountain (1)"/>
    <s v="Pink Granite"/>
    <n v="40"/>
    <x v="64"/>
    <n v="5"/>
    <m/>
    <m/>
    <m/>
    <m/>
    <m/>
    <m/>
    <x v="2"/>
    <x v="6"/>
  </r>
  <r>
    <s v="OCT 1P"/>
    <s v="Octagonal fountain (1)"/>
    <s v="Sky Blue"/>
    <n v="40"/>
    <x v="65"/>
    <n v="1"/>
    <m/>
    <m/>
    <m/>
    <m/>
    <m/>
    <m/>
    <x v="2"/>
    <x v="8"/>
  </r>
  <r>
    <s v="OCT 1P"/>
    <s v="Octagonal fountain (1)"/>
    <s v="Light Sandstone"/>
    <n v="40"/>
    <x v="64"/>
    <n v="5"/>
    <m/>
    <m/>
    <m/>
    <m/>
    <m/>
    <m/>
    <x v="2"/>
    <x v="10"/>
  </r>
  <r>
    <s v="OCT 1P"/>
    <s v="Octagonal fountain (1)"/>
    <s v="Guernsey Granite"/>
    <n v="40"/>
    <x v="64"/>
    <m/>
    <n v="1"/>
    <m/>
    <m/>
    <m/>
    <m/>
    <m/>
    <x v="2"/>
    <x v="0"/>
  </r>
  <r>
    <s v="OCT 2P"/>
    <s v="Octagonal fountain (2)"/>
    <s v="Black"/>
    <n v="47"/>
    <x v="66"/>
    <n v="0"/>
    <n v="0"/>
    <n v="0"/>
    <n v="1"/>
    <n v="0"/>
    <m/>
    <m/>
    <x v="2"/>
    <x v="6"/>
  </r>
  <r>
    <s v="OCT 2P"/>
    <s v="Octagonal fountain (2)"/>
    <s v="Standard Green"/>
    <n v="47"/>
    <x v="60"/>
    <n v="1"/>
    <m/>
    <m/>
    <m/>
    <m/>
    <m/>
    <m/>
    <x v="2"/>
    <x v="3"/>
  </r>
  <r>
    <s v="OCT 2P"/>
    <s v="Octagonal fountain (2)"/>
    <s v="Light Sandstone"/>
    <n v="47"/>
    <x v="61"/>
    <m/>
    <n v="1"/>
    <m/>
    <m/>
    <m/>
    <m/>
    <m/>
    <x v="2"/>
    <x v="6"/>
  </r>
  <r>
    <s v="OCT 2P"/>
    <s v="Octagonal fountain (2)"/>
    <s v="Pink Granite"/>
    <n v="47"/>
    <x v="61"/>
    <n v="1"/>
    <m/>
    <m/>
    <m/>
    <m/>
    <m/>
    <m/>
    <x v="2"/>
    <x v="9"/>
  </r>
  <r>
    <s v="OCT 3P"/>
    <s v="Octagonal fountain (3)"/>
    <s v="Black"/>
    <n v="55"/>
    <x v="0"/>
    <n v="7"/>
    <n v="2"/>
    <n v="3"/>
    <n v="1"/>
    <n v="8"/>
    <m/>
    <m/>
    <x v="2"/>
    <x v="10"/>
  </r>
  <r>
    <s v="OCT 3P"/>
    <s v="Octagonal fountain (3)"/>
    <s v="Standard Green"/>
    <n v="55"/>
    <x v="67"/>
    <n v="2"/>
    <m/>
    <m/>
    <m/>
    <m/>
    <m/>
    <m/>
    <x v="2"/>
    <x v="2"/>
  </r>
  <r>
    <s v="OCT 3P"/>
    <s v="Octagonal fountain (3)"/>
    <s v="Light Sandstone"/>
    <n v="55"/>
    <x v="68"/>
    <m/>
    <n v="1"/>
    <m/>
    <m/>
    <m/>
    <m/>
    <m/>
    <x v="2"/>
    <x v="6"/>
  </r>
  <r>
    <s v="OCT 3P"/>
    <s v="Octagonal fountain (3)"/>
    <s v="Pink Granite"/>
    <n v="55"/>
    <x v="68"/>
    <n v="1"/>
    <m/>
    <m/>
    <m/>
    <m/>
    <m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B63BB-E980-4243-87B9-BF931A119FFC}" name="PivotTable13" cacheId="6" dataOnRows="1" applyNumberFormats="0" applyBorderFormats="0" applyFontFormats="0" applyPatternFormats="0" applyAlignmentFormats="0" applyWidthHeightFormats="1" dataCaption="Years" updatedVersion="8" minRefreshableVersion="3" useAutoFormatting="1" itemPrintTitles="1" createdVersion="8" indent="0" outline="1" outlineData="1" multipleFieldFilters="0">
  <location ref="A207:E215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19"/>
  </colFields>
  <colItems count="4">
    <i>
      <x/>
    </i>
    <i>
      <x v="1"/>
    </i>
    <i>
      <x v="2"/>
    </i>
    <i t="grand">
      <x/>
    </i>
  </colItems>
  <dataFields count="7">
    <dataField name="2006" fld="18" baseField="0" baseItem="0"/>
    <dataField name="2007" fld="16" baseField="0" baseItem="0"/>
    <dataField name="2008" fld="14" baseField="0" baseItem="0"/>
    <dataField name="2009" fld="12" baseField="0" baseItem="0"/>
    <dataField name="2010" fld="10" baseField="0" baseItem="0"/>
    <dataField name="2011" fld="8" baseField="0" baseItem="0"/>
    <dataField name="201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C269F-84AF-4367-BB89-6BBEDD78A9E9}" name="PivotTable3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1:C72" firstHeaderRow="0" firstDataRow="1" firstDataCol="1"/>
  <pivotFields count="15">
    <pivotField axis="axisRow" showAll="0" sortType="descending">
      <items count="11">
        <item x="0"/>
        <item x="1"/>
        <item x="2"/>
        <item x="8"/>
        <item x="7"/>
        <item x="3"/>
        <item x="4"/>
        <item x="5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 v="4"/>
    </i>
    <i>
      <x v="5"/>
    </i>
    <i>
      <x v="2"/>
    </i>
    <i>
      <x v="1"/>
    </i>
    <i>
      <x v="7"/>
    </i>
    <i>
      <x v="6"/>
    </i>
    <i>
      <x/>
    </i>
    <i>
      <x v="8"/>
    </i>
    <i>
      <x v="9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 (£)" fld="12" baseField="0" baseItem="0"/>
    <dataField name="Sum of Total Sales (£)2" fld="12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EC804-1632-4D27-9D53-6CDF75AE4F47}" name="PivotTable1" cacheId="7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07:E20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>
      <items count="12">
        <item x="0"/>
        <item x="3"/>
        <item x="8"/>
        <item x="6"/>
        <item x="4"/>
        <item x="10"/>
        <item x="2"/>
        <item x="1"/>
        <item x="7"/>
        <item x="9"/>
        <item x="5"/>
        <item t="default"/>
      </items>
    </pivotField>
  </pivotFields>
  <rowItems count="1">
    <i/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Average of Due Date Performance/%" fld="13" subtotal="average" baseField="12" baseItem="0" numFmtId="2"/>
  </dataFields>
  <formats count="2">
    <format dxfId="124">
      <pivotArea outline="0" collapsedLevelsAreSubtotals="1" fieldPosition="0"/>
    </format>
    <format dxfId="123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A62C5-14E1-47D4-A962-D11731ED8D74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5:B45" firstHeaderRow="1" firstDataRow="1" firstDataCol="1"/>
  <pivotFields count="15">
    <pivotField showAll="0"/>
    <pivotField axis="axisRow" showAll="0" sortType="descending">
      <items count="20">
        <item x="16"/>
        <item x="6"/>
        <item x="3"/>
        <item x="7"/>
        <item x="2"/>
        <item x="5"/>
        <item x="14"/>
        <item x="13"/>
        <item x="8"/>
        <item x="18"/>
        <item x="4"/>
        <item x="11"/>
        <item x="0"/>
        <item x="17"/>
        <item x="9"/>
        <item x="10"/>
        <item x="15"/>
        <item x="1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1">
        <item x="18"/>
        <item x="19"/>
        <item x="5"/>
        <item x="8"/>
        <item x="11"/>
        <item x="12"/>
        <item x="15"/>
        <item x="13"/>
        <item x="16"/>
        <item x="7"/>
        <item x="10"/>
        <item x="14"/>
        <item x="9"/>
        <item x="17"/>
        <item x="1"/>
        <item x="4"/>
        <item x="2"/>
        <item x="6"/>
        <item x="0"/>
        <item x="3"/>
        <item t="default"/>
      </items>
    </pivotField>
    <pivotField showAll="0"/>
    <pivotField showAll="0"/>
  </pivotFields>
  <rowFields count="1">
    <field x="1"/>
  </rowFields>
  <rowItems count="20">
    <i>
      <x v="2"/>
    </i>
    <i>
      <x v="12"/>
    </i>
    <i>
      <x v="1"/>
    </i>
    <i>
      <x v="4"/>
    </i>
    <i>
      <x v="10"/>
    </i>
    <i>
      <x v="18"/>
    </i>
    <i>
      <x v="13"/>
    </i>
    <i>
      <x v="14"/>
    </i>
    <i>
      <x v="6"/>
    </i>
    <i>
      <x v="15"/>
    </i>
    <i>
      <x v="3"/>
    </i>
    <i>
      <x/>
    </i>
    <i>
      <x v="7"/>
    </i>
    <i>
      <x v="16"/>
    </i>
    <i>
      <x v="17"/>
    </i>
    <i>
      <x v="11"/>
    </i>
    <i>
      <x v="8"/>
    </i>
    <i>
      <x v="5"/>
    </i>
    <i>
      <x v="9"/>
    </i>
    <i t="grand">
      <x/>
    </i>
  </rowItems>
  <colItems count="1">
    <i/>
  </colItems>
  <dataFields count="1">
    <dataField name="Total Sales" fld="12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E956F-E04C-4828-A2BC-F9C976BD93F1}" name="PivotTable2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1:C71" firstHeaderRow="0" firstDataRow="1" firstDataCol="1"/>
  <pivotFields count="16">
    <pivotField showAll="0"/>
    <pivotField axis="axisRow" showAll="0" sortType="descending">
      <items count="20">
        <item x="5"/>
        <item x="14"/>
        <item x="13"/>
        <item x="9"/>
        <item x="7"/>
        <item x="6"/>
        <item x="1"/>
        <item x="15"/>
        <item x="4"/>
        <item x="18"/>
        <item x="16"/>
        <item x="12"/>
        <item x="8"/>
        <item x="17"/>
        <item x="3"/>
        <item x="10"/>
        <item x="0"/>
        <item x="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0">
    <i>
      <x v="6"/>
    </i>
    <i>
      <x v="16"/>
    </i>
    <i>
      <x v="8"/>
    </i>
    <i>
      <x v="5"/>
    </i>
    <i>
      <x/>
    </i>
    <i>
      <x v="17"/>
    </i>
    <i>
      <x v="15"/>
    </i>
    <i>
      <x v="14"/>
    </i>
    <i>
      <x v="3"/>
    </i>
    <i>
      <x v="4"/>
    </i>
    <i>
      <x v="18"/>
    </i>
    <i>
      <x v="12"/>
    </i>
    <i>
      <x v="2"/>
    </i>
    <i>
      <x v="1"/>
    </i>
    <i>
      <x v="7"/>
    </i>
    <i>
      <x v="11"/>
    </i>
    <i>
      <x v="10"/>
    </i>
    <i>
      <x v="13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 (£)" fld="13" baseField="0" baseItem="0"/>
    <dataField name="Sum of Total Sales (£)2" fld="13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CA6BE-2D8E-40F2-9FC1-ACD8543968D4}" name="PivotTable3" cacheId="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9:D157" firstHeaderRow="1" firstDataRow="2" firstDataCol="1"/>
  <pivotFields count="22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3"/>
  </colFields>
  <colItems count="3">
    <i>
      <x/>
    </i>
    <i>
      <x v="1"/>
    </i>
    <i t="grand">
      <x/>
    </i>
  </colItems>
  <dataFields count="7">
    <dataField name="2006" fld="19" baseField="0" baseItem="0"/>
    <dataField name="2007" fld="17" baseField="0" baseItem="0"/>
    <dataField name="2008" fld="15" baseField="0" baseItem="0"/>
    <dataField name="2009" fld="13" baseField="0" baseItem="0"/>
    <dataField name="2010" fld="11" baseField="0" baseItem="0"/>
    <dataField name="2011" fld="9" baseField="0" baseItem="0"/>
    <dataField name="2012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96562-0A7E-4023-B1DA-3CE9FAE9D9F3}" name="PivotTable8" cacheId="4" dataOnRows="1" applyNumberFormats="0" applyBorderFormats="0" applyFontFormats="0" applyPatternFormats="0" applyAlignmentFormats="0" applyWidthHeightFormats="1" dataCaption="Year" updatedVersion="8" minRefreshableVersion="3" useAutoFormatting="1" itemPrintTitles="1" createdVersion="8" indent="0" outline="1" outlineData="1" multipleFieldFilters="0" chartFormat="12">
  <location ref="A150:P158" firstHeaderRow="1" firstDataRow="2" firstDataCol="1"/>
  <pivotFields count="22">
    <pivotField showAll="0"/>
    <pivotField showAll="0"/>
    <pivotField axis="axisCol" showAll="0">
      <items count="15">
        <item x="0"/>
        <item x="9"/>
        <item x="13"/>
        <item x="5"/>
        <item x="6"/>
        <item x="8"/>
        <item x="11"/>
        <item x="7"/>
        <item x="10"/>
        <item x="2"/>
        <item x="4"/>
        <item x="3"/>
        <item x="1"/>
        <item x="12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7">
    <dataField name="2006" fld="19" baseField="0" baseItem="0"/>
    <dataField name="2007" fld="17" baseField="0" baseItem="0"/>
    <dataField name="2008" fld="15" baseField="0" baseItem="0"/>
    <dataField name="2009" fld="13" baseField="0" baseItem="0"/>
    <dataField name="2010" fld="11" baseField="0" baseItem="0"/>
    <dataField name="2011" fld="9" baseField="0" baseItem="0"/>
    <dataField name="2012" fld="7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5"/>
          </reference>
          <reference field="2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6"/>
          </reference>
          <reference field="2" count="1" selected="0">
            <x v="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3F51F-8151-4F30-9DA6-43CC927D8A76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2:C212" firstHeaderRow="0" firstDataRow="1" firstDataCol="1"/>
  <pivotFields count="16">
    <pivotField showAll="0"/>
    <pivotField axis="axisRow" showAll="0" sortType="descending">
      <items count="30">
        <item x="4"/>
        <item x="1"/>
        <item x="10"/>
        <item x="5"/>
        <item x="6"/>
        <item x="11"/>
        <item x="0"/>
        <item x="8"/>
        <item x="3"/>
        <item x="14"/>
        <item x="13"/>
        <item x="16"/>
        <item x="15"/>
        <item x="21"/>
        <item x="7"/>
        <item x="19"/>
        <item x="18"/>
        <item x="9"/>
        <item x="23"/>
        <item x="24"/>
        <item x="12"/>
        <item x="25"/>
        <item x="2"/>
        <item x="26"/>
        <item x="27"/>
        <item x="28"/>
        <item x="22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30">
    <i>
      <x v="14"/>
    </i>
    <i>
      <x v="8"/>
    </i>
    <i>
      <x v="6"/>
    </i>
    <i>
      <x v="4"/>
    </i>
    <i>
      <x v="7"/>
    </i>
    <i>
      <x v="22"/>
    </i>
    <i>
      <x v="20"/>
    </i>
    <i>
      <x v="1"/>
    </i>
    <i>
      <x v="3"/>
    </i>
    <i>
      <x v="2"/>
    </i>
    <i>
      <x v="10"/>
    </i>
    <i>
      <x v="12"/>
    </i>
    <i>
      <x v="5"/>
    </i>
    <i>
      <x v="28"/>
    </i>
    <i>
      <x v="16"/>
    </i>
    <i>
      <x v="15"/>
    </i>
    <i>
      <x v="17"/>
    </i>
    <i>
      <x v="26"/>
    </i>
    <i>
      <x v="11"/>
    </i>
    <i>
      <x/>
    </i>
    <i>
      <x v="27"/>
    </i>
    <i>
      <x v="9"/>
    </i>
    <i>
      <x v="19"/>
    </i>
    <i>
      <x v="13"/>
    </i>
    <i>
      <x v="23"/>
    </i>
    <i>
      <x v="21"/>
    </i>
    <i>
      <x v="18"/>
    </i>
    <i>
      <x v="25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 (£)" fld="13" baseField="0" baseItem="0"/>
    <dataField name="Sum of Total Sales (£)2" fld="1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01589-2431-4B11-A0C1-A85BDC7DB01E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49:B179" firstHeaderRow="1" firstDataRow="1" firstDataCol="1"/>
  <pivotFields count="16">
    <pivotField showAll="0"/>
    <pivotField axis="axisRow" showAll="0" sortType="descending">
      <items count="30">
        <item x="4"/>
        <item x="1"/>
        <item x="10"/>
        <item x="5"/>
        <item x="6"/>
        <item x="11"/>
        <item x="0"/>
        <item x="8"/>
        <item x="3"/>
        <item x="14"/>
        <item x="13"/>
        <item x="16"/>
        <item x="15"/>
        <item x="21"/>
        <item x="7"/>
        <item x="19"/>
        <item x="18"/>
        <item x="9"/>
        <item x="23"/>
        <item x="24"/>
        <item x="12"/>
        <item x="25"/>
        <item x="2"/>
        <item x="26"/>
        <item x="27"/>
        <item x="28"/>
        <item x="22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30">
    <i>
      <x v="14"/>
    </i>
    <i>
      <x v="6"/>
    </i>
    <i>
      <x v="8"/>
    </i>
    <i>
      <x v="2"/>
    </i>
    <i>
      <x v="7"/>
    </i>
    <i>
      <x v="1"/>
    </i>
    <i>
      <x v="16"/>
    </i>
    <i>
      <x v="5"/>
    </i>
    <i>
      <x v="12"/>
    </i>
    <i>
      <x v="28"/>
    </i>
    <i>
      <x v="15"/>
    </i>
    <i>
      <x v="22"/>
    </i>
    <i>
      <x v="26"/>
    </i>
    <i>
      <x v="17"/>
    </i>
    <i>
      <x v="11"/>
    </i>
    <i>
      <x v="27"/>
    </i>
    <i>
      <x v="20"/>
    </i>
    <i>
      <x/>
    </i>
    <i>
      <x v="4"/>
    </i>
    <i>
      <x v="10"/>
    </i>
    <i>
      <x v="3"/>
    </i>
    <i>
      <x v="9"/>
    </i>
    <i>
      <x v="13"/>
    </i>
    <i>
      <x v="19"/>
    </i>
    <i>
      <x v="23"/>
    </i>
    <i>
      <x v="18"/>
    </i>
    <i>
      <x v="21"/>
    </i>
    <i>
      <x v="25"/>
    </i>
    <i>
      <x v="24"/>
    </i>
    <i t="grand">
      <x/>
    </i>
  </rowItems>
  <colItems count="1">
    <i/>
  </colItems>
  <dataFields count="1">
    <dataField name="Sum of Total Sales (unit)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0A517-9155-4877-B45F-8AE8BE627C04}" name="PivotTable3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2:B53" firstHeaderRow="1" firstDataRow="1" firstDataCol="1"/>
  <pivotFields count="15">
    <pivotField axis="axisRow" showAll="0" sortType="descending">
      <items count="11">
        <item x="0"/>
        <item x="1"/>
        <item x="2"/>
        <item x="8"/>
        <item x="7"/>
        <item x="3"/>
        <item x="4"/>
        <item x="5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1">
    <i>
      <x v="4"/>
    </i>
    <i>
      <x v="5"/>
    </i>
    <i>
      <x v="2"/>
    </i>
    <i>
      <x v="1"/>
    </i>
    <i>
      <x v="7"/>
    </i>
    <i>
      <x v="6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Total Sales (unit)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568FD4-2C1E-4932-9D2E-EAE0B9ED97E8}" name="Table2" displayName="Table2" ref="A1:N203" totalsRowShown="0">
  <autoFilter ref="A1:N203" xr:uid="{03568FD4-2C1E-4932-9D2E-EAE0B9ED97E8}"/>
  <tableColumns count="14">
    <tableColumn id="1" xr3:uid="{CF460D86-4A74-4AF8-8A3A-67D9A1EFA6A8}" name="Product"/>
    <tableColumn id="2" xr3:uid="{73F25579-514C-4EA4-8F9F-D68AD5E48D89}" name="Description"/>
    <tableColumn id="3" xr3:uid="{C75BFDA8-C850-49A0-A54C-1490112FFC1C}" name="Colour"/>
    <tableColumn id="4" xr3:uid="{2348B46C-8AF1-42AB-B951-10076958FCD2}" name="Powder weight (kg)"/>
    <tableColumn id="5" xr3:uid="{E29281EF-B45B-4790-9BEC-35474B48E9C6}" name="Selling Price £"/>
    <tableColumn id="6" xr3:uid="{61E530C1-AE1C-4120-BD9E-43DE89E89514}" name="2012 (unit)"/>
    <tableColumn id="7" xr3:uid="{110335E3-5C7B-486B-8422-340788523BF8}" name="2011 (unit)"/>
    <tableColumn id="8" xr3:uid="{4EE4156A-DE87-49CE-BB65-76CAEB75E015}" name="2010 (unit)"/>
    <tableColumn id="9" xr3:uid="{C9DACC5C-7BC9-41AF-8346-2193E4FD92A4}" name="2009 (unit)"/>
    <tableColumn id="10" xr3:uid="{8E478E1C-F0E8-4513-B2B8-BEF849EB0B7E}" name="2008 (unit)"/>
    <tableColumn id="11" xr3:uid="{A06C92CF-B3B4-4DAE-84C7-A2D92140A512}" name="2007 (unit)"/>
    <tableColumn id="12" xr3:uid="{E4349BE0-CFAD-491F-8D2A-39AD6350148D}" name="2006 (unit)"/>
    <tableColumn id="13" xr3:uid="{373C245F-CDC6-42E1-AC7A-A56F2FF7013B}" name="Product Family"/>
    <tableColumn id="14" xr3:uid="{88A2AB9F-488A-4281-9BFB-EB854BAFB041}" name="Due Date Performance/%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0AEE85-701E-4B6E-85D7-833BDDE3663E}" name="Table11" displayName="Table11" ref="A1:P146" totalsRowShown="0" headerRowDxfId="50" dataDxfId="49" tableBorderDxfId="48">
  <autoFilter ref="A1:P146" xr:uid="{2E0AEE85-701E-4B6E-85D7-833BDDE3663E}"/>
  <tableColumns count="16">
    <tableColumn id="1" xr3:uid="{72476AA3-BDA4-4482-879F-C3E1BEE80979}" name="Product" dataDxfId="47"/>
    <tableColumn id="2" xr3:uid="{D42EC68A-437E-4CDA-8594-8BCE6E365457}" name="Description" dataDxfId="46"/>
    <tableColumn id="3" xr3:uid="{D90F283F-E4D2-4539-A6E6-DCB8544DCC41}" name="Colour" dataDxfId="45"/>
    <tableColumn id="4" xr3:uid="{B8A55BC5-2BC9-48BC-9891-55F248ADD991}" name="Powder weight (kg)" dataDxfId="44"/>
    <tableColumn id="5" xr3:uid="{4292FD36-7713-41D3-BB7C-54CEBD53D73F}" name="Selling Price £" dataDxfId="43"/>
    <tableColumn id="6" xr3:uid="{F7A9FAE3-B2F4-460F-B33E-C8E1B47F63A0}" name="2012 (unit)" dataDxfId="42"/>
    <tableColumn id="7" xr3:uid="{03CEEEE5-73E6-4493-AB24-E844B794AC43}" name="2011 (unit)" dataDxfId="41"/>
    <tableColumn id="8" xr3:uid="{4CFF4986-83E5-49C6-A406-C74701A8339E}" name="2010 (unit)" dataDxfId="40"/>
    <tableColumn id="9" xr3:uid="{C8E8C1B2-2547-49AD-AEE6-B5CB36304CE6}" name="2009 (unit)" dataDxfId="39"/>
    <tableColumn id="10" xr3:uid="{33A51E14-F7C3-460E-B9D0-D90AAD230B6B}" name="2008 (unit)" dataDxfId="38"/>
    <tableColumn id="11" xr3:uid="{D317BCA3-375A-4BEA-BEE8-760724DA0C62}" name="2007 (unit)" dataDxfId="37"/>
    <tableColumn id="12" xr3:uid="{A8BA02B0-093A-47DF-B2D8-0F0049A0B447}" name="2006 (unit)" dataDxfId="36"/>
    <tableColumn id="13" xr3:uid="{8E3B99A1-32B7-4CAA-A0E0-D2CB78C75A98}" name="Total Sales (unit)" dataDxfId="35"/>
    <tableColumn id="14" xr3:uid="{94AC3458-C133-4C49-BB4C-30F5DA658D18}" name="Total Sales (£)" dataDxfId="34"/>
    <tableColumn id="15" xr3:uid="{B6C25C70-9D5E-4550-89E0-353B900D2DBD}" name="Product Family" dataDxfId="33"/>
    <tableColumn id="16" xr3:uid="{B503A761-E3EC-4897-9BDC-C748172BD66C}" name="Due Date Performance/%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6D68C6F-48F3-4954-91FB-2550FA2822FE}" name="Table12" displayName="Table12" ref="A214:C243" totalsRowShown="0">
  <autoFilter ref="A214:C243" xr:uid="{A6D68C6F-48F3-4954-91FB-2550FA2822FE}"/>
  <tableColumns count="3">
    <tableColumn id="1" xr3:uid="{D39875F5-8B04-4FE7-9216-863D5F2023F2}" name="Description"/>
    <tableColumn id="2" xr3:uid="{262E26AD-A5FD-40AD-8A14-D14FAD67689D}" name="Sum of Total Sales (£)"/>
    <tableColumn id="3" xr3:uid="{9CC9BD58-D815-4FA2-8973-29B1E1A24D20}" name="Sum of Total Sales (£) (cumulated)" dataDxfId="3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38B2FCD-2AA1-49A5-A8FE-6105E443BDDF}" name="Table23" displayName="Table23" ref="A1:O38" totalsRowShown="0" headerRowDxfId="30" dataDxfId="28" headerRowBorderDxfId="29" tableBorderDxfId="27" totalsRowBorderDxfId="26">
  <autoFilter ref="A1:O38" xr:uid="{938B2FCD-2AA1-49A5-A8FE-6105E443BDDF}"/>
  <tableColumns count="15">
    <tableColumn id="1" xr3:uid="{958496F0-8B1D-4FDD-996C-602127DD8215}" name="Description" dataDxfId="25"/>
    <tableColumn id="2" xr3:uid="{7154BD21-83C8-420F-A371-9C464BFB4E29}" name="Colour" dataDxfId="24"/>
    <tableColumn id="3" xr3:uid="{4BC34F65-4100-4769-88B4-A62947467096}" name="Powder weight (kg)" dataDxfId="23"/>
    <tableColumn id="4" xr3:uid="{26C007BC-6D91-47B5-85ED-C02CDBF0B501}" name="Selling Price £" dataDxfId="22"/>
    <tableColumn id="5" xr3:uid="{B3F33B6A-2FD9-4327-A664-493FBBE8895F}" name="2012 (unit)" dataDxfId="21"/>
    <tableColumn id="6" xr3:uid="{52386FDD-6919-4FA6-834F-9F3EC35630ED}" name="2011 (unit)" dataDxfId="20"/>
    <tableColumn id="7" xr3:uid="{303074F6-EC0F-4817-80C7-9486EF0AE5E8}" name="2010 (unit)" dataDxfId="19"/>
    <tableColumn id="8" xr3:uid="{6C4A3758-5F97-4245-A938-44577C8BA78B}" name="2009 (unit)" dataDxfId="18"/>
    <tableColumn id="9" xr3:uid="{4A51BD99-015B-4177-A498-834B2664901B}" name="2008 (unit)" dataDxfId="17"/>
    <tableColumn id="10" xr3:uid="{149CAC30-FC73-4E48-A839-395612A99992}" name="2007 (unit)" dataDxfId="16"/>
    <tableColumn id="11" xr3:uid="{58E57454-9919-440D-9035-D60DD96F8CDA}" name="2006 (unit)" dataDxfId="15"/>
    <tableColumn id="12" xr3:uid="{E49AEA27-1E78-4479-9398-6EFCEA53EA51}" name="Total Sales (unit)" dataDxfId="14"/>
    <tableColumn id="13" xr3:uid="{33674746-7F59-42B7-9570-E6176B0610CF}" name="Total Sales (£)" dataDxfId="13"/>
    <tableColumn id="14" xr3:uid="{4DACD774-740E-40AC-8581-0BE400081286}" name="Product Family" dataDxfId="12"/>
    <tableColumn id="15" xr3:uid="{4C48928F-BF5D-490D-8455-95A34DC8BF02}" name="Due Date Performance/%" dataDxfId="1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DBAB545-0BA7-4605-8D59-B6386251FEA0}" name="Table24" displayName="Table24" ref="A74:C84" totalsRowShown="0">
  <autoFilter ref="A74:C84" xr:uid="{EDBAB545-0BA7-4605-8D59-B6386251FEA0}"/>
  <tableColumns count="3">
    <tableColumn id="1" xr3:uid="{32DC478D-DC98-449B-9295-66C480A20BB6}" name="Description "/>
    <tableColumn id="2" xr3:uid="{BF37B769-7202-4F43-A3D8-3FAC01761053}" name="Sum of Total Sales (£)"/>
    <tableColumn id="3" xr3:uid="{2DB9004C-2B10-43F4-861B-7352BBFF4251}" name="Sum of Total Sales (£) (cumulated)" dataDxfId="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A80599-9B84-4013-B10C-0469F2C61383}" name="Table8" displayName="Table8" ref="A1:E7" totalsRowShown="0">
  <autoFilter ref="A1:E7" xr:uid="{D0A80599-9B84-4013-B10C-0469F2C61383}"/>
  <tableColumns count="5">
    <tableColumn id="1" xr3:uid="{FFD26934-1729-4C35-8DBB-5DE8DDB87977}" name="Year "/>
    <tableColumn id="2" xr3:uid="{3379C511-69E7-4B27-9080-49FCB19C24FE}" name="Planterware"/>
    <tableColumn id="3" xr3:uid="{CB13A2E6-E655-457B-ACA7-0630045F468D}" name="Forecast(Planterware)"/>
    <tableColumn id="4" xr3:uid="{57588788-50BF-4F34-8A9B-D2263A4D109E}" name="Lower Confidence Bound(Planterware)" dataDxfId="9"/>
    <tableColumn id="5" xr3:uid="{71031275-823A-464D-8FBD-0FE6EDA87C25}" name="Upper Confidence Bound(Planterware)" dataDxfId="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1FD4A45-6B21-45EB-BF9F-A48BE9D61479}" name="Table9" displayName="Table9" ref="A1:E7" totalsRowShown="0">
  <autoFilter ref="A1:E7" xr:uid="{31FD4A45-6B21-45EB-BF9F-A48BE9D61479}"/>
  <tableColumns count="5">
    <tableColumn id="1" xr3:uid="{C51728EA-3B39-4779-8A3D-7F29DA3BAE32}" name="Year"/>
    <tableColumn id="2" xr3:uid="{99BD77D9-CE6D-48DD-9E6A-6A85BD610925}" name="Self-Watering"/>
    <tableColumn id="3" xr3:uid="{31DA3FAD-6917-44AF-B269-CEAC6390434A}" name="Forecast(Self-Watering)"/>
    <tableColumn id="4" xr3:uid="{DE22CD69-E4D8-4B19-9FA2-68BE119E3098}" name="Lower Confidence Bound(Self-Watering)" dataDxfId="7"/>
    <tableColumn id="5" xr3:uid="{D26B0970-5C03-43C4-AE0F-487C705AF9D8}" name="Upper Confidence Bound(Self-Watering)" dataDxfId="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7500944-94C4-42B7-9BF2-4C71803FAA54}" name="Table16" displayName="Table16" ref="A1:E11" totalsRowShown="0">
  <autoFilter ref="A1:E11" xr:uid="{77500944-94C4-42B7-9BF2-4C71803FAA54}"/>
  <tableColumns count="5">
    <tableColumn id="1" xr3:uid="{A02F2266-BBF0-4983-85D1-BEB84D504F78}" name="Year "/>
    <tableColumn id="2" xr3:uid="{989D574B-4194-495E-BBDB-C45ECC247897}" name="Bins"/>
    <tableColumn id="3" xr3:uid="{7CA4734F-BA99-40CA-82E2-FA21D323D2D4}" name="Forecast(Bins)"/>
    <tableColumn id="4" xr3:uid="{85E6E799-2C09-426E-99F2-E7E5E1DC3752}" name="Lower Confidence Bound(Bins)" dataDxfId="5"/>
    <tableColumn id="5" xr3:uid="{35E217AF-7180-49F9-945E-E18EE5F665C9}" name="Upper Confidence Bound(Bins)" dataDxfId="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EC7A218-86C5-4BE1-9287-87064CA4FF8F}" name="Table19" displayName="Table19" ref="A1:E11" totalsRowShown="0">
  <autoFilter ref="A1:E11" xr:uid="{FEC7A218-86C5-4BE1-9287-87064CA4FF8F}"/>
  <tableColumns count="5">
    <tableColumn id="1" xr3:uid="{46A8C924-CB3D-40BC-87FA-6DBA0D2CE1CB}" name="Year"/>
    <tableColumn id="2" xr3:uid="{9570C771-B645-40C1-92D7-E0F719C0D9CA}" name="Self-Watering"/>
    <tableColumn id="3" xr3:uid="{0571AF8A-B47A-4415-BF14-F37ABD30D023}" name="Forecast(Self-Watering)"/>
    <tableColumn id="4" xr3:uid="{1F2B7DDB-F327-4909-868B-04D2A9342696}" name="Lower Confidence Bound(Self-Watering)" dataDxfId="3"/>
    <tableColumn id="5" xr3:uid="{37A02F81-57D2-4C02-8172-B8F48999613F}" name="Upper Confidence Bound(Self-Watering)" dataDxfId="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CF93D8E-7CB8-4645-8004-5A0A87033AF7}" name="Table26" displayName="Table26" ref="A1:E7" totalsRowShown="0">
  <autoFilter ref="A1:E7" xr:uid="{0CF93D8E-7CB8-4645-8004-5A0A87033AF7}"/>
  <tableColumns count="5">
    <tableColumn id="1" xr3:uid="{98534121-216B-4B54-8B71-52EB22B70F5A}" name="Year"/>
    <tableColumn id="2" xr3:uid="{D4B026F9-6F6F-4D21-B6D7-36A5C9B20615}" name="Planterware"/>
    <tableColumn id="3" xr3:uid="{FFC02127-49BC-402E-BA8A-1E9521BC1841}" name="Forecast(Planterware)"/>
    <tableColumn id="4" xr3:uid="{7DEB7588-D07D-45B3-9F55-D271E945621C}" name="Lower Confidence Bound(Planterware)" dataDxfId="1"/>
    <tableColumn id="5" xr3:uid="{D1545AF8-BD22-454F-BFDA-B01642DDDC38}" name="Upper Confidence Bound(Planterware)" dataDxfId="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4FD7E1-9608-4DEE-8780-05845C60B1F4}" name="Table25" displayName="Table25" ref="A1:N203" totalsRowShown="0">
  <autoFilter ref="A1:N203" xr:uid="{2E4FD7E1-9608-4DEE-8780-05845C60B1F4}"/>
  <tableColumns count="14">
    <tableColumn id="1" xr3:uid="{3DE26C3B-F0F0-450A-93A1-EE58BA5E4120}" name="Product"/>
    <tableColumn id="2" xr3:uid="{C9F69538-A926-4A11-A79E-11754A268873}" name="Description"/>
    <tableColumn id="3" xr3:uid="{3F5741E4-8608-4792-842B-1AC4411C984C}" name="Colour"/>
    <tableColumn id="4" xr3:uid="{89FA4200-D175-4065-A887-5767CEC0CE42}" name="Powder weight (kg)"/>
    <tableColumn id="5" xr3:uid="{729FD3E7-F4FD-47F2-9776-3FDD326BE27F}" name="Selling Price £"/>
    <tableColumn id="6" xr3:uid="{CE98F528-7FC8-4ABD-A64F-FE96A88D8DB5}" name="2012 (unit)"/>
    <tableColumn id="7" xr3:uid="{2C8E3643-BE6B-474A-81E0-0DBD27940ECF}" name="2011 (unit)"/>
    <tableColumn id="8" xr3:uid="{7CF37472-70F1-4532-8953-5B0F6CB9C934}" name="2010 (unit)"/>
    <tableColumn id="9" xr3:uid="{89E45F0C-1D93-4CF5-8B24-0D1039664333}" name="2009 (unit)"/>
    <tableColumn id="10" xr3:uid="{543438EA-683A-4C1B-B4E3-5CD05D4A0152}" name="2008 (unit)"/>
    <tableColumn id="11" xr3:uid="{3A1BD688-5892-44A3-952E-3793BD3C3ADF}" name="2007 (unit)"/>
    <tableColumn id="12" xr3:uid="{2501F5B9-BF41-47AD-AD0F-4A265300F7F0}" name="2006 (unit)"/>
    <tableColumn id="13" xr3:uid="{87A4D5AD-1A91-4EE1-B770-737DAB29B423}" name="Product Family"/>
    <tableColumn id="14" xr3:uid="{FBC265E0-302D-48A2-B4CE-4D1FF6BEC76F}" name="Due Date Performance/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89B62ED-7714-4B21-ABC0-4A14048FECA9}" name="Table20" displayName="Table20" ref="A1:U203" totalsRowShown="0" headerRowDxfId="155" dataDxfId="154" tableBorderDxfId="153">
  <autoFilter ref="A1:U203" xr:uid="{789B62ED-7714-4B21-ABC0-4A14048FECA9}"/>
  <tableColumns count="21">
    <tableColumn id="1" xr3:uid="{504FDBFF-3D9F-4D8D-88EB-40566C03718E}" name="Product" dataDxfId="152"/>
    <tableColumn id="2" xr3:uid="{587DFE58-5D6C-4C32-A3EF-C4CC223D5577}" name="Description" dataDxfId="151"/>
    <tableColumn id="3" xr3:uid="{02186546-323E-46A2-9893-18E3DC14E89F}" name="Colour" dataDxfId="150"/>
    <tableColumn id="4" xr3:uid="{8191FB77-E349-4315-8688-0E7A4F5B5A51}" name="Powder weight (kg)" dataDxfId="149"/>
    <tableColumn id="5" xr3:uid="{A8467D07-7604-4CA5-816C-6AED134A67C8}" name="Selling Price £" dataDxfId="148"/>
    <tableColumn id="6" xr3:uid="{756FD887-D628-4FAD-A0C6-91A039324405}" name="2012 (unit)" dataDxfId="147"/>
    <tableColumn id="7" xr3:uid="{666187DE-2897-4328-A967-76F55E3673D5}" name="2012 (£)" dataDxfId="146"/>
    <tableColumn id="8" xr3:uid="{E6686A8B-788F-4462-B919-2D328DF9221E}" name="2011 (unit)" dataDxfId="145"/>
    <tableColumn id="9" xr3:uid="{165416C6-4145-4F03-8716-465CD52D125A}" name="2011 (£)" dataDxfId="144"/>
    <tableColumn id="10" xr3:uid="{36550B41-50FE-4123-A90F-4AEA25E0BF09}" name="2010 (unit)" dataDxfId="143"/>
    <tableColumn id="11" xr3:uid="{6B94E6C2-68C4-49B7-B989-3821EB5AB5C4}" name="2010 (£)" dataDxfId="142"/>
    <tableColumn id="12" xr3:uid="{DD1E25E2-8736-46BB-8745-C25A75B8A2C2}" name="2009 (unit)" dataDxfId="141"/>
    <tableColumn id="13" xr3:uid="{7104A712-9485-4781-883C-1536B3306476}" name="2009 (£)" dataDxfId="140"/>
    <tableColumn id="14" xr3:uid="{82213005-4CC2-404C-85EC-7F2188C89549}" name="2008 (unit)" dataDxfId="139"/>
    <tableColumn id="15" xr3:uid="{02B4C2DE-4423-46C5-A1BC-D367CC0CCA21}" name="2008 (£)" dataDxfId="138"/>
    <tableColumn id="16" xr3:uid="{C9D879E7-A79C-4BD1-BBCD-D2808F24230A}" name="2007 (unit)" dataDxfId="137"/>
    <tableColumn id="17" xr3:uid="{A924192F-B439-4898-A08F-8EF433A7761B}" name="2007 (£)" dataDxfId="136"/>
    <tableColumn id="18" xr3:uid="{247913BE-F1DA-4A34-8038-8EDE90474401}" name="2006 (unit)" dataDxfId="135"/>
    <tableColumn id="19" xr3:uid="{3279D65E-5198-4E8F-AC50-D4580231FCA3}" name="2006 (£)" dataDxfId="134"/>
    <tableColumn id="20" xr3:uid="{FC72AC00-686D-483F-A4CE-2353C2B3F4A4}" name="Product Family" dataDxfId="133"/>
    <tableColumn id="21" xr3:uid="{0482AB3B-6A18-44F7-ABD4-E981FFDD87F6}" name="Due Date Performance/%" dataDxfId="1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9E25BE2-643B-4395-B316-E790839F5B1F}" name="Table21" displayName="Table21" ref="G208:K215" totalsRowShown="0" headerRowDxfId="131" headerRowBorderDxfId="130">
  <autoFilter ref="G208:K215" xr:uid="{29E25BE2-643B-4395-B316-E790839F5B1F}"/>
  <tableColumns count="5">
    <tableColumn id="1" xr3:uid="{32361C5B-8B9C-46BD-84C3-8571D6456740}" name="Years" dataDxfId="129"/>
    <tableColumn id="2" xr3:uid="{BB3035E1-C49F-48E7-868D-0A563FC179C7}" name="Bins" dataDxfId="128"/>
    <tableColumn id="3" xr3:uid="{9B91FCD9-E317-4B3C-AD95-46DA38C6FBC3}" name="Planterware" dataDxfId="127"/>
    <tableColumn id="4" xr3:uid="{05A75FDC-964D-4BE6-917F-2AB84E39BC38}" name="Self-Watering" dataDxfId="126"/>
    <tableColumn id="5" xr3:uid="{564DC4BE-F9D3-4750-89E3-13D6BDC37300}" name="Grand Total" dataDxfId="1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86781E-667E-4191-A6E6-8441C83C742C}" name="Table28" displayName="Table28" ref="A1:N203" totalsRowShown="0">
  <autoFilter ref="A1:N203" xr:uid="{CC86781E-667E-4191-A6E6-8441C83C742C}"/>
  <tableColumns count="14">
    <tableColumn id="1" xr3:uid="{933A19F5-3D98-40E5-A30E-9342BBDB08FB}" name="Product"/>
    <tableColumn id="2" xr3:uid="{A3073225-B802-4DBD-8997-F81E6C169D24}" name="Description"/>
    <tableColumn id="3" xr3:uid="{13AA536E-5471-40F1-B54F-AA5BF0D16072}" name="Colour"/>
    <tableColumn id="4" xr3:uid="{EDBEC968-0A54-4E05-B389-3CCC41D01E3F}" name="Powder weight (kg)"/>
    <tableColumn id="5" xr3:uid="{A53665AE-C69D-489C-B633-29FAB0ADAD42}" name="Selling Price £"/>
    <tableColumn id="6" xr3:uid="{CFA89E22-4F43-43E6-87CF-2E14A4AB5FB3}" name="2012 (unit)"/>
    <tableColumn id="7" xr3:uid="{638E092D-6996-4F33-9591-8021E3FE0799}" name="2011 (unit)"/>
    <tableColumn id="8" xr3:uid="{BCD5DA4B-6A02-4385-A599-83C7C671960E}" name="2010 (unit)"/>
    <tableColumn id="9" xr3:uid="{3C8B1509-C812-445E-BEF2-D22E7F8B6B04}" name="2009 (unit)"/>
    <tableColumn id="10" xr3:uid="{8F71A4B8-CD22-4FCC-A07D-807994740A11}" name="2008 (unit)"/>
    <tableColumn id="11" xr3:uid="{63DF4640-CD5B-46EC-87E8-5D5B08E30927}" name="2007 (unit)"/>
    <tableColumn id="12" xr3:uid="{76F91584-7995-4CC5-9D77-B76865AE494E}" name="2006 (unit)"/>
    <tableColumn id="13" xr3:uid="{2E3DDFD1-ED38-48A0-BD1D-DCFD4D0A9C8F}" name="Product Family"/>
    <tableColumn id="14" xr3:uid="{3D1EEF77-C449-40B5-938B-4F2541738163}" name="Due Date Performance/%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A7C786B-8FA6-4627-8D04-C0C9CFB07260}" name="Table1416" displayName="Table1416" ref="A1:P21" totalsRowShown="0" headerRowDxfId="122" dataDxfId="121" tableBorderDxfId="120">
  <autoFilter ref="A1:P21" xr:uid="{1A7C786B-8FA6-4627-8D04-C0C9CFB07260}"/>
  <tableColumns count="16">
    <tableColumn id="1" xr3:uid="{6614F762-3C92-426F-8708-FED204C0E871}" name="Product" dataDxfId="119"/>
    <tableColumn id="2" xr3:uid="{FBF76E41-D441-41A9-81E3-2CB6AC551737}" name="Description" dataDxfId="118"/>
    <tableColumn id="3" xr3:uid="{48B5D656-4D93-47BB-ADDD-F2F04B5EE55E}" name="Colour" dataDxfId="117"/>
    <tableColumn id="4" xr3:uid="{FDCF88BB-24CC-4E0F-9164-590908E11A72}" name="Powder weight (kg)" dataDxfId="116"/>
    <tableColumn id="5" xr3:uid="{B99271EF-0982-49DF-BEC2-679297890F22}" name="Selling Price £" dataDxfId="115"/>
    <tableColumn id="6" xr3:uid="{686F5AB4-9200-49DE-88C4-3C69BABF71B7}" name="2012" dataDxfId="114"/>
    <tableColumn id="7" xr3:uid="{C3578E7B-4AE0-466B-8704-F475A3AC2E45}" name="2011" dataDxfId="113"/>
    <tableColumn id="8" xr3:uid="{E35F31F4-0822-449C-A36B-7A49BBA3B0BA}" name="2010" dataDxfId="112"/>
    <tableColumn id="9" xr3:uid="{2C018E00-28B8-404E-8FA5-7C5F7761A610}" name="2009" dataDxfId="111"/>
    <tableColumn id="10" xr3:uid="{AF7885E4-A740-4AF1-89E8-DD135221A3A3}" name="2008" dataDxfId="110"/>
    <tableColumn id="11" xr3:uid="{C53B01B0-FF12-41A3-8127-876972F7E385}" name="2007" dataDxfId="109"/>
    <tableColumn id="12" xr3:uid="{830E3F01-E6EB-4DB3-A855-E6CF4E26A459}" name="2006" dataDxfId="108"/>
    <tableColumn id="13" xr3:uid="{BD7B8EA1-45CF-4A3E-9D3C-7277E3EC3F50}" name="Total Sales (Unit)" dataDxfId="107"/>
    <tableColumn id="14" xr3:uid="{F6AE1252-4A67-4218-AF2A-5A64457793FC}" name="Total Sales (£)" dataDxfId="106">
      <calculatedColumnFormula>M2*E2</calculatedColumnFormula>
    </tableColumn>
    <tableColumn id="15" xr3:uid="{16625043-7776-475D-B966-B8032FCC5859}" name="Product Family" dataDxfId="105"/>
    <tableColumn id="16" xr3:uid="{C4B555E6-28D2-4A53-AC9D-B07BE0B5F510}" name="Due Date Performance/%" dataDxfId="1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A38D70B-F279-4674-A1B2-C085B66DC122}" name="Table22" displayName="Table22" ref="A74:C93" totalsRowShown="0">
  <autoFilter ref="A74:C93" xr:uid="{DA38D70B-F279-4674-A1B2-C085B66DC122}"/>
  <tableColumns count="3">
    <tableColumn id="1" xr3:uid="{3D51AC23-0173-436B-A91F-B9D986C59E36}" name="Description "/>
    <tableColumn id="2" xr3:uid="{E64D0F92-8A14-4B7B-BE99-E37EEB2E52AD}" name="Sum of Total Sales (£)"/>
    <tableColumn id="3" xr3:uid="{2B428392-A7AA-4A9E-9628-5A0EF3BD388A}" name="Sum of Total Sales (£)2" dataDxfId="10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663647-6DFC-49E9-8C39-93826B14447E}" name="Table3" displayName="Table3" ref="A1:V146" totalsRowShown="0" headerRowDxfId="102" dataDxfId="101" tableBorderDxfId="100">
  <autoFilter ref="A1:V146" xr:uid="{17663647-6DFC-49E9-8C39-93826B14447E}">
    <filterColumn colId="3">
      <filters>
        <filter val="Special colour products"/>
      </filters>
    </filterColumn>
  </autoFilter>
  <tableColumns count="22">
    <tableColumn id="1" xr3:uid="{DDBDB46D-7C83-48F9-B8BD-D349D9A4C4CA}" name="Product" dataDxfId="99"/>
    <tableColumn id="2" xr3:uid="{176C1A77-453B-473A-BD1B-561D085AB7E4}" name="Description" dataDxfId="98"/>
    <tableColumn id="3" xr3:uid="{38E7777F-B7BE-4775-A46D-E8209BDB20BE}" name="Colour" dataDxfId="97"/>
    <tableColumn id="4" xr3:uid="{6B13312F-0A44-4A6C-93E2-B64C49DE0B17}" name="Colour classification" dataDxfId="96">
      <calculatedColumnFormula>IF(OR(C2="Black", C2="Standard Green"), "Standard colour products", "Special colour products")</calculatedColumnFormula>
    </tableColumn>
    <tableColumn id="5" xr3:uid="{A32AE3A3-9A77-432D-8635-27A114AA4793}" name="Powder weight (kg)" dataDxfId="95"/>
    <tableColumn id="6" xr3:uid="{2F0BA2A1-0461-4273-AA4F-D6923B3831BF}" name="Selling Price £" dataDxfId="94"/>
    <tableColumn id="7" xr3:uid="{A4CDBC86-D0F3-424F-9EF8-72F65A979306}" name="2012 (unit)" dataDxfId="93"/>
    <tableColumn id="8" xr3:uid="{200A58F2-8C03-483D-9DB3-4C8709FF0211}" name="2012 (£)" dataDxfId="92"/>
    <tableColumn id="9" xr3:uid="{FBE32D0B-6C98-4DB9-ABD4-CFB1841716A1}" name="2011 (unit)" dataDxfId="91"/>
    <tableColumn id="10" xr3:uid="{8DFC2970-8D7C-4577-8620-676E4BED9ABF}" name="2011 (£)" dataDxfId="90"/>
    <tableColumn id="11" xr3:uid="{E1D2A02F-2D78-402E-8C81-891FD498E047}" name="2010 (unit)" dataDxfId="89"/>
    <tableColumn id="12" xr3:uid="{A6F35F0F-D754-449E-A39E-C7E4BBEAFAFC}" name="2010 (£)" dataDxfId="88"/>
    <tableColumn id="13" xr3:uid="{F5C5B359-1148-4449-A4AC-FDF7DF5144B0}" name="2009 (unit)" dataDxfId="87"/>
    <tableColumn id="14" xr3:uid="{B3388C51-D4B3-4E73-8855-F9038504131B}" name="2009 (£)" dataDxfId="86"/>
    <tableColumn id="15" xr3:uid="{928B2EF8-174E-402D-B936-7D73D0265D68}" name="2008 (unit)" dataDxfId="85"/>
    <tableColumn id="16" xr3:uid="{850D2C57-D50A-43D6-AD1B-F23288D22EAA}" name="2008 (£)" dataDxfId="84"/>
    <tableColumn id="17" xr3:uid="{F72B7A53-293B-460A-B8F2-C32B3BD4CCD6}" name="2007 (unit)" dataDxfId="83"/>
    <tableColumn id="18" xr3:uid="{F486C952-EB80-4723-85A1-3BB25A988436}" name="2007 (£)" dataDxfId="82"/>
    <tableColumn id="19" xr3:uid="{0514BCAE-20DE-4F18-BD11-53512E3F73E8}" name="2006 (unit)" dataDxfId="81"/>
    <tableColumn id="20" xr3:uid="{A809BE70-41A7-4767-A253-7F272A27E0CE}" name="2006 (£)" dataDxfId="80"/>
    <tableColumn id="21" xr3:uid="{54DFE429-4150-4056-8571-46A584B0DE20}" name="Product Family" dataDxfId="79"/>
    <tableColumn id="22" xr3:uid="{84FECC4C-81D6-4156-B527-7D2BABC0A4A3}" name="Due Date Performance/%" dataDxfId="7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D795CC-B104-4F6F-A25F-54F22DD3F2AB}" name="Table5" displayName="Table5" ref="F150:I157" totalsRowShown="0">
  <autoFilter ref="F150:I157" xr:uid="{55D795CC-B104-4F6F-A25F-54F22DD3F2AB}"/>
  <tableColumns count="4">
    <tableColumn id="1" xr3:uid="{6686B725-C1BC-4C78-92E1-B1E1661AF3A1}" name="Year"/>
    <tableColumn id="2" xr3:uid="{8E67602D-3B70-47F8-B47D-941A596D13E1}" name="Special colour products"/>
    <tableColumn id="3" xr3:uid="{E951F142-97D9-4D41-ABCD-3F091AB05FF8}" name="Standard colour products"/>
    <tableColumn id="4" xr3:uid="{C2E8250A-B86A-4980-9BE4-856799858A54}" name="Grand Tot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D819838-BA95-420A-9CFB-BE0107E037F5}" name="Table10" displayName="Table10" ref="A1:V146" totalsRowShown="0" headerRowDxfId="77" dataDxfId="75" headerRowBorderDxfId="76" tableBorderDxfId="74" totalsRowBorderDxfId="73">
  <autoFilter ref="A1:V146" xr:uid="{6D819838-BA95-420A-9CFB-BE0107E037F5}"/>
  <tableColumns count="22">
    <tableColumn id="1" xr3:uid="{8D9A231A-FCB6-426F-A0C9-1906BC1FB1EC}" name="Product" dataDxfId="72"/>
    <tableColumn id="2" xr3:uid="{A55B94D6-5D24-491F-83EE-4BE596A96080}" name="Description" dataDxfId="71"/>
    <tableColumn id="3" xr3:uid="{3CC20659-9FAE-49FC-AC43-1C84168624F4}" name="Colour" dataDxfId="70"/>
    <tableColumn id="23" xr3:uid="{462E9503-DBAA-4212-8708-B080D070B75C}" name="Colour classification" dataDxfId="69"/>
    <tableColumn id="4" xr3:uid="{8CE06299-32A7-43F1-B566-63352E903ACE}" name="Powder weight (kg)" dataDxfId="68"/>
    <tableColumn id="5" xr3:uid="{93FB49C0-9151-4458-9867-76EDF4D77FA6}" name="Selling Price £" dataDxfId="67"/>
    <tableColumn id="6" xr3:uid="{ED2794BA-892C-4DE1-8CAC-9D02FCB9E374}" name="2012 (unit)" dataDxfId="66"/>
    <tableColumn id="7" xr3:uid="{FF194067-3087-4AED-B755-86528C7B5C79}" name="2012 (powder weight)" dataDxfId="65"/>
    <tableColumn id="8" xr3:uid="{3FB7859B-A519-4DF1-9FD0-F4D09B8E61C3}" name="2011 (unit)" dataDxfId="64"/>
    <tableColumn id="9" xr3:uid="{1B53AE46-1C88-45A0-8D91-99AC9C6A9750}" name="2011 (powder weight)" dataDxfId="63"/>
    <tableColumn id="10" xr3:uid="{49241D32-46C0-4379-B741-1C5F32783283}" name="2010 (unit)" dataDxfId="62"/>
    <tableColumn id="11" xr3:uid="{89D3CB18-46B7-453D-901A-14321720ED54}" name="2010 (powder weight)" dataDxfId="61"/>
    <tableColumn id="12" xr3:uid="{04F9DCC3-25A8-4229-9450-938034DBDF95}" name="2009 (unit)" dataDxfId="60"/>
    <tableColumn id="13" xr3:uid="{66DD90CE-48A7-4496-B92E-6610771FE4EE}" name="2009 (powder weight)" dataDxfId="59"/>
    <tableColumn id="14" xr3:uid="{0F67F41E-8EE9-4C82-8F5B-0037253FB299}" name="2008 (unit)" dataDxfId="58"/>
    <tableColumn id="15" xr3:uid="{69D53EFD-9AB6-446B-B4C2-C711D258E632}" name="2008 (powder weight)" dataDxfId="57"/>
    <tableColumn id="16" xr3:uid="{6C173A6C-1350-45F2-837E-FE83651B9A63}" name="2007 (unit)" dataDxfId="56"/>
    <tableColumn id="17" xr3:uid="{8D81625E-2156-498A-8E1C-25AA79ECF282}" name="2007 (powder weight)" dataDxfId="55"/>
    <tableColumn id="18" xr3:uid="{BAC1FE16-2184-4166-8079-FDF9C57AC2FF}" name="2006 (unit)" dataDxfId="54"/>
    <tableColumn id="19" xr3:uid="{3AFE63FE-41CD-44B0-AB78-ED7FF2A5EB48}" name="2006 (powder weight)" dataDxfId="53"/>
    <tableColumn id="20" xr3:uid="{552F8D4C-A9A7-45D9-8CEB-5D86BBC65F0E}" name="Product Family" dataDxfId="52"/>
    <tableColumn id="21" xr3:uid="{F61976D5-C3C0-4C32-A2F6-04CA128F8829}" name="Due Date Performance/%" dataDxf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"/>
  <sheetViews>
    <sheetView zoomScaleNormal="100" workbookViewId="0">
      <selection activeCell="C36" sqref="C36"/>
    </sheetView>
  </sheetViews>
  <sheetFormatPr defaultRowHeight="14.4" x14ac:dyDescent="0.3"/>
  <cols>
    <col min="1" max="1" width="12.109375" customWidth="1"/>
    <col min="2" max="2" width="28.88671875" customWidth="1"/>
    <col min="3" max="3" width="17.44140625" customWidth="1"/>
    <col min="4" max="4" width="18" style="3" customWidth="1"/>
    <col min="5" max="5" width="14.109375" style="3" customWidth="1"/>
    <col min="6" max="12" width="9.109375" style="8"/>
    <col min="13" max="13" width="17.88671875" style="3" customWidth="1"/>
    <col min="14" max="14" width="24.332031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93" t="s">
        <v>5</v>
      </c>
      <c r="G1" s="93"/>
      <c r="H1" s="93"/>
      <c r="I1" s="93"/>
      <c r="J1" s="93"/>
      <c r="K1" s="93"/>
      <c r="L1" s="93"/>
      <c r="M1" s="3" t="s">
        <v>6</v>
      </c>
      <c r="N1" t="s">
        <v>7</v>
      </c>
    </row>
    <row r="2" spans="1:14" x14ac:dyDescent="0.3">
      <c r="A2" s="1"/>
      <c r="B2" s="1"/>
      <c r="C2" s="1"/>
      <c r="D2" s="4"/>
      <c r="E2" s="5"/>
      <c r="F2" s="7">
        <v>2012</v>
      </c>
      <c r="G2" s="7">
        <v>2011</v>
      </c>
      <c r="H2" s="7">
        <v>2010</v>
      </c>
      <c r="I2" s="7">
        <v>2009</v>
      </c>
      <c r="J2" s="7">
        <v>2008</v>
      </c>
      <c r="K2" s="7">
        <v>2007</v>
      </c>
      <c r="L2" s="7">
        <v>2006</v>
      </c>
    </row>
    <row r="3" spans="1:14" x14ac:dyDescent="0.3">
      <c r="A3" t="s">
        <v>8</v>
      </c>
      <c r="B3" t="s">
        <v>9</v>
      </c>
      <c r="C3" t="s">
        <v>10</v>
      </c>
      <c r="D3" s="3">
        <v>7</v>
      </c>
      <c r="E3" s="3">
        <v>30</v>
      </c>
      <c r="F3" s="8">
        <v>2132</v>
      </c>
      <c r="G3" s="8">
        <v>2648</v>
      </c>
      <c r="H3" s="8">
        <v>2712</v>
      </c>
      <c r="I3" s="8">
        <v>1775</v>
      </c>
      <c r="J3" s="8">
        <v>2302</v>
      </c>
      <c r="K3" s="8">
        <v>2250</v>
      </c>
      <c r="L3" s="8">
        <v>2532</v>
      </c>
      <c r="M3" s="3" t="s">
        <v>11</v>
      </c>
      <c r="N3">
        <v>91</v>
      </c>
    </row>
    <row r="4" spans="1:14" x14ac:dyDescent="0.3">
      <c r="A4" t="s">
        <v>8</v>
      </c>
      <c r="B4" t="s">
        <v>12</v>
      </c>
      <c r="C4" t="s">
        <v>13</v>
      </c>
      <c r="D4" s="3">
        <v>7</v>
      </c>
      <c r="E4" s="3">
        <v>40</v>
      </c>
      <c r="F4" s="8">
        <v>1300</v>
      </c>
      <c r="G4" s="8">
        <v>1250</v>
      </c>
      <c r="H4" s="8">
        <v>800</v>
      </c>
      <c r="I4" s="8">
        <v>750</v>
      </c>
      <c r="J4" s="8">
        <v>1200</v>
      </c>
      <c r="K4" s="8">
        <v>2050</v>
      </c>
      <c r="L4" s="8">
        <v>1980</v>
      </c>
      <c r="M4" s="3" t="s">
        <v>11</v>
      </c>
      <c r="N4">
        <v>97</v>
      </c>
    </row>
    <row r="5" spans="1:14" x14ac:dyDescent="0.3">
      <c r="A5" t="s">
        <v>8</v>
      </c>
      <c r="B5" t="s">
        <v>9</v>
      </c>
      <c r="C5" t="s">
        <v>14</v>
      </c>
      <c r="D5" s="3">
        <v>7</v>
      </c>
      <c r="E5" s="3">
        <v>40</v>
      </c>
      <c r="F5" s="8">
        <v>6</v>
      </c>
      <c r="G5" s="8">
        <v>15</v>
      </c>
      <c r="M5" s="3" t="s">
        <v>11</v>
      </c>
      <c r="N5">
        <v>94</v>
      </c>
    </row>
    <row r="6" spans="1:14" x14ac:dyDescent="0.3">
      <c r="A6" t="s">
        <v>8</v>
      </c>
      <c r="B6" t="s">
        <v>9</v>
      </c>
      <c r="C6" t="s">
        <v>15</v>
      </c>
      <c r="D6" s="3">
        <v>7</v>
      </c>
      <c r="E6" s="3">
        <v>40</v>
      </c>
      <c r="F6" s="8">
        <v>135</v>
      </c>
      <c r="G6" s="8">
        <v>46</v>
      </c>
      <c r="M6" s="3" t="s">
        <v>11</v>
      </c>
      <c r="N6">
        <v>95</v>
      </c>
    </row>
    <row r="7" spans="1:14" x14ac:dyDescent="0.3">
      <c r="A7" t="s">
        <v>16</v>
      </c>
      <c r="B7" t="s">
        <v>17</v>
      </c>
      <c r="C7" t="s">
        <v>10</v>
      </c>
      <c r="D7" s="3">
        <v>6</v>
      </c>
      <c r="E7" s="3">
        <v>40</v>
      </c>
      <c r="F7" s="8">
        <v>405</v>
      </c>
      <c r="G7" s="8">
        <v>534</v>
      </c>
      <c r="H7" s="8">
        <v>987</v>
      </c>
      <c r="I7" s="8">
        <v>1917</v>
      </c>
      <c r="J7" s="8">
        <v>1047</v>
      </c>
      <c r="K7" s="8">
        <v>326</v>
      </c>
      <c r="L7" s="8">
        <v>857</v>
      </c>
      <c r="M7" s="3" t="s">
        <v>11</v>
      </c>
      <c r="N7">
        <v>92</v>
      </c>
    </row>
    <row r="8" spans="1:14" x14ac:dyDescent="0.3">
      <c r="A8" t="s">
        <v>16</v>
      </c>
      <c r="B8" t="s">
        <v>17</v>
      </c>
      <c r="C8" t="s">
        <v>13</v>
      </c>
      <c r="D8" s="3">
        <v>6</v>
      </c>
      <c r="E8" s="3">
        <v>50</v>
      </c>
      <c r="F8" s="8">
        <v>450</v>
      </c>
      <c r="G8" s="8">
        <v>300</v>
      </c>
      <c r="H8" s="8">
        <v>230</v>
      </c>
      <c r="I8" s="8">
        <v>200</v>
      </c>
      <c r="J8" s="8">
        <v>225</v>
      </c>
      <c r="K8" s="8">
        <v>705</v>
      </c>
      <c r="L8" s="8">
        <v>680</v>
      </c>
      <c r="M8" s="3" t="s">
        <v>11</v>
      </c>
      <c r="N8">
        <v>92</v>
      </c>
    </row>
    <row r="9" spans="1:14" x14ac:dyDescent="0.3">
      <c r="A9" t="s">
        <v>16</v>
      </c>
      <c r="B9" t="s">
        <v>17</v>
      </c>
      <c r="C9" t="s">
        <v>18</v>
      </c>
      <c r="D9" s="3">
        <v>6</v>
      </c>
      <c r="E9" s="3">
        <v>55</v>
      </c>
      <c r="F9" s="8">
        <v>530</v>
      </c>
      <c r="G9" s="8">
        <v>135</v>
      </c>
      <c r="M9" s="3" t="s">
        <v>11</v>
      </c>
      <c r="N9">
        <v>90</v>
      </c>
    </row>
    <row r="10" spans="1:14" x14ac:dyDescent="0.3">
      <c r="A10" t="s">
        <v>19</v>
      </c>
      <c r="B10" t="s">
        <v>20</v>
      </c>
      <c r="C10" t="s">
        <v>10</v>
      </c>
      <c r="D10" s="3">
        <v>35</v>
      </c>
      <c r="E10" s="3">
        <v>185</v>
      </c>
      <c r="F10" s="8">
        <v>112</v>
      </c>
      <c r="G10" s="8">
        <v>98</v>
      </c>
      <c r="H10" s="8">
        <v>92</v>
      </c>
      <c r="I10" s="8">
        <v>235</v>
      </c>
      <c r="J10" s="8">
        <v>176</v>
      </c>
      <c r="K10" s="8">
        <v>88</v>
      </c>
      <c r="L10" s="8">
        <v>28</v>
      </c>
      <c r="M10" s="3" t="s">
        <v>11</v>
      </c>
      <c r="N10">
        <v>97</v>
      </c>
    </row>
    <row r="11" spans="1:14" x14ac:dyDescent="0.3">
      <c r="A11" t="s">
        <v>19</v>
      </c>
      <c r="B11" t="s">
        <v>20</v>
      </c>
      <c r="C11" t="s">
        <v>13</v>
      </c>
      <c r="D11" s="3">
        <v>35</v>
      </c>
      <c r="E11" s="3">
        <v>250</v>
      </c>
      <c r="F11" s="8">
        <v>230</v>
      </c>
      <c r="G11" s="8">
        <v>187</v>
      </c>
      <c r="H11" s="8">
        <v>135</v>
      </c>
      <c r="I11" s="8">
        <v>87</v>
      </c>
      <c r="J11" s="8">
        <v>53</v>
      </c>
      <c r="K11" s="8">
        <v>235</v>
      </c>
      <c r="L11" s="8">
        <v>200</v>
      </c>
      <c r="M11" s="3" t="s">
        <v>11</v>
      </c>
      <c r="N11">
        <v>96</v>
      </c>
    </row>
    <row r="12" spans="1:14" x14ac:dyDescent="0.3">
      <c r="A12" t="s">
        <v>19</v>
      </c>
      <c r="B12" t="s">
        <v>20</v>
      </c>
      <c r="C12" t="s">
        <v>21</v>
      </c>
      <c r="D12" s="3">
        <v>35</v>
      </c>
      <c r="E12" s="3">
        <v>250</v>
      </c>
      <c r="F12" s="8">
        <v>26</v>
      </c>
      <c r="G12" s="8">
        <v>13</v>
      </c>
      <c r="M12" s="3" t="s">
        <v>11</v>
      </c>
      <c r="N12">
        <v>95</v>
      </c>
    </row>
    <row r="13" spans="1:14" x14ac:dyDescent="0.3">
      <c r="A13" t="s">
        <v>19</v>
      </c>
      <c r="B13" t="s">
        <v>20</v>
      </c>
      <c r="C13" t="s">
        <v>22</v>
      </c>
      <c r="D13" s="3">
        <v>35</v>
      </c>
      <c r="E13" s="3">
        <v>250</v>
      </c>
      <c r="F13" s="8">
        <v>135</v>
      </c>
      <c r="G13" s="8">
        <v>78</v>
      </c>
      <c r="M13" s="3" t="s">
        <v>11</v>
      </c>
      <c r="N13">
        <v>95</v>
      </c>
    </row>
    <row r="14" spans="1:14" x14ac:dyDescent="0.3">
      <c r="A14" t="s">
        <v>19</v>
      </c>
      <c r="B14" t="s">
        <v>20</v>
      </c>
      <c r="C14" t="s">
        <v>23</v>
      </c>
      <c r="D14" s="3">
        <v>35</v>
      </c>
      <c r="E14" s="3">
        <v>250</v>
      </c>
      <c r="F14" s="8">
        <v>15</v>
      </c>
      <c r="G14" s="8">
        <v>8</v>
      </c>
      <c r="M14" s="3" t="s">
        <v>11</v>
      </c>
      <c r="N14">
        <v>97</v>
      </c>
    </row>
    <row r="15" spans="1:14" x14ac:dyDescent="0.3">
      <c r="A15" t="s">
        <v>19</v>
      </c>
      <c r="B15" t="s">
        <v>20</v>
      </c>
      <c r="C15" t="s">
        <v>18</v>
      </c>
      <c r="D15" s="3">
        <v>35</v>
      </c>
      <c r="E15" s="3">
        <v>250</v>
      </c>
      <c r="F15" s="8">
        <v>76</v>
      </c>
      <c r="G15" s="8">
        <v>55</v>
      </c>
      <c r="M15" s="3" t="s">
        <v>11</v>
      </c>
      <c r="N15">
        <v>95</v>
      </c>
    </row>
    <row r="16" spans="1:14" x14ac:dyDescent="0.3">
      <c r="A16" t="s">
        <v>24</v>
      </c>
      <c r="B16" t="s">
        <v>25</v>
      </c>
      <c r="C16" t="s">
        <v>10</v>
      </c>
      <c r="D16" s="3">
        <v>7</v>
      </c>
      <c r="E16" s="3">
        <v>45</v>
      </c>
      <c r="F16" s="8">
        <v>1064</v>
      </c>
      <c r="G16" s="8">
        <v>1153</v>
      </c>
      <c r="H16" s="8">
        <v>1979</v>
      </c>
      <c r="I16" s="8">
        <v>2901</v>
      </c>
      <c r="J16" s="8">
        <v>2434</v>
      </c>
      <c r="K16" s="8">
        <v>1693</v>
      </c>
      <c r="L16" s="8">
        <v>1311</v>
      </c>
      <c r="M16" s="3" t="s">
        <v>11</v>
      </c>
      <c r="N16">
        <v>94</v>
      </c>
    </row>
    <row r="17" spans="1:14" x14ac:dyDescent="0.3">
      <c r="A17" t="s">
        <v>24</v>
      </c>
      <c r="B17" t="s">
        <v>25</v>
      </c>
      <c r="C17" t="s">
        <v>13</v>
      </c>
      <c r="D17" s="3">
        <v>7</v>
      </c>
      <c r="E17" s="3">
        <v>55</v>
      </c>
      <c r="F17" s="8">
        <v>1578</v>
      </c>
      <c r="G17" s="8">
        <v>1450</v>
      </c>
      <c r="H17" s="8">
        <v>1135</v>
      </c>
      <c r="I17" s="8">
        <v>957</v>
      </c>
      <c r="J17" s="8">
        <v>2300</v>
      </c>
      <c r="K17" s="8">
        <v>2780</v>
      </c>
      <c r="L17" s="8">
        <v>2800</v>
      </c>
      <c r="M17" s="3" t="s">
        <v>11</v>
      </c>
      <c r="N17">
        <v>95</v>
      </c>
    </row>
    <row r="18" spans="1:14" x14ac:dyDescent="0.3">
      <c r="A18" t="s">
        <v>24</v>
      </c>
      <c r="B18" t="s">
        <v>25</v>
      </c>
      <c r="C18" t="s">
        <v>26</v>
      </c>
      <c r="D18" s="3">
        <v>7</v>
      </c>
      <c r="E18" s="3">
        <v>55</v>
      </c>
      <c r="F18" s="8">
        <v>23</v>
      </c>
      <c r="G18" s="8">
        <v>15</v>
      </c>
      <c r="M18" s="3" t="s">
        <v>11</v>
      </c>
      <c r="N18">
        <v>90</v>
      </c>
    </row>
    <row r="19" spans="1:14" x14ac:dyDescent="0.3">
      <c r="A19" t="s">
        <v>27</v>
      </c>
      <c r="B19" t="s">
        <v>28</v>
      </c>
      <c r="C19" t="s">
        <v>29</v>
      </c>
      <c r="D19" s="3">
        <v>15</v>
      </c>
      <c r="E19" s="3">
        <v>75</v>
      </c>
      <c r="F19" s="8">
        <v>496</v>
      </c>
      <c r="G19" s="8">
        <v>557</v>
      </c>
      <c r="M19" s="3" t="s">
        <v>11</v>
      </c>
      <c r="N19">
        <v>91</v>
      </c>
    </row>
    <row r="20" spans="1:14" x14ac:dyDescent="0.3">
      <c r="A20" t="s">
        <v>30</v>
      </c>
      <c r="B20" t="s">
        <v>31</v>
      </c>
      <c r="C20" t="s">
        <v>10</v>
      </c>
      <c r="D20" s="3">
        <v>55</v>
      </c>
      <c r="E20" s="3">
        <v>530</v>
      </c>
      <c r="F20" s="8">
        <v>58</v>
      </c>
      <c r="G20" s="8">
        <v>75</v>
      </c>
      <c r="H20" s="8">
        <v>39</v>
      </c>
      <c r="I20" s="8">
        <v>16</v>
      </c>
      <c r="J20" s="8">
        <v>21</v>
      </c>
      <c r="K20" s="8">
        <v>60</v>
      </c>
      <c r="L20" s="8">
        <v>64</v>
      </c>
      <c r="M20" s="3" t="s">
        <v>11</v>
      </c>
      <c r="N20">
        <v>100</v>
      </c>
    </row>
    <row r="21" spans="1:14" x14ac:dyDescent="0.3">
      <c r="A21" t="s">
        <v>30</v>
      </c>
      <c r="B21" t="s">
        <v>31</v>
      </c>
      <c r="C21" t="s">
        <v>13</v>
      </c>
      <c r="D21" s="3">
        <v>55</v>
      </c>
      <c r="E21" s="3">
        <v>600</v>
      </c>
      <c r="F21" s="8">
        <v>66</v>
      </c>
      <c r="G21" s="8">
        <v>35</v>
      </c>
      <c r="H21" s="8">
        <v>12</v>
      </c>
      <c r="I21" s="8">
        <v>15</v>
      </c>
      <c r="J21" s="8">
        <v>33</v>
      </c>
      <c r="K21" s="8">
        <v>50</v>
      </c>
      <c r="L21" s="8">
        <v>45</v>
      </c>
      <c r="M21" s="3" t="s">
        <v>11</v>
      </c>
      <c r="N21">
        <v>94</v>
      </c>
    </row>
    <row r="22" spans="1:14" x14ac:dyDescent="0.3">
      <c r="A22" t="s">
        <v>30</v>
      </c>
      <c r="B22" t="s">
        <v>31</v>
      </c>
      <c r="C22" t="s">
        <v>18</v>
      </c>
      <c r="D22" s="3">
        <v>55</v>
      </c>
      <c r="E22" s="3">
        <v>600</v>
      </c>
      <c r="F22" s="8">
        <v>35</v>
      </c>
      <c r="G22" s="8">
        <v>14</v>
      </c>
      <c r="M22" s="3" t="s">
        <v>11</v>
      </c>
      <c r="N22">
        <v>90</v>
      </c>
    </row>
    <row r="23" spans="1:14" x14ac:dyDescent="0.3">
      <c r="A23" t="s">
        <v>30</v>
      </c>
      <c r="B23" t="s">
        <v>31</v>
      </c>
      <c r="C23" t="s">
        <v>22</v>
      </c>
      <c r="D23" s="3">
        <v>55</v>
      </c>
      <c r="E23" s="3">
        <v>615</v>
      </c>
      <c r="F23" s="8">
        <v>57</v>
      </c>
      <c r="G23" s="8">
        <v>35</v>
      </c>
      <c r="M23" s="3" t="s">
        <v>11</v>
      </c>
      <c r="N23">
        <v>93</v>
      </c>
    </row>
    <row r="24" spans="1:14" x14ac:dyDescent="0.3">
      <c r="A24" t="s">
        <v>32</v>
      </c>
      <c r="B24" t="s">
        <v>33</v>
      </c>
      <c r="C24" t="s">
        <v>10</v>
      </c>
      <c r="D24" s="3">
        <v>65</v>
      </c>
      <c r="E24" s="3">
        <v>584</v>
      </c>
      <c r="F24" s="8">
        <v>51</v>
      </c>
      <c r="G24" s="8">
        <v>78</v>
      </c>
      <c r="H24" s="8">
        <v>193</v>
      </c>
      <c r="I24" s="8">
        <v>0</v>
      </c>
      <c r="J24" s="8">
        <v>0</v>
      </c>
      <c r="K24" s="8">
        <v>0</v>
      </c>
      <c r="L24" s="8">
        <v>0</v>
      </c>
      <c r="M24" s="3" t="s">
        <v>11</v>
      </c>
      <c r="N24">
        <v>94</v>
      </c>
    </row>
    <row r="25" spans="1:14" x14ac:dyDescent="0.3">
      <c r="A25" t="s">
        <v>32</v>
      </c>
      <c r="B25" t="s">
        <v>33</v>
      </c>
      <c r="C25" t="s">
        <v>13</v>
      </c>
      <c r="D25" s="3">
        <v>65</v>
      </c>
      <c r="E25" s="3">
        <v>650</v>
      </c>
      <c r="F25" s="8">
        <v>158</v>
      </c>
      <c r="G25" s="8">
        <v>113</v>
      </c>
      <c r="H25" s="8">
        <v>250</v>
      </c>
      <c r="M25" s="3" t="s">
        <v>11</v>
      </c>
      <c r="N25">
        <v>97</v>
      </c>
    </row>
    <row r="26" spans="1:14" x14ac:dyDescent="0.3">
      <c r="A26" t="s">
        <v>32</v>
      </c>
      <c r="B26" t="s">
        <v>33</v>
      </c>
      <c r="C26" t="s">
        <v>26</v>
      </c>
      <c r="D26" s="3">
        <v>65</v>
      </c>
      <c r="E26" s="3">
        <v>650</v>
      </c>
      <c r="F26" s="8">
        <v>3</v>
      </c>
      <c r="M26" s="3" t="s">
        <v>11</v>
      </c>
      <c r="N26">
        <v>98</v>
      </c>
    </row>
    <row r="27" spans="1:14" x14ac:dyDescent="0.3">
      <c r="A27" t="s">
        <v>32</v>
      </c>
      <c r="B27" t="s">
        <v>33</v>
      </c>
      <c r="C27" t="s">
        <v>34</v>
      </c>
      <c r="D27" s="3">
        <v>65</v>
      </c>
      <c r="E27" s="3">
        <v>700</v>
      </c>
      <c r="G27" s="8">
        <v>5</v>
      </c>
      <c r="M27" s="3" t="s">
        <v>11</v>
      </c>
      <c r="N27">
        <v>98</v>
      </c>
    </row>
    <row r="28" spans="1:14" x14ac:dyDescent="0.3">
      <c r="A28" t="s">
        <v>32</v>
      </c>
      <c r="B28" t="s">
        <v>33</v>
      </c>
      <c r="C28" t="s">
        <v>22</v>
      </c>
      <c r="D28" s="3">
        <v>65</v>
      </c>
      <c r="E28" s="3">
        <v>700</v>
      </c>
      <c r="F28" s="8">
        <v>5</v>
      </c>
      <c r="M28" s="3" t="s">
        <v>11</v>
      </c>
      <c r="N28">
        <v>99</v>
      </c>
    </row>
    <row r="29" spans="1:14" x14ac:dyDescent="0.3">
      <c r="A29" t="s">
        <v>32</v>
      </c>
      <c r="B29" t="s">
        <v>33</v>
      </c>
      <c r="C29" t="s">
        <v>18</v>
      </c>
      <c r="D29" s="3">
        <v>65</v>
      </c>
      <c r="E29" s="3">
        <v>700</v>
      </c>
      <c r="F29" s="8">
        <v>53</v>
      </c>
      <c r="G29" s="8">
        <v>28</v>
      </c>
      <c r="M29" s="3" t="s">
        <v>11</v>
      </c>
      <c r="N29">
        <v>93</v>
      </c>
    </row>
    <row r="30" spans="1:14" x14ac:dyDescent="0.3">
      <c r="A30" t="s">
        <v>35</v>
      </c>
      <c r="B30" s="2" t="s">
        <v>36</v>
      </c>
      <c r="C30" s="2" t="s">
        <v>10</v>
      </c>
      <c r="D30" s="3">
        <v>5</v>
      </c>
      <c r="E30" s="3">
        <v>65</v>
      </c>
      <c r="F30" s="8">
        <v>728</v>
      </c>
      <c r="G30" s="8">
        <v>871</v>
      </c>
      <c r="H30" s="8">
        <v>913</v>
      </c>
      <c r="I30" s="8">
        <v>1800</v>
      </c>
      <c r="J30" s="8">
        <v>1315</v>
      </c>
      <c r="K30" s="8">
        <v>577</v>
      </c>
      <c r="L30" s="8">
        <v>573</v>
      </c>
      <c r="M30" s="3" t="s">
        <v>11</v>
      </c>
      <c r="N30">
        <v>93</v>
      </c>
    </row>
    <row r="31" spans="1:14" x14ac:dyDescent="0.3">
      <c r="A31" t="s">
        <v>35</v>
      </c>
      <c r="B31" s="2" t="s">
        <v>36</v>
      </c>
      <c r="C31" s="2" t="s">
        <v>13</v>
      </c>
      <c r="D31" s="3">
        <v>5</v>
      </c>
      <c r="E31" s="3">
        <v>70</v>
      </c>
      <c r="F31" s="8">
        <v>890</v>
      </c>
      <c r="G31" s="8">
        <v>765</v>
      </c>
      <c r="H31" s="8">
        <v>521</v>
      </c>
      <c r="I31" s="8">
        <v>220</v>
      </c>
      <c r="J31" s="8">
        <v>349</v>
      </c>
      <c r="K31" s="8">
        <v>1385</v>
      </c>
      <c r="L31" s="8">
        <v>1290</v>
      </c>
      <c r="M31" s="3" t="s">
        <v>11</v>
      </c>
      <c r="N31">
        <v>93</v>
      </c>
    </row>
    <row r="32" spans="1:14" x14ac:dyDescent="0.3">
      <c r="A32" t="s">
        <v>35</v>
      </c>
      <c r="B32" s="2" t="s">
        <v>36</v>
      </c>
      <c r="C32" s="2" t="s">
        <v>15</v>
      </c>
      <c r="D32" s="3">
        <v>5</v>
      </c>
      <c r="E32" s="3">
        <v>70</v>
      </c>
      <c r="F32" s="8">
        <v>23</v>
      </c>
      <c r="G32" s="8">
        <v>5</v>
      </c>
      <c r="M32" s="3" t="s">
        <v>11</v>
      </c>
      <c r="N32">
        <v>93</v>
      </c>
    </row>
    <row r="33" spans="1:14" x14ac:dyDescent="0.3">
      <c r="A33" t="s">
        <v>35</v>
      </c>
      <c r="B33" s="2" t="s">
        <v>36</v>
      </c>
      <c r="C33" s="2" t="s">
        <v>26</v>
      </c>
      <c r="D33" s="3">
        <v>5</v>
      </c>
      <c r="E33" s="3">
        <v>70</v>
      </c>
      <c r="F33" s="8">
        <v>15</v>
      </c>
      <c r="M33" s="3" t="s">
        <v>11</v>
      </c>
      <c r="N33">
        <v>99</v>
      </c>
    </row>
    <row r="34" spans="1:14" x14ac:dyDescent="0.3">
      <c r="A34" t="s">
        <v>37</v>
      </c>
      <c r="B34" t="s">
        <v>38</v>
      </c>
      <c r="C34" s="2" t="s">
        <v>10</v>
      </c>
      <c r="D34" s="3">
        <v>5</v>
      </c>
      <c r="E34" s="3">
        <v>45</v>
      </c>
      <c r="F34" s="8">
        <v>787</v>
      </c>
      <c r="G34" s="8">
        <v>478</v>
      </c>
      <c r="H34" s="8">
        <v>1235</v>
      </c>
      <c r="I34" s="8">
        <v>1450</v>
      </c>
      <c r="J34" s="8">
        <v>1728</v>
      </c>
      <c r="K34" s="8">
        <v>1182</v>
      </c>
      <c r="L34" s="8">
        <v>999</v>
      </c>
      <c r="M34" s="3" t="s">
        <v>11</v>
      </c>
      <c r="N34">
        <v>97</v>
      </c>
    </row>
    <row r="35" spans="1:14" x14ac:dyDescent="0.3">
      <c r="A35" t="s">
        <v>37</v>
      </c>
      <c r="B35" t="s">
        <v>38</v>
      </c>
      <c r="C35" s="2" t="s">
        <v>13</v>
      </c>
      <c r="D35" s="3">
        <v>5</v>
      </c>
      <c r="E35" s="3">
        <v>50</v>
      </c>
      <c r="F35" s="8">
        <v>860</v>
      </c>
      <c r="G35" s="8">
        <v>744</v>
      </c>
      <c r="H35" s="8">
        <v>343</v>
      </c>
      <c r="I35" s="8">
        <v>320</v>
      </c>
      <c r="J35" s="8">
        <v>287</v>
      </c>
      <c r="K35" s="8">
        <v>680</v>
      </c>
      <c r="L35" s="8">
        <v>623</v>
      </c>
      <c r="M35" s="3" t="s">
        <v>11</v>
      </c>
      <c r="N35">
        <v>96</v>
      </c>
    </row>
    <row r="36" spans="1:14" x14ac:dyDescent="0.3">
      <c r="A36" t="s">
        <v>37</v>
      </c>
      <c r="B36" t="s">
        <v>38</v>
      </c>
      <c r="C36" s="2" t="s">
        <v>39</v>
      </c>
      <c r="D36" s="3">
        <v>5</v>
      </c>
      <c r="E36" s="3">
        <v>60</v>
      </c>
      <c r="F36" s="8">
        <v>23</v>
      </c>
      <c r="G36" s="8">
        <v>35</v>
      </c>
      <c r="M36" s="3" t="s">
        <v>11</v>
      </c>
      <c r="N36">
        <v>95</v>
      </c>
    </row>
    <row r="37" spans="1:14" x14ac:dyDescent="0.3">
      <c r="A37" t="s">
        <v>40</v>
      </c>
      <c r="B37" t="s">
        <v>41</v>
      </c>
      <c r="C37" s="2" t="s">
        <v>10</v>
      </c>
      <c r="D37" s="3">
        <v>35</v>
      </c>
      <c r="E37" s="3">
        <v>135</v>
      </c>
      <c r="F37" s="8">
        <v>116</v>
      </c>
      <c r="G37" s="8">
        <v>164</v>
      </c>
      <c r="H37" s="8">
        <v>319</v>
      </c>
      <c r="I37" s="8">
        <v>251</v>
      </c>
      <c r="J37" s="8">
        <v>207</v>
      </c>
      <c r="K37" s="8">
        <v>182</v>
      </c>
      <c r="L37" s="8">
        <v>54</v>
      </c>
      <c r="M37" s="3" t="s">
        <v>11</v>
      </c>
      <c r="N37">
        <v>96</v>
      </c>
    </row>
    <row r="38" spans="1:14" x14ac:dyDescent="0.3">
      <c r="A38" t="s">
        <v>40</v>
      </c>
      <c r="B38" t="s">
        <v>41</v>
      </c>
      <c r="C38" s="2" t="s">
        <v>18</v>
      </c>
      <c r="D38" s="3">
        <v>35</v>
      </c>
      <c r="E38" s="3">
        <v>180</v>
      </c>
      <c r="G38" s="8">
        <v>89</v>
      </c>
      <c r="M38" s="3" t="s">
        <v>11</v>
      </c>
      <c r="N38">
        <v>92</v>
      </c>
    </row>
    <row r="39" spans="1:14" x14ac:dyDescent="0.3">
      <c r="A39" t="s">
        <v>40</v>
      </c>
      <c r="B39" t="s">
        <v>41</v>
      </c>
      <c r="C39" s="2" t="s">
        <v>39</v>
      </c>
      <c r="D39" s="3">
        <v>35</v>
      </c>
      <c r="E39" s="3">
        <v>180</v>
      </c>
      <c r="F39" s="8">
        <v>5</v>
      </c>
      <c r="M39" s="3" t="s">
        <v>11</v>
      </c>
      <c r="N39">
        <v>98</v>
      </c>
    </row>
    <row r="40" spans="1:14" x14ac:dyDescent="0.3">
      <c r="A40" t="s">
        <v>40</v>
      </c>
      <c r="B40" t="s">
        <v>41</v>
      </c>
      <c r="C40" s="2" t="s">
        <v>42</v>
      </c>
      <c r="D40" s="3">
        <v>35</v>
      </c>
      <c r="E40" s="3">
        <v>180</v>
      </c>
      <c r="F40" s="8">
        <v>5</v>
      </c>
      <c r="M40" s="3" t="s">
        <v>11</v>
      </c>
      <c r="N40">
        <v>97</v>
      </c>
    </row>
    <row r="41" spans="1:14" x14ac:dyDescent="0.3">
      <c r="A41" t="s">
        <v>43</v>
      </c>
      <c r="B41" t="s">
        <v>36</v>
      </c>
      <c r="C41" s="2" t="s">
        <v>10</v>
      </c>
      <c r="D41" s="3">
        <v>4</v>
      </c>
      <c r="E41" s="3">
        <v>45</v>
      </c>
      <c r="F41" s="8">
        <v>962</v>
      </c>
      <c r="G41" s="8">
        <v>1465</v>
      </c>
      <c r="H41" s="8">
        <v>1334</v>
      </c>
      <c r="I41" s="8">
        <v>2383</v>
      </c>
      <c r="J41" s="8">
        <v>1525</v>
      </c>
      <c r="K41" s="8">
        <v>1582</v>
      </c>
      <c r="L41" s="8">
        <v>1539</v>
      </c>
      <c r="M41" s="3" t="s">
        <v>11</v>
      </c>
      <c r="N41">
        <v>100</v>
      </c>
    </row>
    <row r="42" spans="1:14" x14ac:dyDescent="0.3">
      <c r="A42" t="s">
        <v>43</v>
      </c>
      <c r="B42" t="s">
        <v>36</v>
      </c>
      <c r="C42" s="2" t="s">
        <v>13</v>
      </c>
      <c r="D42" s="3">
        <v>4</v>
      </c>
      <c r="E42" s="3">
        <v>55</v>
      </c>
      <c r="F42" s="8">
        <v>1450</v>
      </c>
      <c r="G42" s="8">
        <v>834</v>
      </c>
      <c r="H42" s="8">
        <v>620</v>
      </c>
      <c r="I42" s="8">
        <v>348</v>
      </c>
      <c r="J42" s="8">
        <v>930</v>
      </c>
      <c r="K42" s="8">
        <v>870</v>
      </c>
      <c r="L42" s="8">
        <v>850</v>
      </c>
      <c r="M42" s="3" t="s">
        <v>11</v>
      </c>
      <c r="N42">
        <v>96</v>
      </c>
    </row>
    <row r="43" spans="1:14" x14ac:dyDescent="0.3">
      <c r="A43" t="s">
        <v>43</v>
      </c>
      <c r="B43" t="s">
        <v>36</v>
      </c>
      <c r="C43" s="2" t="s">
        <v>14</v>
      </c>
      <c r="D43" s="3">
        <v>4</v>
      </c>
      <c r="E43" s="3">
        <v>55</v>
      </c>
      <c r="G43" s="8">
        <v>5</v>
      </c>
      <c r="M43" s="3" t="s">
        <v>11</v>
      </c>
      <c r="N43">
        <v>100</v>
      </c>
    </row>
    <row r="44" spans="1:14" x14ac:dyDescent="0.3">
      <c r="A44" t="s">
        <v>43</v>
      </c>
      <c r="B44" t="s">
        <v>36</v>
      </c>
      <c r="C44" s="2" t="s">
        <v>15</v>
      </c>
      <c r="D44" s="3">
        <v>4</v>
      </c>
      <c r="E44" s="3">
        <v>55</v>
      </c>
      <c r="F44" s="8">
        <v>5</v>
      </c>
      <c r="M44" s="3" t="s">
        <v>11</v>
      </c>
      <c r="N44">
        <v>95</v>
      </c>
    </row>
    <row r="45" spans="1:14" x14ac:dyDescent="0.3">
      <c r="A45" t="s">
        <v>43</v>
      </c>
      <c r="B45" t="s">
        <v>36</v>
      </c>
      <c r="C45" s="2" t="s">
        <v>44</v>
      </c>
      <c r="D45" s="3">
        <v>4</v>
      </c>
      <c r="E45" s="3">
        <v>55</v>
      </c>
      <c r="G45" s="8">
        <v>5</v>
      </c>
      <c r="M45" s="3" t="s">
        <v>11</v>
      </c>
      <c r="N45">
        <v>100</v>
      </c>
    </row>
    <row r="46" spans="1:14" x14ac:dyDescent="0.3">
      <c r="A46" t="s">
        <v>45</v>
      </c>
      <c r="B46" t="s">
        <v>46</v>
      </c>
      <c r="C46" s="2" t="s">
        <v>10</v>
      </c>
      <c r="D46" s="3">
        <v>3.5</v>
      </c>
      <c r="E46" s="3">
        <v>25</v>
      </c>
      <c r="F46" s="8">
        <v>604</v>
      </c>
      <c r="G46" s="8">
        <v>339</v>
      </c>
      <c r="H46" s="8">
        <v>853</v>
      </c>
      <c r="I46" s="8">
        <v>2331</v>
      </c>
      <c r="J46" s="8">
        <v>1049</v>
      </c>
      <c r="K46" s="8">
        <v>326</v>
      </c>
      <c r="L46" s="8">
        <v>708</v>
      </c>
      <c r="M46" s="3" t="s">
        <v>11</v>
      </c>
      <c r="N46">
        <v>99</v>
      </c>
    </row>
    <row r="47" spans="1:14" x14ac:dyDescent="0.3">
      <c r="A47" t="s">
        <v>45</v>
      </c>
      <c r="B47" t="s">
        <v>46</v>
      </c>
      <c r="C47" s="2" t="s">
        <v>13</v>
      </c>
      <c r="D47" s="3">
        <v>3.5</v>
      </c>
      <c r="E47" s="3">
        <v>35</v>
      </c>
      <c r="F47" s="8">
        <v>1350</v>
      </c>
      <c r="G47" s="8">
        <v>1200</v>
      </c>
      <c r="H47" s="8">
        <v>567</v>
      </c>
      <c r="I47" s="8">
        <v>200</v>
      </c>
      <c r="J47" s="8">
        <v>540</v>
      </c>
      <c r="K47" s="8">
        <v>1250</v>
      </c>
      <c r="L47" s="8">
        <v>890</v>
      </c>
      <c r="M47" s="3" t="s">
        <v>11</v>
      </c>
      <c r="N47">
        <v>91</v>
      </c>
    </row>
    <row r="48" spans="1:14" x14ac:dyDescent="0.3">
      <c r="A48" t="s">
        <v>47</v>
      </c>
      <c r="B48" t="s">
        <v>48</v>
      </c>
      <c r="C48" s="2" t="s">
        <v>10</v>
      </c>
      <c r="D48" s="3">
        <v>5</v>
      </c>
      <c r="E48" s="3">
        <v>35</v>
      </c>
      <c r="F48" s="8">
        <v>527</v>
      </c>
      <c r="G48" s="8">
        <v>203</v>
      </c>
      <c r="H48" s="8">
        <v>395</v>
      </c>
      <c r="I48" s="8">
        <v>499</v>
      </c>
      <c r="J48" s="8">
        <v>915</v>
      </c>
      <c r="K48" s="8">
        <v>230</v>
      </c>
      <c r="L48" s="8">
        <v>532</v>
      </c>
      <c r="M48" s="3" t="s">
        <v>11</v>
      </c>
      <c r="N48">
        <v>91</v>
      </c>
    </row>
    <row r="49" spans="1:14" x14ac:dyDescent="0.3">
      <c r="A49" t="s">
        <v>47</v>
      </c>
      <c r="B49" t="s">
        <v>48</v>
      </c>
      <c r="C49" s="2" t="s">
        <v>13</v>
      </c>
      <c r="D49" s="3">
        <v>5</v>
      </c>
      <c r="E49" s="3">
        <v>45</v>
      </c>
      <c r="F49" s="8">
        <v>342</v>
      </c>
      <c r="G49" s="8">
        <v>280</v>
      </c>
      <c r="H49" s="8">
        <v>133</v>
      </c>
      <c r="I49" s="8">
        <v>200</v>
      </c>
      <c r="J49" s="8">
        <v>187</v>
      </c>
      <c r="K49" s="8">
        <v>850</v>
      </c>
      <c r="L49" s="8">
        <v>345</v>
      </c>
      <c r="M49" s="3" t="s">
        <v>11</v>
      </c>
      <c r="N49">
        <v>94</v>
      </c>
    </row>
    <row r="50" spans="1:14" x14ac:dyDescent="0.3">
      <c r="A50" t="s">
        <v>47</v>
      </c>
      <c r="B50" t="s">
        <v>48</v>
      </c>
      <c r="C50" s="2" t="s">
        <v>44</v>
      </c>
      <c r="D50" s="3">
        <v>5</v>
      </c>
      <c r="E50" s="3">
        <v>45</v>
      </c>
      <c r="F50" s="8">
        <v>28</v>
      </c>
      <c r="G50" s="8">
        <v>5</v>
      </c>
      <c r="M50" s="3" t="s">
        <v>11</v>
      </c>
      <c r="N50">
        <v>90</v>
      </c>
    </row>
    <row r="51" spans="1:14" x14ac:dyDescent="0.3">
      <c r="A51" t="s">
        <v>49</v>
      </c>
      <c r="B51" t="s">
        <v>50</v>
      </c>
      <c r="C51" s="2" t="s">
        <v>10</v>
      </c>
      <c r="D51" s="3">
        <v>55</v>
      </c>
      <c r="E51" s="3">
        <v>375</v>
      </c>
      <c r="F51" s="8">
        <v>36</v>
      </c>
      <c r="G51" s="8">
        <v>40</v>
      </c>
      <c r="H51" s="8">
        <v>45</v>
      </c>
      <c r="I51" s="8">
        <v>141</v>
      </c>
      <c r="J51" s="8">
        <v>156</v>
      </c>
      <c r="K51" s="8">
        <v>73</v>
      </c>
      <c r="L51" s="8">
        <v>39</v>
      </c>
      <c r="M51" s="3" t="s">
        <v>11</v>
      </c>
      <c r="N51">
        <v>92</v>
      </c>
    </row>
    <row r="52" spans="1:14" x14ac:dyDescent="0.3">
      <c r="A52" t="s">
        <v>49</v>
      </c>
      <c r="B52" t="s">
        <v>50</v>
      </c>
      <c r="C52" s="2" t="s">
        <v>13</v>
      </c>
      <c r="D52" s="3">
        <v>55</v>
      </c>
      <c r="E52" s="3">
        <v>400</v>
      </c>
      <c r="F52" s="8">
        <v>25</v>
      </c>
      <c r="G52" s="8">
        <v>30</v>
      </c>
      <c r="H52" s="8">
        <v>23</v>
      </c>
      <c r="I52" s="8">
        <v>22</v>
      </c>
      <c r="J52" s="8">
        <v>35</v>
      </c>
      <c r="K52" s="8">
        <v>135</v>
      </c>
      <c r="L52" s="8">
        <v>142</v>
      </c>
      <c r="M52" s="3" t="s">
        <v>11</v>
      </c>
      <c r="N52">
        <v>95</v>
      </c>
    </row>
    <row r="53" spans="1:14" x14ac:dyDescent="0.3">
      <c r="A53" t="s">
        <v>49</v>
      </c>
      <c r="B53" t="s">
        <v>50</v>
      </c>
      <c r="C53" s="2" t="s">
        <v>18</v>
      </c>
      <c r="D53" s="3">
        <v>55</v>
      </c>
      <c r="E53" s="3">
        <v>510</v>
      </c>
      <c r="F53" s="8">
        <v>33</v>
      </c>
      <c r="G53" s="8">
        <v>15</v>
      </c>
      <c r="M53" s="3" t="s">
        <v>11</v>
      </c>
      <c r="N53">
        <v>98</v>
      </c>
    </row>
    <row r="54" spans="1:14" x14ac:dyDescent="0.3">
      <c r="A54" t="s">
        <v>49</v>
      </c>
      <c r="B54" t="s">
        <v>50</v>
      </c>
      <c r="C54" s="2" t="s">
        <v>22</v>
      </c>
      <c r="D54" s="3">
        <v>55</v>
      </c>
      <c r="E54" s="3">
        <v>510</v>
      </c>
      <c r="F54" s="8">
        <v>53</v>
      </c>
      <c r="G54" s="8">
        <v>21</v>
      </c>
      <c r="M54" s="3" t="s">
        <v>11</v>
      </c>
      <c r="N54">
        <v>99</v>
      </c>
    </row>
    <row r="55" spans="1:14" x14ac:dyDescent="0.3">
      <c r="A55" t="s">
        <v>51</v>
      </c>
      <c r="B55" s="2" t="s">
        <v>52</v>
      </c>
      <c r="C55" s="2" t="s">
        <v>10</v>
      </c>
      <c r="D55" s="3">
        <v>40</v>
      </c>
      <c r="E55" s="3">
        <v>359</v>
      </c>
      <c r="F55" s="8">
        <v>41</v>
      </c>
      <c r="G55" s="8">
        <v>106</v>
      </c>
      <c r="H55" s="8">
        <v>81</v>
      </c>
      <c r="I55" s="8">
        <v>215</v>
      </c>
      <c r="J55" s="8">
        <v>255</v>
      </c>
      <c r="K55" s="8">
        <v>72</v>
      </c>
      <c r="L55" s="8">
        <v>21</v>
      </c>
      <c r="M55" s="3" t="s">
        <v>11</v>
      </c>
      <c r="N55">
        <v>93</v>
      </c>
    </row>
    <row r="56" spans="1:14" x14ac:dyDescent="0.3">
      <c r="A56" t="s">
        <v>51</v>
      </c>
      <c r="B56" s="2" t="s">
        <v>52</v>
      </c>
      <c r="C56" s="2" t="s">
        <v>18</v>
      </c>
      <c r="D56" s="3">
        <v>40</v>
      </c>
      <c r="E56" s="3">
        <v>399</v>
      </c>
      <c r="F56" s="8">
        <v>55</v>
      </c>
      <c r="G56" s="8">
        <v>45</v>
      </c>
      <c r="M56" s="3" t="s">
        <v>11</v>
      </c>
      <c r="N56">
        <v>98</v>
      </c>
    </row>
    <row r="57" spans="1:14" x14ac:dyDescent="0.3">
      <c r="A57" t="s">
        <v>51</v>
      </c>
      <c r="B57" s="2" t="s">
        <v>52</v>
      </c>
      <c r="C57" s="2" t="s">
        <v>22</v>
      </c>
      <c r="D57" s="3">
        <v>40</v>
      </c>
      <c r="E57" s="3">
        <v>399</v>
      </c>
      <c r="F57" s="8">
        <v>30</v>
      </c>
      <c r="M57" s="3" t="s">
        <v>11</v>
      </c>
      <c r="N57">
        <v>99</v>
      </c>
    </row>
    <row r="58" spans="1:14" x14ac:dyDescent="0.3">
      <c r="A58" t="s">
        <v>53</v>
      </c>
      <c r="B58" s="2" t="s">
        <v>54</v>
      </c>
      <c r="C58" s="2" t="s">
        <v>18</v>
      </c>
      <c r="D58" s="3">
        <v>30</v>
      </c>
      <c r="E58" s="3">
        <v>120</v>
      </c>
      <c r="F58" s="8">
        <v>42</v>
      </c>
      <c r="G58" s="8">
        <v>47</v>
      </c>
      <c r="H58" s="8">
        <v>12</v>
      </c>
      <c r="I58" s="8">
        <v>7</v>
      </c>
      <c r="J58" s="8">
        <v>71</v>
      </c>
      <c r="K58" s="8">
        <v>29</v>
      </c>
      <c r="L58" s="8">
        <v>31</v>
      </c>
      <c r="M58" s="3" t="s">
        <v>11</v>
      </c>
      <c r="N58">
        <v>96</v>
      </c>
    </row>
    <row r="59" spans="1:14" x14ac:dyDescent="0.3">
      <c r="A59" t="s">
        <v>53</v>
      </c>
      <c r="B59" s="2" t="s">
        <v>54</v>
      </c>
      <c r="C59" s="2" t="s">
        <v>22</v>
      </c>
      <c r="D59" s="3">
        <v>30</v>
      </c>
      <c r="E59" s="3">
        <v>150</v>
      </c>
      <c r="F59" s="8">
        <v>26</v>
      </c>
      <c r="G59" s="8">
        <v>25</v>
      </c>
      <c r="M59" s="3" t="s">
        <v>11</v>
      </c>
      <c r="N59">
        <v>100</v>
      </c>
    </row>
    <row r="60" spans="1:14" x14ac:dyDescent="0.3">
      <c r="A60" t="s">
        <v>53</v>
      </c>
      <c r="B60" s="2" t="s">
        <v>54</v>
      </c>
      <c r="C60" s="2" t="s">
        <v>15</v>
      </c>
      <c r="D60" s="3">
        <v>30</v>
      </c>
      <c r="E60" s="3">
        <v>120</v>
      </c>
      <c r="F60" s="8">
        <v>5</v>
      </c>
      <c r="M60" s="3" t="s">
        <v>11</v>
      </c>
      <c r="N60">
        <v>96</v>
      </c>
    </row>
    <row r="61" spans="1:14" x14ac:dyDescent="0.3">
      <c r="A61" t="s">
        <v>53</v>
      </c>
      <c r="B61" s="2" t="s">
        <v>54</v>
      </c>
      <c r="C61" s="2" t="s">
        <v>44</v>
      </c>
      <c r="D61" s="3">
        <v>30</v>
      </c>
      <c r="E61" s="3">
        <v>120</v>
      </c>
      <c r="F61" s="8">
        <v>8</v>
      </c>
      <c r="M61" s="3" t="s">
        <v>11</v>
      </c>
      <c r="N61">
        <v>97</v>
      </c>
    </row>
    <row r="62" spans="1:14" x14ac:dyDescent="0.3">
      <c r="A62" t="s">
        <v>55</v>
      </c>
      <c r="B62" t="s">
        <v>56</v>
      </c>
      <c r="C62" s="2" t="s">
        <v>10</v>
      </c>
      <c r="D62" s="3">
        <v>9</v>
      </c>
      <c r="E62" s="3">
        <v>45</v>
      </c>
      <c r="F62" s="8">
        <v>80</v>
      </c>
      <c r="G62" s="8">
        <v>71</v>
      </c>
      <c r="H62" s="8">
        <v>200</v>
      </c>
      <c r="I62" s="8">
        <v>114</v>
      </c>
      <c r="J62" s="8">
        <v>210</v>
      </c>
      <c r="K62" s="8">
        <v>116</v>
      </c>
      <c r="L62" s="8">
        <v>408</v>
      </c>
      <c r="M62" s="3" t="s">
        <v>11</v>
      </c>
      <c r="N62">
        <v>97</v>
      </c>
    </row>
    <row r="63" spans="1:14" x14ac:dyDescent="0.3">
      <c r="A63" t="s">
        <v>55</v>
      </c>
      <c r="B63" t="s">
        <v>56</v>
      </c>
      <c r="C63" s="2" t="s">
        <v>13</v>
      </c>
      <c r="D63" s="3">
        <v>9</v>
      </c>
      <c r="E63" s="3">
        <v>55</v>
      </c>
      <c r="F63" s="8">
        <v>230</v>
      </c>
      <c r="G63" s="8">
        <v>185</v>
      </c>
      <c r="H63" s="8">
        <v>74</v>
      </c>
      <c r="I63" s="8">
        <v>67</v>
      </c>
      <c r="J63" s="8">
        <v>55</v>
      </c>
      <c r="K63" s="8">
        <v>80</v>
      </c>
      <c r="L63" s="8">
        <v>250</v>
      </c>
      <c r="M63" s="3" t="s">
        <v>11</v>
      </c>
      <c r="N63">
        <v>90</v>
      </c>
    </row>
    <row r="64" spans="1:14" x14ac:dyDescent="0.3">
      <c r="A64" t="s">
        <v>57</v>
      </c>
      <c r="B64" t="s">
        <v>58</v>
      </c>
      <c r="C64" s="2" t="s">
        <v>10</v>
      </c>
      <c r="D64" s="3">
        <v>7.5</v>
      </c>
      <c r="E64" s="3">
        <v>58</v>
      </c>
      <c r="F64" s="8">
        <v>94</v>
      </c>
      <c r="G64" s="8">
        <v>138</v>
      </c>
      <c r="H64" s="8">
        <v>124</v>
      </c>
      <c r="I64" s="8">
        <v>72</v>
      </c>
      <c r="J64" s="8">
        <v>10</v>
      </c>
      <c r="K64" s="8">
        <v>0</v>
      </c>
      <c r="L64" s="8">
        <v>0</v>
      </c>
      <c r="M64" s="3" t="s">
        <v>11</v>
      </c>
      <c r="N64">
        <v>99</v>
      </c>
    </row>
    <row r="65" spans="1:14" x14ac:dyDescent="0.3">
      <c r="A65" t="s">
        <v>57</v>
      </c>
      <c r="B65" t="s">
        <v>58</v>
      </c>
      <c r="C65" s="2" t="s">
        <v>13</v>
      </c>
      <c r="D65" s="3">
        <v>7.5</v>
      </c>
      <c r="E65" s="3">
        <v>70</v>
      </c>
      <c r="F65" s="8">
        <v>360</v>
      </c>
      <c r="G65" s="8">
        <v>245</v>
      </c>
      <c r="H65" s="8">
        <v>133</v>
      </c>
      <c r="I65" s="8">
        <v>88</v>
      </c>
      <c r="J65" s="8">
        <v>10</v>
      </c>
      <c r="M65" s="3" t="s">
        <v>11</v>
      </c>
      <c r="N65">
        <v>99</v>
      </c>
    </row>
    <row r="66" spans="1:14" x14ac:dyDescent="0.3">
      <c r="A66" t="s">
        <v>57</v>
      </c>
      <c r="B66" t="s">
        <v>58</v>
      </c>
      <c r="C66" s="2" t="s">
        <v>44</v>
      </c>
      <c r="D66" s="3">
        <v>7.5</v>
      </c>
      <c r="E66" s="3">
        <v>70</v>
      </c>
      <c r="F66" s="8">
        <v>5</v>
      </c>
      <c r="M66" s="3" t="s">
        <v>11</v>
      </c>
      <c r="N66">
        <v>96</v>
      </c>
    </row>
    <row r="67" spans="1:14" x14ac:dyDescent="0.3">
      <c r="A67" t="s">
        <v>59</v>
      </c>
      <c r="B67" t="s">
        <v>60</v>
      </c>
      <c r="C67" s="2" t="s">
        <v>10</v>
      </c>
      <c r="D67" s="3">
        <v>3.5</v>
      </c>
      <c r="E67" s="3">
        <v>35</v>
      </c>
      <c r="F67" s="8">
        <v>62</v>
      </c>
      <c r="G67" s="8">
        <v>36</v>
      </c>
      <c r="H67" s="8">
        <v>46</v>
      </c>
      <c r="I67" s="8">
        <v>34</v>
      </c>
      <c r="J67" s="8">
        <v>1</v>
      </c>
      <c r="K67" s="8">
        <v>1</v>
      </c>
      <c r="L67" s="8">
        <v>4</v>
      </c>
      <c r="M67" s="3" t="s">
        <v>11</v>
      </c>
      <c r="N67">
        <v>100</v>
      </c>
    </row>
    <row r="68" spans="1:14" x14ac:dyDescent="0.3">
      <c r="A68" t="s">
        <v>59</v>
      </c>
      <c r="B68" t="s">
        <v>60</v>
      </c>
      <c r="C68" s="2" t="s">
        <v>13</v>
      </c>
      <c r="D68" s="3">
        <v>3.5</v>
      </c>
      <c r="E68" s="3">
        <v>50</v>
      </c>
      <c r="F68" s="8">
        <v>5</v>
      </c>
      <c r="M68" s="3" t="s">
        <v>11</v>
      </c>
      <c r="N68">
        <v>92</v>
      </c>
    </row>
    <row r="69" spans="1:14" x14ac:dyDescent="0.3">
      <c r="A69" t="s">
        <v>59</v>
      </c>
      <c r="B69" t="s">
        <v>60</v>
      </c>
      <c r="C69" s="2" t="s">
        <v>26</v>
      </c>
      <c r="D69" s="3">
        <v>3.5</v>
      </c>
      <c r="E69" s="3">
        <v>50</v>
      </c>
      <c r="F69" s="8">
        <v>3</v>
      </c>
      <c r="M69" s="3" t="s">
        <v>11</v>
      </c>
      <c r="N69">
        <v>93</v>
      </c>
    </row>
    <row r="70" spans="1:14" x14ac:dyDescent="0.3">
      <c r="A70" t="s">
        <v>59</v>
      </c>
      <c r="B70" t="s">
        <v>60</v>
      </c>
      <c r="C70" s="2" t="s">
        <v>18</v>
      </c>
      <c r="D70" s="3">
        <v>3.5</v>
      </c>
      <c r="E70" s="3">
        <v>65</v>
      </c>
      <c r="F70" s="8">
        <v>35</v>
      </c>
      <c r="M70" s="3" t="s">
        <v>11</v>
      </c>
      <c r="N70">
        <v>96</v>
      </c>
    </row>
    <row r="71" spans="1:14" x14ac:dyDescent="0.3">
      <c r="A71" t="s">
        <v>61</v>
      </c>
      <c r="B71" s="2" t="s">
        <v>60</v>
      </c>
      <c r="C71" s="2" t="s">
        <v>10</v>
      </c>
      <c r="D71" s="3">
        <v>5.5</v>
      </c>
      <c r="E71" s="3">
        <v>75</v>
      </c>
      <c r="F71" s="8">
        <v>45</v>
      </c>
      <c r="G71" s="8">
        <v>3</v>
      </c>
      <c r="H71" s="8">
        <v>10</v>
      </c>
      <c r="I71" s="8">
        <v>21</v>
      </c>
      <c r="J71" s="8">
        <v>1</v>
      </c>
      <c r="K71" s="8">
        <v>40</v>
      </c>
      <c r="L71" s="8">
        <v>41</v>
      </c>
      <c r="M71" s="3" t="s">
        <v>11</v>
      </c>
      <c r="N71">
        <v>91</v>
      </c>
    </row>
    <row r="72" spans="1:14" x14ac:dyDescent="0.3">
      <c r="A72" t="s">
        <v>61</v>
      </c>
      <c r="B72" s="2" t="s">
        <v>60</v>
      </c>
      <c r="C72" s="2" t="s">
        <v>13</v>
      </c>
      <c r="D72" s="3">
        <v>5.5</v>
      </c>
      <c r="E72" s="3">
        <v>80</v>
      </c>
      <c r="F72" s="8">
        <v>200</v>
      </c>
      <c r="G72" s="8">
        <v>45</v>
      </c>
      <c r="H72" s="8">
        <v>5</v>
      </c>
      <c r="M72" s="3" t="s">
        <v>11</v>
      </c>
      <c r="N72">
        <v>92</v>
      </c>
    </row>
    <row r="73" spans="1:14" x14ac:dyDescent="0.3">
      <c r="A73" t="s">
        <v>61</v>
      </c>
      <c r="B73" s="2" t="s">
        <v>60</v>
      </c>
      <c r="C73" s="2" t="s">
        <v>18</v>
      </c>
      <c r="D73" s="3">
        <v>5.5</v>
      </c>
      <c r="E73" s="3">
        <v>95</v>
      </c>
      <c r="F73" s="8">
        <v>35</v>
      </c>
      <c r="M73" s="3" t="s">
        <v>11</v>
      </c>
      <c r="N73">
        <v>96</v>
      </c>
    </row>
    <row r="74" spans="1:14" x14ac:dyDescent="0.3">
      <c r="A74" t="s">
        <v>62</v>
      </c>
      <c r="B74" t="s">
        <v>63</v>
      </c>
      <c r="C74" s="2" t="s">
        <v>10</v>
      </c>
      <c r="D74" s="3">
        <v>3.5</v>
      </c>
      <c r="E74" s="3">
        <v>28</v>
      </c>
      <c r="F74" s="8">
        <v>299</v>
      </c>
      <c r="G74" s="8">
        <v>83</v>
      </c>
      <c r="H74" s="8">
        <v>176</v>
      </c>
      <c r="I74" s="8">
        <v>400</v>
      </c>
      <c r="J74" s="8">
        <v>427</v>
      </c>
      <c r="K74" s="8">
        <v>459</v>
      </c>
      <c r="L74" s="8">
        <v>369</v>
      </c>
      <c r="M74" s="3" t="s">
        <v>11</v>
      </c>
      <c r="N74">
        <v>99</v>
      </c>
    </row>
    <row r="75" spans="1:14" x14ac:dyDescent="0.3">
      <c r="A75" t="s">
        <v>62</v>
      </c>
      <c r="B75" t="s">
        <v>63</v>
      </c>
      <c r="C75" s="2" t="s">
        <v>13</v>
      </c>
      <c r="D75" s="3">
        <v>3.5</v>
      </c>
      <c r="E75" s="3">
        <v>35</v>
      </c>
      <c r="F75" s="8">
        <v>433</v>
      </c>
      <c r="G75" s="8">
        <v>350</v>
      </c>
      <c r="H75" s="8">
        <v>235</v>
      </c>
      <c r="I75" s="8">
        <v>170</v>
      </c>
      <c r="J75" s="8">
        <v>55</v>
      </c>
      <c r="K75" s="8">
        <v>135</v>
      </c>
      <c r="L75" s="8">
        <v>120</v>
      </c>
      <c r="M75" s="3" t="s">
        <v>11</v>
      </c>
      <c r="N75">
        <v>99</v>
      </c>
    </row>
    <row r="76" spans="1:14" x14ac:dyDescent="0.3">
      <c r="A76" t="s">
        <v>62</v>
      </c>
      <c r="B76" t="s">
        <v>63</v>
      </c>
      <c r="C76" s="2" t="s">
        <v>44</v>
      </c>
      <c r="D76" s="3">
        <v>3.5</v>
      </c>
      <c r="E76" s="3">
        <v>35</v>
      </c>
      <c r="G76" s="8">
        <v>13</v>
      </c>
      <c r="M76" s="3" t="s">
        <v>11</v>
      </c>
      <c r="N76">
        <v>100</v>
      </c>
    </row>
    <row r="77" spans="1:14" x14ac:dyDescent="0.3">
      <c r="A77" t="s">
        <v>64</v>
      </c>
      <c r="B77" t="s">
        <v>60</v>
      </c>
      <c r="C77" s="2" t="s">
        <v>10</v>
      </c>
      <c r="D77" s="3">
        <v>8</v>
      </c>
      <c r="E77" s="3">
        <v>65</v>
      </c>
      <c r="F77" s="8">
        <v>163</v>
      </c>
      <c r="G77" s="8">
        <v>33</v>
      </c>
      <c r="H77" s="8">
        <v>68</v>
      </c>
      <c r="I77" s="8">
        <v>32</v>
      </c>
      <c r="J77" s="8">
        <v>138</v>
      </c>
      <c r="K77" s="8">
        <v>386</v>
      </c>
      <c r="L77" s="8">
        <v>233</v>
      </c>
      <c r="M77" s="3" t="s">
        <v>11</v>
      </c>
      <c r="N77">
        <v>91</v>
      </c>
    </row>
    <row r="78" spans="1:14" x14ac:dyDescent="0.3">
      <c r="A78" t="s">
        <v>64</v>
      </c>
      <c r="B78" t="s">
        <v>60</v>
      </c>
      <c r="C78" s="2" t="s">
        <v>13</v>
      </c>
      <c r="D78" s="3">
        <v>8</v>
      </c>
      <c r="E78" s="3">
        <v>80</v>
      </c>
      <c r="F78" s="8">
        <v>189</v>
      </c>
      <c r="G78" s="8">
        <v>144</v>
      </c>
      <c r="H78" s="8">
        <v>64</v>
      </c>
      <c r="J78" s="8">
        <v>87</v>
      </c>
      <c r="K78" s="8">
        <v>153</v>
      </c>
      <c r="L78" s="8">
        <v>145</v>
      </c>
      <c r="M78" s="3" t="s">
        <v>11</v>
      </c>
      <c r="N78">
        <v>98</v>
      </c>
    </row>
    <row r="79" spans="1:14" x14ac:dyDescent="0.3">
      <c r="A79" t="s">
        <v>64</v>
      </c>
      <c r="B79" t="s">
        <v>60</v>
      </c>
      <c r="C79" s="2" t="s">
        <v>18</v>
      </c>
      <c r="D79" s="3">
        <v>8</v>
      </c>
      <c r="E79" s="3">
        <v>80</v>
      </c>
      <c r="F79" s="8">
        <v>35</v>
      </c>
      <c r="G79" s="8">
        <v>23</v>
      </c>
      <c r="M79" s="3" t="s">
        <v>11</v>
      </c>
      <c r="N79">
        <v>93</v>
      </c>
    </row>
    <row r="80" spans="1:14" x14ac:dyDescent="0.3">
      <c r="A80" t="s">
        <v>65</v>
      </c>
      <c r="B80" t="s">
        <v>63</v>
      </c>
      <c r="C80" s="2" t="s">
        <v>10</v>
      </c>
      <c r="D80" s="3">
        <v>3.5</v>
      </c>
      <c r="E80" s="3">
        <v>25</v>
      </c>
      <c r="F80" s="8">
        <v>382</v>
      </c>
      <c r="G80" s="8">
        <v>425</v>
      </c>
      <c r="H80" s="8">
        <v>323</v>
      </c>
      <c r="I80" s="8">
        <v>238</v>
      </c>
      <c r="J80" s="8">
        <v>484</v>
      </c>
      <c r="K80" s="8">
        <v>394</v>
      </c>
      <c r="L80" s="8">
        <v>213</v>
      </c>
      <c r="M80" s="3" t="s">
        <v>11</v>
      </c>
      <c r="N80">
        <v>97</v>
      </c>
    </row>
    <row r="81" spans="1:14" x14ac:dyDescent="0.3">
      <c r="A81" t="s">
        <v>65</v>
      </c>
      <c r="B81" t="s">
        <v>63</v>
      </c>
      <c r="C81" s="2" t="s">
        <v>13</v>
      </c>
      <c r="D81" s="3">
        <v>3.5</v>
      </c>
      <c r="E81" s="3">
        <v>35</v>
      </c>
      <c r="F81" s="8">
        <v>530</v>
      </c>
      <c r="G81" s="8">
        <v>480</v>
      </c>
      <c r="H81" s="8">
        <v>257</v>
      </c>
      <c r="I81" s="8">
        <v>200</v>
      </c>
      <c r="J81" s="8">
        <v>230</v>
      </c>
      <c r="K81" s="8">
        <v>580</v>
      </c>
      <c r="L81" s="8">
        <v>578</v>
      </c>
      <c r="M81" s="3" t="s">
        <v>11</v>
      </c>
      <c r="N81">
        <v>95</v>
      </c>
    </row>
    <row r="82" spans="1:14" x14ac:dyDescent="0.3">
      <c r="A82" t="s">
        <v>66</v>
      </c>
      <c r="B82" s="2" t="s">
        <v>60</v>
      </c>
      <c r="C82" s="2" t="s">
        <v>10</v>
      </c>
      <c r="D82" s="3">
        <v>10</v>
      </c>
      <c r="E82" s="3">
        <v>130</v>
      </c>
      <c r="F82" s="8">
        <v>38</v>
      </c>
      <c r="G82" s="8">
        <v>16</v>
      </c>
      <c r="H82" s="8">
        <v>36</v>
      </c>
      <c r="I82" s="8">
        <v>79</v>
      </c>
      <c r="J82" s="8">
        <v>23</v>
      </c>
      <c r="K82" s="8">
        <v>78</v>
      </c>
      <c r="L82" s="8">
        <v>124</v>
      </c>
      <c r="M82" s="3" t="s">
        <v>11</v>
      </c>
      <c r="N82">
        <v>97</v>
      </c>
    </row>
    <row r="83" spans="1:14" x14ac:dyDescent="0.3">
      <c r="A83" t="s">
        <v>66</v>
      </c>
      <c r="B83" s="2" t="s">
        <v>60</v>
      </c>
      <c r="C83" s="2" t="s">
        <v>13</v>
      </c>
      <c r="D83" s="3">
        <v>10</v>
      </c>
      <c r="E83" s="3">
        <v>145</v>
      </c>
      <c r="F83" s="8">
        <v>45</v>
      </c>
      <c r="G83" s="8">
        <v>35</v>
      </c>
      <c r="H83" s="8">
        <v>30</v>
      </c>
      <c r="I83" s="8">
        <v>20</v>
      </c>
      <c r="J83" s="8">
        <v>15</v>
      </c>
      <c r="K83" s="8">
        <v>50</v>
      </c>
      <c r="L83" s="8">
        <v>45</v>
      </c>
      <c r="M83" s="3" t="s">
        <v>11</v>
      </c>
      <c r="N83">
        <v>100</v>
      </c>
    </row>
    <row r="84" spans="1:14" x14ac:dyDescent="0.3">
      <c r="A84" t="s">
        <v>66</v>
      </c>
      <c r="B84" s="2" t="s">
        <v>60</v>
      </c>
      <c r="C84" s="2" t="s">
        <v>18</v>
      </c>
      <c r="D84" s="3">
        <v>10</v>
      </c>
      <c r="E84" s="3">
        <v>160</v>
      </c>
      <c r="F84" s="8">
        <v>55</v>
      </c>
      <c r="M84" s="3" t="s">
        <v>11</v>
      </c>
      <c r="N84">
        <v>99</v>
      </c>
    </row>
    <row r="85" spans="1:14" x14ac:dyDescent="0.3">
      <c r="A85" t="s">
        <v>67</v>
      </c>
      <c r="B85" s="2" t="s">
        <v>56</v>
      </c>
      <c r="C85" s="2" t="s">
        <v>10</v>
      </c>
      <c r="D85" s="3">
        <v>4.5</v>
      </c>
      <c r="E85" s="3">
        <v>40</v>
      </c>
      <c r="F85" s="8">
        <v>41</v>
      </c>
      <c r="G85" s="8">
        <v>68</v>
      </c>
      <c r="H85" s="8">
        <v>183</v>
      </c>
      <c r="I85" s="8">
        <v>73</v>
      </c>
      <c r="J85" s="8">
        <v>79</v>
      </c>
      <c r="K85" s="8">
        <v>314</v>
      </c>
      <c r="L85" s="8">
        <v>156</v>
      </c>
      <c r="M85" s="3" t="s">
        <v>11</v>
      </c>
      <c r="N85">
        <v>97</v>
      </c>
    </row>
    <row r="86" spans="1:14" x14ac:dyDescent="0.3">
      <c r="A86" t="s">
        <v>67</v>
      </c>
      <c r="B86" s="2" t="s">
        <v>56</v>
      </c>
      <c r="C86" s="2" t="s">
        <v>13</v>
      </c>
      <c r="D86" s="3">
        <v>4.5</v>
      </c>
      <c r="E86" s="3">
        <v>50</v>
      </c>
      <c r="F86" s="8">
        <v>40</v>
      </c>
      <c r="G86" s="8">
        <v>33</v>
      </c>
      <c r="H86" s="8">
        <v>45</v>
      </c>
      <c r="I86" s="8">
        <v>20</v>
      </c>
      <c r="J86" s="8">
        <v>15</v>
      </c>
      <c r="K86" s="8">
        <v>55</v>
      </c>
      <c r="L86" s="8">
        <v>46</v>
      </c>
      <c r="M86" s="3" t="s">
        <v>11</v>
      </c>
      <c r="N86">
        <v>100</v>
      </c>
    </row>
    <row r="87" spans="1:14" x14ac:dyDescent="0.3">
      <c r="A87" t="s">
        <v>67</v>
      </c>
      <c r="B87" s="2" t="s">
        <v>56</v>
      </c>
      <c r="C87" s="2" t="s">
        <v>18</v>
      </c>
      <c r="D87" s="3">
        <v>4.5</v>
      </c>
      <c r="E87" s="3">
        <v>65</v>
      </c>
      <c r="F87" s="8">
        <v>5</v>
      </c>
      <c r="M87" s="3" t="s">
        <v>11</v>
      </c>
      <c r="N87">
        <v>94</v>
      </c>
    </row>
    <row r="88" spans="1:14" x14ac:dyDescent="0.3">
      <c r="A88" t="s">
        <v>68</v>
      </c>
      <c r="B88" t="s">
        <v>69</v>
      </c>
      <c r="C88" s="2" t="s">
        <v>10</v>
      </c>
      <c r="D88" s="3">
        <v>5</v>
      </c>
      <c r="E88" s="3">
        <v>85</v>
      </c>
      <c r="F88" s="8">
        <v>268</v>
      </c>
      <c r="G88" s="8">
        <v>253</v>
      </c>
      <c r="H88" s="8">
        <v>178</v>
      </c>
      <c r="I88" s="8">
        <v>360</v>
      </c>
      <c r="J88" s="8">
        <v>816</v>
      </c>
      <c r="K88" s="8">
        <v>410</v>
      </c>
      <c r="L88" s="8">
        <v>301</v>
      </c>
      <c r="M88" s="3" t="s">
        <v>11</v>
      </c>
      <c r="N88">
        <v>93</v>
      </c>
    </row>
    <row r="89" spans="1:14" x14ac:dyDescent="0.3">
      <c r="A89" t="s">
        <v>68</v>
      </c>
      <c r="B89" t="s">
        <v>69</v>
      </c>
      <c r="C89" s="2" t="s">
        <v>13</v>
      </c>
      <c r="D89" s="3">
        <v>5</v>
      </c>
      <c r="E89" s="3">
        <v>85</v>
      </c>
      <c r="F89" s="8">
        <v>180</v>
      </c>
      <c r="M89" s="3" t="s">
        <v>11</v>
      </c>
      <c r="N89">
        <v>98</v>
      </c>
    </row>
    <row r="90" spans="1:14" x14ac:dyDescent="0.3">
      <c r="A90" t="s">
        <v>70</v>
      </c>
      <c r="B90" t="s">
        <v>56</v>
      </c>
      <c r="C90" s="2" t="s">
        <v>10</v>
      </c>
      <c r="D90" s="3">
        <v>3.5</v>
      </c>
      <c r="E90" s="3">
        <v>35</v>
      </c>
      <c r="F90" s="8">
        <v>124</v>
      </c>
      <c r="G90" s="8">
        <v>4</v>
      </c>
      <c r="H90" s="8">
        <v>127</v>
      </c>
      <c r="I90" s="8">
        <v>35</v>
      </c>
      <c r="J90" s="8">
        <v>38</v>
      </c>
      <c r="K90" s="8">
        <v>12</v>
      </c>
      <c r="L90" s="8">
        <v>0</v>
      </c>
      <c r="M90" s="3" t="s">
        <v>11</v>
      </c>
      <c r="N90">
        <v>97</v>
      </c>
    </row>
    <row r="91" spans="1:14" x14ac:dyDescent="0.3">
      <c r="A91" t="s">
        <v>70</v>
      </c>
      <c r="B91" t="s">
        <v>56</v>
      </c>
      <c r="C91" s="2" t="s">
        <v>13</v>
      </c>
      <c r="D91" s="3">
        <v>3.5</v>
      </c>
      <c r="E91" s="3">
        <v>45</v>
      </c>
      <c r="F91" s="8">
        <v>24</v>
      </c>
      <c r="M91" s="3" t="s">
        <v>11</v>
      </c>
      <c r="N91">
        <v>91</v>
      </c>
    </row>
    <row r="92" spans="1:14" x14ac:dyDescent="0.3">
      <c r="A92" t="s">
        <v>70</v>
      </c>
      <c r="B92" t="s">
        <v>56</v>
      </c>
      <c r="C92" s="2" t="s">
        <v>18</v>
      </c>
      <c r="D92" s="3">
        <v>3.5</v>
      </c>
      <c r="E92" s="3">
        <v>60</v>
      </c>
      <c r="F92" s="8">
        <v>3</v>
      </c>
      <c r="M92" s="3" t="s">
        <v>11</v>
      </c>
      <c r="N92">
        <v>94</v>
      </c>
    </row>
    <row r="93" spans="1:14" x14ac:dyDescent="0.3">
      <c r="A93" t="s">
        <v>71</v>
      </c>
      <c r="B93" s="2" t="s">
        <v>48</v>
      </c>
      <c r="C93" s="2" t="s">
        <v>10</v>
      </c>
      <c r="D93" s="3">
        <v>5</v>
      </c>
      <c r="E93" s="3">
        <v>56</v>
      </c>
      <c r="F93" s="8">
        <v>61</v>
      </c>
      <c r="G93" s="8">
        <v>97</v>
      </c>
      <c r="H93" s="8">
        <v>29</v>
      </c>
      <c r="I93" s="8">
        <v>91</v>
      </c>
      <c r="J93" s="8">
        <v>62</v>
      </c>
      <c r="K93" s="8">
        <v>419</v>
      </c>
      <c r="L93" s="8">
        <v>37</v>
      </c>
      <c r="M93" s="3" t="s">
        <v>11</v>
      </c>
      <c r="N93">
        <v>96</v>
      </c>
    </row>
    <row r="94" spans="1:14" x14ac:dyDescent="0.3">
      <c r="A94" t="s">
        <v>71</v>
      </c>
      <c r="B94" s="2" t="s">
        <v>48</v>
      </c>
      <c r="C94" s="2" t="s">
        <v>13</v>
      </c>
      <c r="D94" s="3">
        <v>5</v>
      </c>
      <c r="E94" s="3">
        <v>66</v>
      </c>
      <c r="F94" s="8">
        <v>87</v>
      </c>
      <c r="G94" s="8">
        <v>65</v>
      </c>
      <c r="H94" s="8">
        <v>50</v>
      </c>
      <c r="I94" s="8">
        <v>67</v>
      </c>
      <c r="J94" s="8">
        <v>50</v>
      </c>
      <c r="K94" s="8">
        <v>35</v>
      </c>
      <c r="L94" s="8">
        <v>55</v>
      </c>
      <c r="M94" s="3" t="s">
        <v>11</v>
      </c>
      <c r="N94">
        <v>91</v>
      </c>
    </row>
    <row r="95" spans="1:14" x14ac:dyDescent="0.3">
      <c r="A95" t="s">
        <v>71</v>
      </c>
      <c r="B95" s="2" t="s">
        <v>48</v>
      </c>
      <c r="C95" s="2" t="s">
        <v>44</v>
      </c>
      <c r="D95" s="3">
        <v>5</v>
      </c>
      <c r="E95" s="3">
        <v>66</v>
      </c>
      <c r="G95" s="8">
        <v>5</v>
      </c>
      <c r="M95" s="3" t="s">
        <v>11</v>
      </c>
      <c r="N95">
        <v>91</v>
      </c>
    </row>
    <row r="96" spans="1:14" x14ac:dyDescent="0.3">
      <c r="A96" t="s">
        <v>71</v>
      </c>
      <c r="B96" s="2" t="s">
        <v>48</v>
      </c>
      <c r="C96" s="2" t="s">
        <v>14</v>
      </c>
      <c r="D96" s="3">
        <v>5</v>
      </c>
      <c r="E96" s="3">
        <v>66</v>
      </c>
      <c r="F96" s="8">
        <v>1</v>
      </c>
      <c r="M96" s="3" t="s">
        <v>11</v>
      </c>
      <c r="N96">
        <v>98</v>
      </c>
    </row>
    <row r="97" spans="1:14" x14ac:dyDescent="0.3">
      <c r="A97" t="s">
        <v>72</v>
      </c>
      <c r="B97" s="2" t="s">
        <v>56</v>
      </c>
      <c r="C97" s="2" t="s">
        <v>10</v>
      </c>
      <c r="D97" s="3">
        <v>8</v>
      </c>
      <c r="E97" s="3">
        <v>65</v>
      </c>
      <c r="F97" s="8">
        <v>60</v>
      </c>
      <c r="G97" s="8">
        <v>68</v>
      </c>
      <c r="H97" s="8">
        <v>315</v>
      </c>
      <c r="I97" s="8">
        <v>56</v>
      </c>
      <c r="J97" s="8">
        <v>132</v>
      </c>
      <c r="K97" s="8">
        <v>160</v>
      </c>
      <c r="L97" s="8">
        <v>168</v>
      </c>
      <c r="M97" s="3" t="s">
        <v>11</v>
      </c>
      <c r="N97">
        <v>99</v>
      </c>
    </row>
    <row r="98" spans="1:14" x14ac:dyDescent="0.3">
      <c r="A98" t="s">
        <v>72</v>
      </c>
      <c r="B98" s="2" t="s">
        <v>56</v>
      </c>
      <c r="C98" s="2" t="s">
        <v>13</v>
      </c>
      <c r="D98" s="3">
        <v>8</v>
      </c>
      <c r="E98" s="3">
        <v>75</v>
      </c>
      <c r="F98" s="8">
        <v>135</v>
      </c>
      <c r="G98" s="8">
        <v>100</v>
      </c>
      <c r="H98" s="8">
        <v>87</v>
      </c>
      <c r="I98" s="8">
        <v>15</v>
      </c>
      <c r="J98" s="8">
        <v>57</v>
      </c>
      <c r="K98" s="8">
        <v>180</v>
      </c>
      <c r="L98" s="8">
        <v>167</v>
      </c>
      <c r="M98" s="3" t="s">
        <v>11</v>
      </c>
      <c r="N98">
        <v>100</v>
      </c>
    </row>
    <row r="99" spans="1:14" x14ac:dyDescent="0.3">
      <c r="A99" t="s">
        <v>72</v>
      </c>
      <c r="B99" s="2" t="s">
        <v>56</v>
      </c>
      <c r="C99" s="2" t="s">
        <v>18</v>
      </c>
      <c r="D99" s="3">
        <v>8</v>
      </c>
      <c r="E99" s="3">
        <v>85</v>
      </c>
      <c r="F99" s="8">
        <v>5</v>
      </c>
      <c r="M99" s="3" t="s">
        <v>11</v>
      </c>
      <c r="N99">
        <v>97</v>
      </c>
    </row>
    <row r="100" spans="1:14" x14ac:dyDescent="0.3">
      <c r="A100" t="s">
        <v>73</v>
      </c>
      <c r="B100" s="2" t="s">
        <v>74</v>
      </c>
      <c r="C100" s="2" t="s">
        <v>10</v>
      </c>
      <c r="D100" s="3">
        <v>7</v>
      </c>
      <c r="E100" s="3">
        <v>69</v>
      </c>
      <c r="F100" s="8">
        <v>32</v>
      </c>
      <c r="G100" s="8">
        <v>20</v>
      </c>
      <c r="H100" s="8">
        <v>24</v>
      </c>
      <c r="I100" s="8">
        <v>49</v>
      </c>
      <c r="J100" s="8">
        <v>40</v>
      </c>
      <c r="K100" s="8">
        <v>69</v>
      </c>
      <c r="L100" s="8">
        <v>59</v>
      </c>
      <c r="M100" s="3" t="s">
        <v>11</v>
      </c>
      <c r="N100">
        <v>94</v>
      </c>
    </row>
    <row r="101" spans="1:14" x14ac:dyDescent="0.3">
      <c r="A101" t="s">
        <v>73</v>
      </c>
      <c r="B101" s="2" t="s">
        <v>74</v>
      </c>
      <c r="C101" s="2" t="s">
        <v>13</v>
      </c>
      <c r="D101" s="3">
        <v>7</v>
      </c>
      <c r="E101" s="3">
        <v>79</v>
      </c>
      <c r="F101" s="8">
        <v>40</v>
      </c>
      <c r="G101" s="8">
        <v>32</v>
      </c>
      <c r="H101" s="8">
        <v>45</v>
      </c>
      <c r="I101" s="8">
        <v>13</v>
      </c>
      <c r="J101" s="8">
        <v>25</v>
      </c>
      <c r="K101" s="8">
        <v>66</v>
      </c>
      <c r="L101" s="8">
        <v>45</v>
      </c>
      <c r="M101" s="3" t="s">
        <v>11</v>
      </c>
      <c r="N101">
        <v>92</v>
      </c>
    </row>
    <row r="102" spans="1:14" x14ac:dyDescent="0.3">
      <c r="A102" t="s">
        <v>73</v>
      </c>
      <c r="B102" s="2" t="s">
        <v>74</v>
      </c>
      <c r="C102" s="2" t="s">
        <v>18</v>
      </c>
      <c r="D102" s="3">
        <v>7</v>
      </c>
      <c r="E102" s="3">
        <v>90</v>
      </c>
      <c r="F102" s="8">
        <v>25</v>
      </c>
      <c r="M102" s="3" t="s">
        <v>11</v>
      </c>
      <c r="N102">
        <v>92</v>
      </c>
    </row>
    <row r="103" spans="1:14" x14ac:dyDescent="0.3">
      <c r="A103" t="s">
        <v>73</v>
      </c>
      <c r="B103" s="2" t="s">
        <v>74</v>
      </c>
      <c r="C103" s="2" t="s">
        <v>44</v>
      </c>
      <c r="D103" s="3">
        <v>7</v>
      </c>
      <c r="E103" s="3">
        <v>79</v>
      </c>
      <c r="G103" s="8">
        <v>3</v>
      </c>
      <c r="M103" s="3" t="s">
        <v>11</v>
      </c>
      <c r="N103">
        <v>93</v>
      </c>
    </row>
    <row r="104" spans="1:14" x14ac:dyDescent="0.3">
      <c r="A104" t="s">
        <v>75</v>
      </c>
      <c r="B104" s="2" t="s">
        <v>76</v>
      </c>
      <c r="C104" s="2" t="s">
        <v>10</v>
      </c>
      <c r="D104" s="3">
        <v>5</v>
      </c>
      <c r="E104" s="3">
        <v>39</v>
      </c>
      <c r="F104" s="8">
        <v>36</v>
      </c>
      <c r="G104" s="8">
        <v>49</v>
      </c>
      <c r="H104" s="8">
        <v>38</v>
      </c>
      <c r="I104" s="8">
        <v>69</v>
      </c>
      <c r="J104" s="8">
        <v>39</v>
      </c>
      <c r="K104" s="8">
        <v>46</v>
      </c>
      <c r="L104" s="8">
        <v>8</v>
      </c>
      <c r="M104" s="3" t="s">
        <v>11</v>
      </c>
      <c r="N104">
        <v>94</v>
      </c>
    </row>
    <row r="105" spans="1:14" x14ac:dyDescent="0.3">
      <c r="A105" t="s">
        <v>75</v>
      </c>
      <c r="B105" s="2" t="s">
        <v>76</v>
      </c>
      <c r="C105" s="2" t="s">
        <v>13</v>
      </c>
      <c r="D105" s="3">
        <v>5</v>
      </c>
      <c r="E105" s="3">
        <v>49</v>
      </c>
      <c r="F105" s="8">
        <v>68</v>
      </c>
      <c r="G105" s="8">
        <v>55</v>
      </c>
      <c r="H105" s="8">
        <v>20</v>
      </c>
      <c r="I105" s="8">
        <v>25</v>
      </c>
      <c r="J105" s="8">
        <v>30</v>
      </c>
      <c r="K105" s="8">
        <v>44</v>
      </c>
      <c r="L105" s="8">
        <v>10</v>
      </c>
      <c r="M105" s="3" t="s">
        <v>11</v>
      </c>
      <c r="N105">
        <v>93</v>
      </c>
    </row>
    <row r="106" spans="1:14" x14ac:dyDescent="0.3">
      <c r="A106" t="s">
        <v>75</v>
      </c>
      <c r="B106" s="2" t="s">
        <v>76</v>
      </c>
      <c r="C106" s="2" t="s">
        <v>44</v>
      </c>
      <c r="D106" s="3">
        <v>5</v>
      </c>
      <c r="E106" s="3">
        <v>49</v>
      </c>
      <c r="F106" s="8">
        <v>1</v>
      </c>
      <c r="M106" s="3" t="s">
        <v>11</v>
      </c>
      <c r="N106">
        <v>100</v>
      </c>
    </row>
    <row r="107" spans="1:14" x14ac:dyDescent="0.3">
      <c r="A107" t="s">
        <v>75</v>
      </c>
      <c r="B107" s="2" t="s">
        <v>76</v>
      </c>
      <c r="C107" s="2" t="s">
        <v>15</v>
      </c>
      <c r="D107" s="3">
        <v>5</v>
      </c>
      <c r="E107" s="3">
        <v>49</v>
      </c>
      <c r="F107" s="8">
        <v>1</v>
      </c>
      <c r="M107" s="3" t="s">
        <v>11</v>
      </c>
      <c r="N107">
        <v>95</v>
      </c>
    </row>
    <row r="108" spans="1:14" x14ac:dyDescent="0.3">
      <c r="A108" t="s">
        <v>77</v>
      </c>
      <c r="B108" s="2" t="s">
        <v>60</v>
      </c>
      <c r="C108" s="2" t="s">
        <v>10</v>
      </c>
      <c r="D108" s="3">
        <v>6</v>
      </c>
      <c r="E108" s="3">
        <v>60</v>
      </c>
      <c r="F108" s="8">
        <v>10</v>
      </c>
      <c r="G108" s="8">
        <v>10</v>
      </c>
      <c r="H108" s="8">
        <v>12</v>
      </c>
      <c r="I108" s="8">
        <v>13</v>
      </c>
      <c r="J108" s="8">
        <v>36</v>
      </c>
      <c r="K108" s="8">
        <v>34</v>
      </c>
      <c r="L108" s="8">
        <v>0</v>
      </c>
      <c r="M108" s="3" t="s">
        <v>11</v>
      </c>
      <c r="N108">
        <v>98</v>
      </c>
    </row>
    <row r="109" spans="1:14" x14ac:dyDescent="0.3">
      <c r="A109" t="s">
        <v>77</v>
      </c>
      <c r="B109" s="2" t="s">
        <v>60</v>
      </c>
      <c r="C109" s="2" t="s">
        <v>13</v>
      </c>
      <c r="D109" s="3">
        <v>6</v>
      </c>
      <c r="E109" s="3">
        <v>70</v>
      </c>
      <c r="F109" s="8">
        <v>3</v>
      </c>
      <c r="M109" s="3" t="s">
        <v>11</v>
      </c>
      <c r="N109">
        <v>94</v>
      </c>
    </row>
    <row r="110" spans="1:14" x14ac:dyDescent="0.3">
      <c r="A110" t="s">
        <v>77</v>
      </c>
      <c r="B110" s="2" t="s">
        <v>60</v>
      </c>
      <c r="C110" s="2" t="s">
        <v>44</v>
      </c>
      <c r="D110" s="3">
        <v>6</v>
      </c>
      <c r="E110" s="3">
        <v>70</v>
      </c>
      <c r="G110" s="8">
        <v>3</v>
      </c>
      <c r="M110" s="3" t="s">
        <v>11</v>
      </c>
      <c r="N110">
        <v>90</v>
      </c>
    </row>
    <row r="111" spans="1:14" x14ac:dyDescent="0.3">
      <c r="A111" t="s">
        <v>78</v>
      </c>
      <c r="B111" s="2" t="s">
        <v>56</v>
      </c>
      <c r="C111" s="2" t="s">
        <v>13</v>
      </c>
      <c r="D111" s="3">
        <v>10</v>
      </c>
      <c r="E111" s="3">
        <v>145</v>
      </c>
      <c r="F111" s="8">
        <v>10</v>
      </c>
      <c r="M111" s="3" t="s">
        <v>11</v>
      </c>
      <c r="N111">
        <v>94</v>
      </c>
    </row>
    <row r="112" spans="1:14" x14ac:dyDescent="0.3">
      <c r="A112" t="s">
        <v>78</v>
      </c>
      <c r="B112" s="2" t="s">
        <v>56</v>
      </c>
      <c r="C112" s="2" t="s">
        <v>18</v>
      </c>
      <c r="D112" s="3">
        <v>10</v>
      </c>
      <c r="E112" s="3">
        <v>145</v>
      </c>
      <c r="F112" s="8">
        <v>13</v>
      </c>
      <c r="G112" s="8">
        <v>10</v>
      </c>
      <c r="M112" s="3" t="s">
        <v>11</v>
      </c>
      <c r="N112">
        <v>96</v>
      </c>
    </row>
    <row r="113" spans="1:14" x14ac:dyDescent="0.3">
      <c r="A113" t="s">
        <v>78</v>
      </c>
      <c r="B113" s="2" t="s">
        <v>56</v>
      </c>
      <c r="C113" s="2" t="s">
        <v>44</v>
      </c>
      <c r="D113" s="3">
        <v>10</v>
      </c>
      <c r="E113" s="3">
        <v>145</v>
      </c>
      <c r="F113" s="8">
        <v>2</v>
      </c>
      <c r="M113" s="3" t="s">
        <v>11</v>
      </c>
      <c r="N113">
        <v>100</v>
      </c>
    </row>
    <row r="114" spans="1:14" x14ac:dyDescent="0.3">
      <c r="A114" t="s">
        <v>78</v>
      </c>
      <c r="B114" s="2" t="s">
        <v>56</v>
      </c>
      <c r="C114" s="2" t="s">
        <v>10</v>
      </c>
      <c r="D114" s="3">
        <v>10</v>
      </c>
      <c r="E114" s="3">
        <v>130</v>
      </c>
      <c r="F114" s="8">
        <v>15</v>
      </c>
      <c r="G114" s="8">
        <v>15</v>
      </c>
      <c r="M114" s="3" t="s">
        <v>11</v>
      </c>
      <c r="N114">
        <v>94</v>
      </c>
    </row>
    <row r="115" spans="1:14" x14ac:dyDescent="0.3">
      <c r="A115" t="s">
        <v>79</v>
      </c>
      <c r="B115" s="2" t="s">
        <v>80</v>
      </c>
      <c r="C115" s="2" t="s">
        <v>10</v>
      </c>
      <c r="D115" s="3">
        <v>5.5</v>
      </c>
      <c r="E115" s="3">
        <v>75</v>
      </c>
      <c r="F115" s="8">
        <v>15</v>
      </c>
      <c r="G115" s="8">
        <v>15</v>
      </c>
      <c r="H115" s="8">
        <v>7</v>
      </c>
      <c r="I115" s="8">
        <v>8</v>
      </c>
      <c r="J115" s="8">
        <v>27</v>
      </c>
      <c r="K115" s="8">
        <v>12</v>
      </c>
      <c r="L115" s="8">
        <v>177</v>
      </c>
      <c r="M115" s="3" t="s">
        <v>11</v>
      </c>
      <c r="N115">
        <v>97</v>
      </c>
    </row>
    <row r="116" spans="1:14" x14ac:dyDescent="0.3">
      <c r="A116" t="s">
        <v>79</v>
      </c>
      <c r="B116" s="2" t="s">
        <v>80</v>
      </c>
      <c r="C116" s="2" t="s">
        <v>13</v>
      </c>
      <c r="D116" s="3">
        <v>5.5</v>
      </c>
      <c r="E116" s="3">
        <v>85</v>
      </c>
      <c r="F116" s="8">
        <v>10</v>
      </c>
      <c r="M116" s="3" t="s">
        <v>11</v>
      </c>
      <c r="N116">
        <v>100</v>
      </c>
    </row>
    <row r="117" spans="1:14" x14ac:dyDescent="0.3">
      <c r="A117" t="s">
        <v>79</v>
      </c>
      <c r="B117" s="2" t="s">
        <v>80</v>
      </c>
      <c r="C117" s="2" t="s">
        <v>18</v>
      </c>
      <c r="D117" s="3">
        <v>5.5</v>
      </c>
      <c r="E117" s="3">
        <v>99</v>
      </c>
      <c r="F117" s="8">
        <v>13</v>
      </c>
      <c r="G117" s="8">
        <v>10</v>
      </c>
      <c r="M117" s="3" t="s">
        <v>11</v>
      </c>
      <c r="N117">
        <v>93</v>
      </c>
    </row>
    <row r="118" spans="1:14" x14ac:dyDescent="0.3">
      <c r="A118" t="s">
        <v>79</v>
      </c>
      <c r="B118" s="2" t="s">
        <v>80</v>
      </c>
      <c r="C118" s="2" t="s">
        <v>44</v>
      </c>
      <c r="D118" s="3">
        <v>5.5</v>
      </c>
      <c r="E118" s="3">
        <v>99</v>
      </c>
      <c r="F118" s="8">
        <v>2</v>
      </c>
      <c r="M118" s="3" t="s">
        <v>11</v>
      </c>
      <c r="N118">
        <v>90</v>
      </c>
    </row>
    <row r="119" spans="1:14" x14ac:dyDescent="0.3">
      <c r="A119" t="s">
        <v>81</v>
      </c>
      <c r="B119" s="2" t="s">
        <v>82</v>
      </c>
      <c r="C119" s="2" t="s">
        <v>13</v>
      </c>
      <c r="D119" s="3">
        <v>6</v>
      </c>
      <c r="E119" s="3">
        <v>60</v>
      </c>
      <c r="F119" s="8">
        <v>444</v>
      </c>
      <c r="G119" s="8">
        <v>294</v>
      </c>
      <c r="H119" s="8">
        <v>180</v>
      </c>
      <c r="I119" s="8">
        <v>222</v>
      </c>
      <c r="J119" s="8">
        <v>493</v>
      </c>
      <c r="K119" s="8">
        <v>450</v>
      </c>
      <c r="L119" s="8">
        <v>0</v>
      </c>
      <c r="M119" s="3" t="s">
        <v>11</v>
      </c>
      <c r="N119">
        <v>96</v>
      </c>
    </row>
    <row r="120" spans="1:14" x14ac:dyDescent="0.3">
      <c r="A120" t="s">
        <v>83</v>
      </c>
      <c r="B120" t="s">
        <v>84</v>
      </c>
      <c r="C120" t="s">
        <v>10</v>
      </c>
      <c r="D120" s="3">
        <v>40</v>
      </c>
      <c r="E120" s="3">
        <v>220</v>
      </c>
      <c r="F120" s="8">
        <v>0</v>
      </c>
      <c r="G120" s="8">
        <v>1</v>
      </c>
      <c r="H120" s="8">
        <v>0</v>
      </c>
      <c r="I120" s="8">
        <v>1</v>
      </c>
      <c r="J120" s="8">
        <v>38</v>
      </c>
      <c r="M120" s="3" t="s">
        <v>11</v>
      </c>
      <c r="N120">
        <v>98</v>
      </c>
    </row>
    <row r="121" spans="1:14" x14ac:dyDescent="0.3">
      <c r="A121" t="s">
        <v>83</v>
      </c>
      <c r="B121" t="s">
        <v>84</v>
      </c>
      <c r="C121" t="s">
        <v>13</v>
      </c>
      <c r="D121" s="3">
        <v>40</v>
      </c>
      <c r="E121" s="3">
        <v>250</v>
      </c>
      <c r="F121" s="8">
        <v>1</v>
      </c>
      <c r="M121" s="3" t="s">
        <v>11</v>
      </c>
      <c r="N121">
        <v>100</v>
      </c>
    </row>
    <row r="122" spans="1:14" x14ac:dyDescent="0.3">
      <c r="A122" t="s">
        <v>83</v>
      </c>
      <c r="B122" t="s">
        <v>84</v>
      </c>
      <c r="C122" t="s">
        <v>18</v>
      </c>
      <c r="D122" s="3">
        <v>40</v>
      </c>
      <c r="E122" s="3">
        <v>300</v>
      </c>
      <c r="G122" s="8">
        <v>5</v>
      </c>
      <c r="M122" s="3" t="s">
        <v>11</v>
      </c>
      <c r="N122">
        <v>94</v>
      </c>
    </row>
    <row r="123" spans="1:14" x14ac:dyDescent="0.3">
      <c r="A123" t="s">
        <v>83</v>
      </c>
      <c r="B123" t="s">
        <v>84</v>
      </c>
      <c r="C123" t="s">
        <v>39</v>
      </c>
      <c r="D123" s="3">
        <v>40</v>
      </c>
      <c r="E123" s="3">
        <v>300</v>
      </c>
      <c r="G123" s="8">
        <v>5</v>
      </c>
      <c r="M123" s="3" t="s">
        <v>11</v>
      </c>
      <c r="N123">
        <v>99</v>
      </c>
    </row>
    <row r="124" spans="1:14" x14ac:dyDescent="0.3">
      <c r="A124" t="s">
        <v>83</v>
      </c>
      <c r="B124" t="s">
        <v>84</v>
      </c>
      <c r="C124" t="s">
        <v>15</v>
      </c>
      <c r="D124" s="3">
        <v>40</v>
      </c>
      <c r="E124" s="3">
        <v>250</v>
      </c>
      <c r="G124" s="8">
        <v>5</v>
      </c>
      <c r="M124" s="3" t="s">
        <v>11</v>
      </c>
      <c r="N124">
        <v>90</v>
      </c>
    </row>
    <row r="125" spans="1:14" x14ac:dyDescent="0.3">
      <c r="A125" t="s">
        <v>83</v>
      </c>
      <c r="B125" t="s">
        <v>84</v>
      </c>
      <c r="C125" t="s">
        <v>44</v>
      </c>
      <c r="D125" s="3">
        <v>40</v>
      </c>
      <c r="E125" s="3">
        <v>250</v>
      </c>
      <c r="G125" s="8">
        <v>5</v>
      </c>
      <c r="M125" s="3" t="s">
        <v>11</v>
      </c>
      <c r="N125">
        <v>98</v>
      </c>
    </row>
    <row r="126" spans="1:14" x14ac:dyDescent="0.3">
      <c r="A126" t="s">
        <v>85</v>
      </c>
      <c r="B126" t="s">
        <v>86</v>
      </c>
      <c r="C126" t="s">
        <v>10</v>
      </c>
      <c r="D126" s="3">
        <v>47</v>
      </c>
      <c r="E126" s="3">
        <v>340</v>
      </c>
      <c r="F126" s="8">
        <v>2</v>
      </c>
      <c r="G126" s="8">
        <v>34</v>
      </c>
      <c r="H126" s="8">
        <v>36</v>
      </c>
      <c r="I126" s="8">
        <v>2</v>
      </c>
      <c r="J126" s="8">
        <v>0</v>
      </c>
      <c r="M126" s="3" t="s">
        <v>11</v>
      </c>
      <c r="N126">
        <v>92</v>
      </c>
    </row>
    <row r="127" spans="1:14" x14ac:dyDescent="0.3">
      <c r="A127" t="s">
        <v>85</v>
      </c>
      <c r="B127" t="s">
        <v>86</v>
      </c>
      <c r="C127" t="s">
        <v>13</v>
      </c>
      <c r="D127" s="3">
        <v>47</v>
      </c>
      <c r="E127" s="3">
        <v>370</v>
      </c>
      <c r="F127" s="8">
        <v>3</v>
      </c>
      <c r="M127" s="3" t="s">
        <v>11</v>
      </c>
      <c r="N127">
        <v>97</v>
      </c>
    </row>
    <row r="128" spans="1:14" x14ac:dyDescent="0.3">
      <c r="A128" t="s">
        <v>85</v>
      </c>
      <c r="B128" t="s">
        <v>86</v>
      </c>
      <c r="C128" t="s">
        <v>18</v>
      </c>
      <c r="D128" s="3">
        <v>47</v>
      </c>
      <c r="E128" s="3">
        <v>400</v>
      </c>
      <c r="F128" s="8">
        <v>5</v>
      </c>
      <c r="M128" s="3" t="s">
        <v>11</v>
      </c>
      <c r="N128">
        <v>90</v>
      </c>
    </row>
    <row r="129" spans="1:14" x14ac:dyDescent="0.3">
      <c r="A129" t="s">
        <v>85</v>
      </c>
      <c r="B129" t="s">
        <v>86</v>
      </c>
      <c r="C129" t="s">
        <v>39</v>
      </c>
      <c r="D129" s="3">
        <v>47</v>
      </c>
      <c r="E129" s="3">
        <v>400</v>
      </c>
      <c r="G129" s="8">
        <v>1</v>
      </c>
      <c r="M129" s="3" t="s">
        <v>11</v>
      </c>
      <c r="N129">
        <v>90</v>
      </c>
    </row>
    <row r="130" spans="1:14" x14ac:dyDescent="0.3">
      <c r="A130" t="s">
        <v>85</v>
      </c>
      <c r="B130" t="s">
        <v>86</v>
      </c>
      <c r="C130" t="s">
        <v>44</v>
      </c>
      <c r="D130" s="3">
        <v>47</v>
      </c>
      <c r="E130" s="3">
        <v>370</v>
      </c>
      <c r="F130" s="8">
        <v>2</v>
      </c>
      <c r="M130" s="3" t="s">
        <v>11</v>
      </c>
      <c r="N130">
        <v>99</v>
      </c>
    </row>
    <row r="131" spans="1:14" x14ac:dyDescent="0.3">
      <c r="A131" t="s">
        <v>87</v>
      </c>
      <c r="B131" t="s">
        <v>88</v>
      </c>
      <c r="C131" t="s">
        <v>10</v>
      </c>
      <c r="D131" s="3">
        <v>60</v>
      </c>
      <c r="E131" s="3">
        <v>579</v>
      </c>
      <c r="F131" s="8">
        <v>0</v>
      </c>
      <c r="G131" s="8">
        <v>0</v>
      </c>
      <c r="H131" s="8">
        <v>0</v>
      </c>
      <c r="I131" s="8">
        <v>0</v>
      </c>
      <c r="J131" s="8">
        <v>12</v>
      </c>
      <c r="M131" s="3" t="s">
        <v>11</v>
      </c>
      <c r="N131">
        <v>96</v>
      </c>
    </row>
    <row r="132" spans="1:14" x14ac:dyDescent="0.3">
      <c r="A132" t="s">
        <v>87</v>
      </c>
      <c r="B132" t="s">
        <v>88</v>
      </c>
      <c r="C132" t="s">
        <v>13</v>
      </c>
      <c r="D132" s="3">
        <v>60</v>
      </c>
      <c r="E132" s="3">
        <v>589</v>
      </c>
      <c r="F132" s="8">
        <v>10</v>
      </c>
      <c r="M132" s="3" t="s">
        <v>11</v>
      </c>
      <c r="N132">
        <v>90</v>
      </c>
    </row>
    <row r="133" spans="1:14" x14ac:dyDescent="0.3">
      <c r="A133" t="s">
        <v>87</v>
      </c>
      <c r="B133" t="s">
        <v>88</v>
      </c>
      <c r="C133" t="s">
        <v>18</v>
      </c>
      <c r="D133" s="3">
        <v>60</v>
      </c>
      <c r="E133" s="3">
        <v>650</v>
      </c>
      <c r="F133" s="8">
        <v>3</v>
      </c>
      <c r="M133" s="3" t="s">
        <v>11</v>
      </c>
      <c r="N133">
        <v>92</v>
      </c>
    </row>
    <row r="134" spans="1:14" x14ac:dyDescent="0.3">
      <c r="A134" t="s">
        <v>87</v>
      </c>
      <c r="B134" t="s">
        <v>88</v>
      </c>
      <c r="C134" t="s">
        <v>39</v>
      </c>
      <c r="D134" s="3">
        <v>60</v>
      </c>
      <c r="E134" s="3">
        <v>650</v>
      </c>
      <c r="F134" s="8">
        <v>5</v>
      </c>
      <c r="M134" s="3" t="s">
        <v>11</v>
      </c>
      <c r="N134">
        <v>99</v>
      </c>
    </row>
    <row r="135" spans="1:14" x14ac:dyDescent="0.3">
      <c r="A135" t="s">
        <v>89</v>
      </c>
      <c r="B135" t="s">
        <v>90</v>
      </c>
      <c r="C135" t="s">
        <v>10</v>
      </c>
      <c r="D135" s="3">
        <v>40</v>
      </c>
      <c r="E135" s="3">
        <v>250</v>
      </c>
      <c r="F135" s="8">
        <v>5</v>
      </c>
      <c r="G135" s="8">
        <v>0</v>
      </c>
      <c r="H135" s="8">
        <v>0</v>
      </c>
      <c r="I135" s="8">
        <v>2</v>
      </c>
      <c r="J135" s="8">
        <v>52</v>
      </c>
      <c r="M135" s="3" t="s">
        <v>11</v>
      </c>
      <c r="N135">
        <v>95</v>
      </c>
    </row>
    <row r="136" spans="1:14" x14ac:dyDescent="0.3">
      <c r="A136" t="s">
        <v>89</v>
      </c>
      <c r="B136" t="s">
        <v>90</v>
      </c>
      <c r="C136" t="s">
        <v>18</v>
      </c>
      <c r="D136" s="3">
        <v>40</v>
      </c>
      <c r="E136" s="3">
        <v>290</v>
      </c>
      <c r="F136" s="8">
        <v>5</v>
      </c>
      <c r="M136" s="3" t="s">
        <v>11</v>
      </c>
      <c r="N136">
        <v>93</v>
      </c>
    </row>
    <row r="137" spans="1:14" x14ac:dyDescent="0.3">
      <c r="A137" t="s">
        <v>89</v>
      </c>
      <c r="B137" t="s">
        <v>90</v>
      </c>
      <c r="C137" t="s">
        <v>15</v>
      </c>
      <c r="D137" s="3">
        <v>40</v>
      </c>
      <c r="E137" s="3">
        <v>260</v>
      </c>
      <c r="F137" s="8">
        <v>1</v>
      </c>
      <c r="M137" s="3" t="s">
        <v>11</v>
      </c>
      <c r="N137">
        <v>92</v>
      </c>
    </row>
    <row r="138" spans="1:14" x14ac:dyDescent="0.3">
      <c r="A138" t="s">
        <v>89</v>
      </c>
      <c r="B138" t="s">
        <v>90</v>
      </c>
      <c r="C138" t="s">
        <v>39</v>
      </c>
      <c r="D138" s="3">
        <v>40</v>
      </c>
      <c r="E138" s="3">
        <v>290</v>
      </c>
      <c r="F138" s="8">
        <v>5</v>
      </c>
      <c r="M138" s="3" t="s">
        <v>11</v>
      </c>
      <c r="N138">
        <v>95</v>
      </c>
    </row>
    <row r="139" spans="1:14" x14ac:dyDescent="0.3">
      <c r="A139" t="s">
        <v>89</v>
      </c>
      <c r="B139" t="s">
        <v>90</v>
      </c>
      <c r="C139" t="s">
        <v>22</v>
      </c>
      <c r="D139" s="3">
        <v>40</v>
      </c>
      <c r="E139" s="3">
        <v>290</v>
      </c>
      <c r="G139" s="8">
        <v>1</v>
      </c>
      <c r="M139" s="3" t="s">
        <v>11</v>
      </c>
      <c r="N139">
        <v>90</v>
      </c>
    </row>
    <row r="140" spans="1:14" x14ac:dyDescent="0.3">
      <c r="A140" t="s">
        <v>91</v>
      </c>
      <c r="B140" t="s">
        <v>92</v>
      </c>
      <c r="C140" t="s">
        <v>10</v>
      </c>
      <c r="D140" s="3">
        <v>47</v>
      </c>
      <c r="E140" s="3">
        <v>315</v>
      </c>
      <c r="F140" s="8">
        <v>0</v>
      </c>
      <c r="G140" s="8">
        <v>0</v>
      </c>
      <c r="H140" s="8">
        <v>0</v>
      </c>
      <c r="I140" s="8">
        <v>1</v>
      </c>
      <c r="J140" s="8">
        <v>0</v>
      </c>
      <c r="M140" s="3" t="s">
        <v>11</v>
      </c>
      <c r="N140">
        <v>93</v>
      </c>
    </row>
    <row r="141" spans="1:14" x14ac:dyDescent="0.3">
      <c r="A141" t="s">
        <v>91</v>
      </c>
      <c r="B141" t="s">
        <v>92</v>
      </c>
      <c r="C141" t="s">
        <v>13</v>
      </c>
      <c r="D141" s="3">
        <v>47</v>
      </c>
      <c r="E141" s="3">
        <v>340</v>
      </c>
      <c r="F141" s="8">
        <v>1</v>
      </c>
      <c r="M141" s="3" t="s">
        <v>11</v>
      </c>
      <c r="N141">
        <v>91</v>
      </c>
    </row>
    <row r="142" spans="1:14" x14ac:dyDescent="0.3">
      <c r="A142" t="s">
        <v>91</v>
      </c>
      <c r="B142" t="s">
        <v>92</v>
      </c>
      <c r="C142" t="s">
        <v>39</v>
      </c>
      <c r="D142" s="3">
        <v>47</v>
      </c>
      <c r="E142" s="3">
        <v>370</v>
      </c>
      <c r="G142" s="8">
        <v>1</v>
      </c>
      <c r="M142" s="3" t="s">
        <v>11</v>
      </c>
      <c r="N142">
        <v>93</v>
      </c>
    </row>
    <row r="143" spans="1:14" x14ac:dyDescent="0.3">
      <c r="A143" t="s">
        <v>91</v>
      </c>
      <c r="B143" t="s">
        <v>92</v>
      </c>
      <c r="C143" t="s">
        <v>18</v>
      </c>
      <c r="D143" s="3">
        <v>47</v>
      </c>
      <c r="E143" s="3">
        <v>370</v>
      </c>
      <c r="F143" s="8">
        <v>1</v>
      </c>
      <c r="M143" s="3" t="s">
        <v>11</v>
      </c>
      <c r="N143">
        <v>99</v>
      </c>
    </row>
    <row r="144" spans="1:14" x14ac:dyDescent="0.3">
      <c r="A144" t="s">
        <v>93</v>
      </c>
      <c r="B144" t="s">
        <v>94</v>
      </c>
      <c r="C144" t="s">
        <v>10</v>
      </c>
      <c r="D144" s="3">
        <v>55</v>
      </c>
      <c r="E144" s="3">
        <v>450</v>
      </c>
      <c r="F144" s="8">
        <v>7</v>
      </c>
      <c r="G144" s="8">
        <v>2</v>
      </c>
      <c r="H144" s="8">
        <v>3</v>
      </c>
      <c r="I144" s="8">
        <v>1</v>
      </c>
      <c r="J144" s="8">
        <v>8</v>
      </c>
      <c r="M144" s="3" t="s">
        <v>11</v>
      </c>
      <c r="N144">
        <v>95</v>
      </c>
    </row>
    <row r="145" spans="1:14" x14ac:dyDescent="0.3">
      <c r="A145" t="s">
        <v>93</v>
      </c>
      <c r="B145" t="s">
        <v>94</v>
      </c>
      <c r="C145" t="s">
        <v>13</v>
      </c>
      <c r="D145" s="3">
        <v>55</v>
      </c>
      <c r="E145" s="3">
        <v>470</v>
      </c>
      <c r="F145" s="8">
        <v>2</v>
      </c>
      <c r="M145" s="3" t="s">
        <v>11</v>
      </c>
      <c r="N145">
        <v>96</v>
      </c>
    </row>
    <row r="146" spans="1:14" x14ac:dyDescent="0.3">
      <c r="A146" t="s">
        <v>93</v>
      </c>
      <c r="B146" t="s">
        <v>94</v>
      </c>
      <c r="C146" t="s">
        <v>39</v>
      </c>
      <c r="D146" s="3">
        <v>55</v>
      </c>
      <c r="E146" s="3">
        <v>500</v>
      </c>
      <c r="G146" s="8">
        <v>1</v>
      </c>
      <c r="M146" s="3" t="s">
        <v>11</v>
      </c>
      <c r="N146">
        <v>93</v>
      </c>
    </row>
    <row r="147" spans="1:14" x14ac:dyDescent="0.3">
      <c r="A147" t="s">
        <v>93</v>
      </c>
      <c r="B147" t="s">
        <v>94</v>
      </c>
      <c r="C147" t="s">
        <v>18</v>
      </c>
      <c r="D147" s="3">
        <v>55</v>
      </c>
      <c r="E147" s="3">
        <v>500</v>
      </c>
      <c r="F147" s="8">
        <v>1</v>
      </c>
      <c r="M147" s="3" t="s">
        <v>11</v>
      </c>
      <c r="N147">
        <v>100</v>
      </c>
    </row>
    <row r="148" spans="1:14" x14ac:dyDescent="0.3">
      <c r="A148" t="s">
        <v>95</v>
      </c>
      <c r="B148" s="2" t="s">
        <v>96</v>
      </c>
      <c r="C148" s="2" t="s">
        <v>97</v>
      </c>
      <c r="D148" s="4">
        <v>14</v>
      </c>
      <c r="E148" s="3">
        <v>35</v>
      </c>
      <c r="F148" s="8">
        <v>134</v>
      </c>
      <c r="G148" s="8">
        <v>1</v>
      </c>
      <c r="M148" s="3" t="s">
        <v>98</v>
      </c>
      <c r="N148">
        <v>96</v>
      </c>
    </row>
    <row r="149" spans="1:14" x14ac:dyDescent="0.3">
      <c r="A149" t="s">
        <v>99</v>
      </c>
      <c r="B149" s="2" t="s">
        <v>96</v>
      </c>
      <c r="C149" s="2" t="s">
        <v>10</v>
      </c>
      <c r="D149" s="4">
        <v>14</v>
      </c>
      <c r="E149" s="3">
        <v>30</v>
      </c>
      <c r="M149" s="3" t="s">
        <v>98</v>
      </c>
      <c r="N149">
        <v>93</v>
      </c>
    </row>
    <row r="150" spans="1:14" x14ac:dyDescent="0.3">
      <c r="A150" t="s">
        <v>100</v>
      </c>
      <c r="B150" s="2" t="s">
        <v>96</v>
      </c>
      <c r="C150" s="2" t="s">
        <v>97</v>
      </c>
      <c r="D150" s="4">
        <v>17</v>
      </c>
      <c r="E150" s="3">
        <v>40</v>
      </c>
      <c r="F150" s="8">
        <v>60</v>
      </c>
      <c r="G150" s="8">
        <v>5</v>
      </c>
      <c r="H150" s="8">
        <v>1</v>
      </c>
      <c r="M150" s="3" t="s">
        <v>98</v>
      </c>
      <c r="N150">
        <v>99</v>
      </c>
    </row>
    <row r="151" spans="1:14" x14ac:dyDescent="0.3">
      <c r="A151" t="s">
        <v>101</v>
      </c>
      <c r="B151" s="2" t="s">
        <v>96</v>
      </c>
      <c r="C151" s="2" t="s">
        <v>10</v>
      </c>
      <c r="D151" s="4">
        <v>17</v>
      </c>
      <c r="E151" s="3">
        <v>38</v>
      </c>
      <c r="M151" s="3" t="s">
        <v>98</v>
      </c>
      <c r="N151">
        <v>99</v>
      </c>
    </row>
    <row r="152" spans="1:14" x14ac:dyDescent="0.3">
      <c r="A152" t="s">
        <v>102</v>
      </c>
      <c r="B152" s="2" t="s">
        <v>96</v>
      </c>
      <c r="C152" s="2" t="s">
        <v>39</v>
      </c>
      <c r="D152" s="4">
        <v>17</v>
      </c>
      <c r="E152" s="3">
        <v>45</v>
      </c>
      <c r="M152" s="3" t="s">
        <v>98</v>
      </c>
      <c r="N152">
        <v>97</v>
      </c>
    </row>
    <row r="153" spans="1:14" x14ac:dyDescent="0.3">
      <c r="A153" t="s">
        <v>103</v>
      </c>
      <c r="B153" s="2" t="s">
        <v>96</v>
      </c>
      <c r="C153" s="2" t="s">
        <v>97</v>
      </c>
      <c r="D153" s="4">
        <v>20</v>
      </c>
      <c r="E153" s="3">
        <v>60</v>
      </c>
      <c r="F153" s="8">
        <v>55</v>
      </c>
      <c r="G153" s="8">
        <v>35</v>
      </c>
      <c r="H153" s="8">
        <v>7</v>
      </c>
      <c r="M153" s="3" t="s">
        <v>98</v>
      </c>
      <c r="N153">
        <v>100</v>
      </c>
    </row>
    <row r="154" spans="1:14" x14ac:dyDescent="0.3">
      <c r="A154" t="s">
        <v>104</v>
      </c>
      <c r="B154" s="2" t="s">
        <v>105</v>
      </c>
      <c r="C154" s="2" t="s">
        <v>97</v>
      </c>
      <c r="D154" s="4">
        <v>11</v>
      </c>
      <c r="E154" s="3">
        <v>75</v>
      </c>
      <c r="F154" s="8">
        <v>130</v>
      </c>
      <c r="G154" s="8">
        <v>77</v>
      </c>
      <c r="H154" s="8">
        <v>12</v>
      </c>
      <c r="M154" s="3" t="s">
        <v>98</v>
      </c>
      <c r="N154">
        <v>90</v>
      </c>
    </row>
    <row r="155" spans="1:14" x14ac:dyDescent="0.3">
      <c r="A155" t="s">
        <v>104</v>
      </c>
      <c r="B155" s="2" t="s">
        <v>105</v>
      </c>
      <c r="C155" s="2" t="s">
        <v>39</v>
      </c>
      <c r="D155" s="4">
        <v>11</v>
      </c>
      <c r="E155" s="3">
        <v>85</v>
      </c>
      <c r="M155" s="3" t="s">
        <v>98</v>
      </c>
      <c r="N155">
        <v>98</v>
      </c>
    </row>
    <row r="156" spans="1:14" x14ac:dyDescent="0.3">
      <c r="A156" t="s">
        <v>106</v>
      </c>
      <c r="B156" s="2" t="s">
        <v>105</v>
      </c>
      <c r="C156" s="2" t="s">
        <v>97</v>
      </c>
      <c r="D156" s="4">
        <v>15</v>
      </c>
      <c r="E156" s="3">
        <v>60</v>
      </c>
      <c r="F156" s="8">
        <v>135</v>
      </c>
      <c r="G156" s="8">
        <v>65</v>
      </c>
      <c r="H156" s="8">
        <v>7</v>
      </c>
      <c r="M156" s="3" t="s">
        <v>98</v>
      </c>
      <c r="N156">
        <v>91</v>
      </c>
    </row>
    <row r="157" spans="1:14" x14ac:dyDescent="0.3">
      <c r="A157" t="s">
        <v>107</v>
      </c>
      <c r="B157" s="2" t="s">
        <v>105</v>
      </c>
      <c r="C157" s="2" t="s">
        <v>97</v>
      </c>
      <c r="D157" s="4">
        <v>20</v>
      </c>
      <c r="E157" s="3">
        <v>85</v>
      </c>
      <c r="F157" s="8">
        <v>208</v>
      </c>
      <c r="G157" s="8">
        <v>83</v>
      </c>
      <c r="H157" s="8">
        <v>20</v>
      </c>
      <c r="M157" s="3" t="s">
        <v>98</v>
      </c>
      <c r="N157">
        <v>94</v>
      </c>
    </row>
    <row r="158" spans="1:14" x14ac:dyDescent="0.3">
      <c r="A158" t="s">
        <v>108</v>
      </c>
      <c r="B158" s="2" t="s">
        <v>109</v>
      </c>
      <c r="C158" s="2" t="s">
        <v>97</v>
      </c>
      <c r="D158" s="4">
        <v>5</v>
      </c>
      <c r="E158" s="3">
        <v>45</v>
      </c>
      <c r="F158" s="8">
        <v>122</v>
      </c>
      <c r="G158" s="8">
        <v>91</v>
      </c>
      <c r="H158" s="8">
        <v>3</v>
      </c>
      <c r="M158" s="3" t="s">
        <v>98</v>
      </c>
      <c r="N158">
        <v>97</v>
      </c>
    </row>
    <row r="159" spans="1:14" x14ac:dyDescent="0.3">
      <c r="A159" t="s">
        <v>110</v>
      </c>
      <c r="B159" s="2" t="s">
        <v>109</v>
      </c>
      <c r="C159" s="2" t="s">
        <v>97</v>
      </c>
      <c r="D159" s="4">
        <v>10</v>
      </c>
      <c r="E159" s="3">
        <v>59</v>
      </c>
      <c r="F159" s="8">
        <v>194</v>
      </c>
      <c r="G159" s="8">
        <v>102</v>
      </c>
      <c r="H159" s="8">
        <v>2</v>
      </c>
      <c r="M159" s="3" t="s">
        <v>98</v>
      </c>
      <c r="N159">
        <v>96</v>
      </c>
    </row>
    <row r="160" spans="1:14" x14ac:dyDescent="0.3">
      <c r="A160" t="s">
        <v>111</v>
      </c>
      <c r="B160" s="2" t="s">
        <v>109</v>
      </c>
      <c r="C160" s="2" t="s">
        <v>97</v>
      </c>
      <c r="D160" s="4">
        <v>13</v>
      </c>
      <c r="E160" s="3">
        <v>75</v>
      </c>
      <c r="F160" s="8">
        <v>147</v>
      </c>
      <c r="G160" s="8">
        <v>110</v>
      </c>
      <c r="H160" s="8">
        <v>17</v>
      </c>
      <c r="M160" s="3" t="s">
        <v>98</v>
      </c>
      <c r="N160">
        <v>91</v>
      </c>
    </row>
    <row r="161" spans="1:14" x14ac:dyDescent="0.3">
      <c r="A161" t="s">
        <v>112</v>
      </c>
      <c r="B161" s="2" t="s">
        <v>109</v>
      </c>
      <c r="C161" s="2" t="s">
        <v>97</v>
      </c>
      <c r="D161" s="4">
        <v>17</v>
      </c>
      <c r="E161" s="3">
        <v>90</v>
      </c>
      <c r="F161" s="8">
        <v>133</v>
      </c>
      <c r="G161" s="8">
        <v>93</v>
      </c>
      <c r="H161" s="8">
        <v>8</v>
      </c>
      <c r="M161" s="3" t="s">
        <v>98</v>
      </c>
      <c r="N161">
        <v>95</v>
      </c>
    </row>
    <row r="162" spans="1:14" x14ac:dyDescent="0.3">
      <c r="A162" t="s">
        <v>113</v>
      </c>
      <c r="B162" s="2" t="s">
        <v>114</v>
      </c>
      <c r="C162" s="2" t="s">
        <v>97</v>
      </c>
      <c r="D162" s="4">
        <v>8</v>
      </c>
      <c r="E162" s="3">
        <v>45</v>
      </c>
      <c r="F162" s="8">
        <v>173</v>
      </c>
      <c r="G162" s="8">
        <v>91</v>
      </c>
      <c r="H162" s="8">
        <v>75</v>
      </c>
      <c r="M162" s="3" t="s">
        <v>98</v>
      </c>
      <c r="N162">
        <v>91</v>
      </c>
    </row>
    <row r="163" spans="1:14" x14ac:dyDescent="0.3">
      <c r="A163" t="s">
        <v>115</v>
      </c>
      <c r="B163" s="2" t="s">
        <v>114</v>
      </c>
      <c r="C163" s="2" t="s">
        <v>97</v>
      </c>
      <c r="D163" s="4">
        <v>10</v>
      </c>
      <c r="E163" s="3">
        <v>60</v>
      </c>
      <c r="F163" s="8">
        <v>430</v>
      </c>
      <c r="G163" s="8">
        <v>223</v>
      </c>
      <c r="H163" s="8">
        <v>157</v>
      </c>
      <c r="M163" s="3" t="s">
        <v>98</v>
      </c>
      <c r="N163">
        <v>95</v>
      </c>
    </row>
    <row r="164" spans="1:14" x14ac:dyDescent="0.3">
      <c r="A164" t="s">
        <v>116</v>
      </c>
      <c r="B164" s="2" t="s">
        <v>114</v>
      </c>
      <c r="C164" s="2" t="s">
        <v>97</v>
      </c>
      <c r="D164" s="4">
        <v>15</v>
      </c>
      <c r="E164" s="3">
        <v>77</v>
      </c>
      <c r="F164" s="8">
        <v>109</v>
      </c>
      <c r="G164" s="8">
        <v>102</v>
      </c>
      <c r="H164" s="8">
        <v>32</v>
      </c>
      <c r="M164" s="3" t="s">
        <v>98</v>
      </c>
      <c r="N164">
        <v>98</v>
      </c>
    </row>
    <row r="165" spans="1:14" x14ac:dyDescent="0.3">
      <c r="A165" t="s">
        <v>117</v>
      </c>
      <c r="B165" s="2" t="s">
        <v>114</v>
      </c>
      <c r="C165" s="2" t="s">
        <v>97</v>
      </c>
      <c r="D165" s="4">
        <v>5</v>
      </c>
      <c r="E165" s="3">
        <v>45</v>
      </c>
      <c r="F165" s="8">
        <v>79</v>
      </c>
      <c r="G165" s="8">
        <v>29</v>
      </c>
      <c r="M165" s="3" t="s">
        <v>98</v>
      </c>
      <c r="N165">
        <v>95</v>
      </c>
    </row>
    <row r="166" spans="1:14" x14ac:dyDescent="0.3">
      <c r="A166" t="s">
        <v>118</v>
      </c>
      <c r="B166" s="2" t="s">
        <v>119</v>
      </c>
      <c r="C166" s="2" t="s">
        <v>97</v>
      </c>
      <c r="D166" s="4">
        <v>5</v>
      </c>
      <c r="E166" s="3">
        <v>32</v>
      </c>
      <c r="F166" s="8">
        <v>82</v>
      </c>
      <c r="G166" s="8">
        <v>33</v>
      </c>
      <c r="H166" s="8">
        <v>20</v>
      </c>
      <c r="M166" s="3" t="s">
        <v>98</v>
      </c>
      <c r="N166">
        <v>92</v>
      </c>
    </row>
    <row r="167" spans="1:14" x14ac:dyDescent="0.3">
      <c r="A167" t="s">
        <v>120</v>
      </c>
      <c r="B167" s="2" t="s">
        <v>119</v>
      </c>
      <c r="C167" s="2" t="s">
        <v>97</v>
      </c>
      <c r="D167" s="4">
        <v>7</v>
      </c>
      <c r="E167" s="3">
        <v>45</v>
      </c>
      <c r="F167" s="8">
        <v>153</v>
      </c>
      <c r="G167" s="8">
        <v>93</v>
      </c>
      <c r="H167" s="8">
        <v>50</v>
      </c>
      <c r="M167" s="3" t="s">
        <v>98</v>
      </c>
      <c r="N167">
        <v>93</v>
      </c>
    </row>
    <row r="168" spans="1:14" x14ac:dyDescent="0.3">
      <c r="A168" t="s">
        <v>121</v>
      </c>
      <c r="B168" s="2" t="s">
        <v>119</v>
      </c>
      <c r="C168" s="2" t="s">
        <v>97</v>
      </c>
      <c r="D168" s="4">
        <v>8</v>
      </c>
      <c r="E168" s="3">
        <v>51</v>
      </c>
      <c r="F168" s="8">
        <v>90</v>
      </c>
      <c r="G168" s="8">
        <v>35</v>
      </c>
      <c r="H168" s="8">
        <v>15</v>
      </c>
      <c r="M168" s="3" t="s">
        <v>98</v>
      </c>
      <c r="N168">
        <v>100</v>
      </c>
    </row>
    <row r="169" spans="1:14" x14ac:dyDescent="0.3">
      <c r="A169" t="s">
        <v>122</v>
      </c>
      <c r="B169" s="2" t="s">
        <v>119</v>
      </c>
      <c r="C169" s="2" t="s">
        <v>97</v>
      </c>
      <c r="D169" s="4">
        <v>11</v>
      </c>
      <c r="E169" s="3">
        <v>60</v>
      </c>
      <c r="F169" s="8">
        <v>24</v>
      </c>
      <c r="G169" s="8">
        <v>21</v>
      </c>
      <c r="H169" s="8">
        <v>3</v>
      </c>
      <c r="M169" s="3" t="s">
        <v>98</v>
      </c>
      <c r="N169">
        <v>94</v>
      </c>
    </row>
    <row r="170" spans="1:14" x14ac:dyDescent="0.3">
      <c r="A170" t="s">
        <v>123</v>
      </c>
      <c r="B170" s="2" t="s">
        <v>124</v>
      </c>
      <c r="C170" s="2" t="s">
        <v>97</v>
      </c>
      <c r="D170" s="4">
        <v>15</v>
      </c>
      <c r="E170" s="3">
        <v>45</v>
      </c>
      <c r="F170" s="8">
        <v>103</v>
      </c>
      <c r="G170" s="8">
        <v>77</v>
      </c>
      <c r="H170" s="8">
        <v>4</v>
      </c>
      <c r="M170" s="3" t="s">
        <v>98</v>
      </c>
      <c r="N170">
        <v>94</v>
      </c>
    </row>
    <row r="171" spans="1:14" x14ac:dyDescent="0.3">
      <c r="A171" t="s">
        <v>125</v>
      </c>
      <c r="B171" s="2" t="s">
        <v>124</v>
      </c>
      <c r="C171" s="2" t="s">
        <v>97</v>
      </c>
      <c r="D171" s="4">
        <v>15</v>
      </c>
      <c r="E171" s="3">
        <v>48</v>
      </c>
      <c r="F171" s="8">
        <v>54</v>
      </c>
      <c r="G171" s="8">
        <v>0</v>
      </c>
      <c r="H171" s="8">
        <v>0</v>
      </c>
      <c r="M171" s="3" t="s">
        <v>98</v>
      </c>
      <c r="N171">
        <v>100</v>
      </c>
    </row>
    <row r="172" spans="1:14" x14ac:dyDescent="0.3">
      <c r="A172" t="s">
        <v>126</v>
      </c>
      <c r="B172" s="2" t="s">
        <v>124</v>
      </c>
      <c r="C172" s="2" t="s">
        <v>97</v>
      </c>
      <c r="D172" s="4">
        <v>15</v>
      </c>
      <c r="E172" s="3">
        <v>50</v>
      </c>
      <c r="F172" s="8">
        <v>35</v>
      </c>
      <c r="G172" s="8">
        <v>85</v>
      </c>
      <c r="H172" s="8">
        <v>5</v>
      </c>
      <c r="M172" s="3" t="s">
        <v>98</v>
      </c>
      <c r="N172">
        <v>93</v>
      </c>
    </row>
    <row r="173" spans="1:14" x14ac:dyDescent="0.3">
      <c r="A173" t="s">
        <v>127</v>
      </c>
      <c r="B173" s="2" t="s">
        <v>124</v>
      </c>
      <c r="C173" s="2" t="s">
        <v>97</v>
      </c>
      <c r="D173" s="4">
        <v>15</v>
      </c>
      <c r="E173" s="3">
        <v>50</v>
      </c>
      <c r="F173" s="8">
        <v>235</v>
      </c>
      <c r="G173" s="8">
        <v>55</v>
      </c>
      <c r="H173" s="8">
        <v>39</v>
      </c>
      <c r="M173" s="3" t="s">
        <v>98</v>
      </c>
      <c r="N173">
        <v>90</v>
      </c>
    </row>
    <row r="174" spans="1:14" x14ac:dyDescent="0.3">
      <c r="A174" t="s">
        <v>128</v>
      </c>
      <c r="B174" s="2" t="s">
        <v>129</v>
      </c>
      <c r="C174" s="2" t="s">
        <v>97</v>
      </c>
      <c r="D174" s="4">
        <v>10</v>
      </c>
      <c r="E174" s="3">
        <v>73</v>
      </c>
      <c r="F174" s="8">
        <v>70</v>
      </c>
      <c r="G174" s="8">
        <v>7</v>
      </c>
      <c r="M174" s="3" t="s">
        <v>98</v>
      </c>
      <c r="N174">
        <v>90</v>
      </c>
    </row>
    <row r="175" spans="1:14" x14ac:dyDescent="0.3">
      <c r="A175" t="s">
        <v>130</v>
      </c>
      <c r="B175" s="2" t="s">
        <v>129</v>
      </c>
      <c r="C175" s="2" t="s">
        <v>97</v>
      </c>
      <c r="D175" s="4">
        <v>12</v>
      </c>
      <c r="E175" s="3">
        <v>79</v>
      </c>
      <c r="F175" s="8">
        <v>35</v>
      </c>
      <c r="G175" s="8">
        <v>35</v>
      </c>
      <c r="H175" s="8">
        <v>5</v>
      </c>
      <c r="M175" s="3" t="s">
        <v>98</v>
      </c>
      <c r="N175">
        <v>92</v>
      </c>
    </row>
    <row r="176" spans="1:14" x14ac:dyDescent="0.3">
      <c r="A176" t="s">
        <v>131</v>
      </c>
      <c r="B176" s="2" t="s">
        <v>132</v>
      </c>
      <c r="C176" s="2" t="s">
        <v>97</v>
      </c>
      <c r="D176" s="4">
        <v>15</v>
      </c>
      <c r="E176" s="3">
        <v>85</v>
      </c>
      <c r="F176" s="8">
        <v>150</v>
      </c>
      <c r="G176" s="8">
        <v>50</v>
      </c>
      <c r="H176" s="8">
        <v>4</v>
      </c>
      <c r="M176" s="3" t="s">
        <v>98</v>
      </c>
      <c r="N176">
        <v>95</v>
      </c>
    </row>
    <row r="177" spans="1:14" x14ac:dyDescent="0.3">
      <c r="A177" t="s">
        <v>133</v>
      </c>
      <c r="B177" s="2" t="s">
        <v>132</v>
      </c>
      <c r="C177" s="2" t="s">
        <v>97</v>
      </c>
      <c r="D177" s="4">
        <v>5</v>
      </c>
      <c r="E177" s="3">
        <v>30</v>
      </c>
      <c r="F177" s="8">
        <v>235</v>
      </c>
      <c r="G177" s="8">
        <v>160</v>
      </c>
      <c r="H177" s="8">
        <v>23</v>
      </c>
      <c r="M177" s="3" t="s">
        <v>98</v>
      </c>
      <c r="N177">
        <v>99</v>
      </c>
    </row>
    <row r="178" spans="1:14" x14ac:dyDescent="0.3">
      <c r="A178" t="s">
        <v>134</v>
      </c>
      <c r="B178" s="2" t="s">
        <v>132</v>
      </c>
      <c r="C178" s="2" t="s">
        <v>97</v>
      </c>
      <c r="D178" s="4">
        <v>7</v>
      </c>
      <c r="E178" s="3">
        <v>35</v>
      </c>
      <c r="F178" s="8">
        <v>210</v>
      </c>
      <c r="G178" s="8">
        <v>172</v>
      </c>
      <c r="H178" s="8">
        <v>25</v>
      </c>
      <c r="I178" s="8">
        <v>0</v>
      </c>
      <c r="J178" s="8">
        <v>0</v>
      </c>
      <c r="M178" s="3" t="s">
        <v>98</v>
      </c>
      <c r="N178">
        <v>94</v>
      </c>
    </row>
    <row r="179" spans="1:14" x14ac:dyDescent="0.3">
      <c r="A179" t="s">
        <v>135</v>
      </c>
      <c r="B179" s="2" t="s">
        <v>132</v>
      </c>
      <c r="C179" s="2" t="s">
        <v>97</v>
      </c>
      <c r="D179" s="4">
        <v>9</v>
      </c>
      <c r="E179" s="3">
        <v>45</v>
      </c>
      <c r="F179" s="8">
        <v>312</v>
      </c>
      <c r="G179" s="8">
        <v>108</v>
      </c>
      <c r="H179" s="8">
        <v>30</v>
      </c>
      <c r="I179" s="8">
        <v>0</v>
      </c>
      <c r="J179" s="8">
        <v>0</v>
      </c>
      <c r="M179" s="3" t="s">
        <v>98</v>
      </c>
      <c r="N179">
        <v>99</v>
      </c>
    </row>
    <row r="180" spans="1:14" x14ac:dyDescent="0.3">
      <c r="A180" t="s">
        <v>136</v>
      </c>
      <c r="B180" s="2" t="s">
        <v>132</v>
      </c>
      <c r="C180" s="2" t="s">
        <v>97</v>
      </c>
      <c r="D180" s="4">
        <v>10.5</v>
      </c>
      <c r="E180" s="3">
        <v>55</v>
      </c>
      <c r="F180" s="8">
        <v>289</v>
      </c>
      <c r="G180" s="8">
        <v>193</v>
      </c>
      <c r="H180" s="8">
        <v>205</v>
      </c>
      <c r="I180" s="8">
        <v>0</v>
      </c>
      <c r="J180" s="8">
        <v>0</v>
      </c>
      <c r="M180" s="3" t="s">
        <v>98</v>
      </c>
      <c r="N180">
        <v>91</v>
      </c>
    </row>
    <row r="181" spans="1:14" x14ac:dyDescent="0.3">
      <c r="A181" t="s">
        <v>137</v>
      </c>
      <c r="B181" s="2" t="s">
        <v>132</v>
      </c>
      <c r="C181" s="2" t="s">
        <v>97</v>
      </c>
      <c r="D181" s="4">
        <v>12</v>
      </c>
      <c r="E181" s="3">
        <v>65</v>
      </c>
      <c r="F181" s="8">
        <v>240</v>
      </c>
      <c r="G181" s="8">
        <v>170</v>
      </c>
      <c r="H181" s="8">
        <v>15</v>
      </c>
      <c r="I181" s="8">
        <v>0</v>
      </c>
      <c r="J181" s="8">
        <v>0</v>
      </c>
      <c r="M181" s="3" t="s">
        <v>98</v>
      </c>
      <c r="N181">
        <v>97</v>
      </c>
    </row>
    <row r="182" spans="1:14" x14ac:dyDescent="0.3">
      <c r="A182" t="s">
        <v>138</v>
      </c>
      <c r="B182" s="2" t="s">
        <v>139</v>
      </c>
      <c r="C182" s="2" t="s">
        <v>97</v>
      </c>
      <c r="D182" s="4">
        <v>13</v>
      </c>
      <c r="E182" s="3">
        <v>75</v>
      </c>
      <c r="F182" s="8">
        <v>13</v>
      </c>
      <c r="G182" s="8">
        <v>0</v>
      </c>
      <c r="H182" s="8">
        <v>0</v>
      </c>
      <c r="I182" s="8">
        <v>0</v>
      </c>
      <c r="J182" s="8">
        <v>0</v>
      </c>
      <c r="M182" s="3" t="s">
        <v>98</v>
      </c>
      <c r="N182">
        <v>99</v>
      </c>
    </row>
    <row r="183" spans="1:14" x14ac:dyDescent="0.3">
      <c r="A183" t="s">
        <v>140</v>
      </c>
      <c r="B183" s="2" t="s">
        <v>139</v>
      </c>
      <c r="C183" s="2" t="s">
        <v>97</v>
      </c>
      <c r="D183" s="4">
        <v>15</v>
      </c>
      <c r="E183" s="3">
        <v>88</v>
      </c>
      <c r="F183" s="8">
        <v>18</v>
      </c>
      <c r="G183" s="8">
        <v>0</v>
      </c>
      <c r="H183" s="8">
        <v>0</v>
      </c>
      <c r="I183" s="8">
        <v>0</v>
      </c>
      <c r="J183" s="8">
        <v>0</v>
      </c>
      <c r="M183" s="3" t="s">
        <v>98</v>
      </c>
      <c r="N183">
        <v>90</v>
      </c>
    </row>
    <row r="184" spans="1:14" x14ac:dyDescent="0.3">
      <c r="A184" t="s">
        <v>141</v>
      </c>
      <c r="B184" s="2" t="s">
        <v>142</v>
      </c>
      <c r="C184" s="2" t="s">
        <v>97</v>
      </c>
      <c r="D184" s="4">
        <v>9</v>
      </c>
      <c r="E184" s="3">
        <v>64</v>
      </c>
      <c r="F184" s="8">
        <v>7</v>
      </c>
      <c r="G184" s="8">
        <v>25</v>
      </c>
      <c r="H184" s="8">
        <v>25</v>
      </c>
      <c r="I184" s="8">
        <v>0</v>
      </c>
      <c r="J184" s="8">
        <v>0</v>
      </c>
      <c r="M184" s="3" t="s">
        <v>98</v>
      </c>
      <c r="N184">
        <v>99</v>
      </c>
    </row>
    <row r="185" spans="1:14" x14ac:dyDescent="0.3">
      <c r="A185" t="s">
        <v>143</v>
      </c>
      <c r="B185" t="s">
        <v>144</v>
      </c>
      <c r="C185" s="2" t="s">
        <v>10</v>
      </c>
      <c r="D185" s="3">
        <v>40</v>
      </c>
      <c r="E185" s="3">
        <v>450</v>
      </c>
      <c r="F185" s="8">
        <v>487</v>
      </c>
      <c r="G185" s="8">
        <v>450</v>
      </c>
      <c r="H185" s="8">
        <v>954</v>
      </c>
      <c r="I185" s="8">
        <v>25</v>
      </c>
      <c r="J185" s="8">
        <v>0</v>
      </c>
      <c r="K185" s="8">
        <v>0</v>
      </c>
      <c r="L185" s="8">
        <v>0</v>
      </c>
      <c r="M185" s="3" t="s">
        <v>145</v>
      </c>
      <c r="N185">
        <v>90</v>
      </c>
    </row>
    <row r="186" spans="1:14" x14ac:dyDescent="0.3">
      <c r="A186" t="s">
        <v>146</v>
      </c>
      <c r="B186" t="s">
        <v>147</v>
      </c>
      <c r="C186" s="2" t="s">
        <v>10</v>
      </c>
      <c r="D186" s="3">
        <v>20</v>
      </c>
      <c r="E186" s="3">
        <v>150</v>
      </c>
      <c r="F186" s="8">
        <v>230</v>
      </c>
      <c r="G186" s="8">
        <v>215</v>
      </c>
      <c r="H186" s="8">
        <v>150</v>
      </c>
      <c r="I186" s="8">
        <v>20</v>
      </c>
      <c r="J186" s="8">
        <v>80</v>
      </c>
      <c r="K186" s="8">
        <v>40</v>
      </c>
      <c r="L186" s="8">
        <v>50</v>
      </c>
      <c r="M186" s="3" t="s">
        <v>145</v>
      </c>
      <c r="N186">
        <v>97</v>
      </c>
    </row>
    <row r="187" spans="1:14" x14ac:dyDescent="0.3">
      <c r="A187" t="s">
        <v>148</v>
      </c>
      <c r="B187" t="s">
        <v>149</v>
      </c>
      <c r="C187" s="2" t="s">
        <v>10</v>
      </c>
      <c r="D187" s="3">
        <v>10</v>
      </c>
      <c r="E187" s="3">
        <v>55</v>
      </c>
      <c r="F187" s="8">
        <v>200</v>
      </c>
      <c r="G187" s="8">
        <v>233</v>
      </c>
      <c r="H187" s="8">
        <v>150</v>
      </c>
      <c r="I187" s="8">
        <v>200</v>
      </c>
      <c r="J187" s="8">
        <v>148</v>
      </c>
      <c r="K187" s="8">
        <v>150</v>
      </c>
      <c r="L187" s="8">
        <v>170</v>
      </c>
      <c r="M187" s="3" t="s">
        <v>145</v>
      </c>
      <c r="N187">
        <v>96</v>
      </c>
    </row>
    <row r="188" spans="1:14" x14ac:dyDescent="0.3">
      <c r="A188" t="s">
        <v>150</v>
      </c>
      <c r="B188" t="s">
        <v>151</v>
      </c>
      <c r="C188" s="2" t="s">
        <v>10</v>
      </c>
      <c r="D188" s="3">
        <v>12</v>
      </c>
      <c r="E188" s="3">
        <v>75</v>
      </c>
      <c r="F188" s="8">
        <v>315</v>
      </c>
      <c r="G188" s="8">
        <v>467</v>
      </c>
      <c r="H188" s="8">
        <v>580</v>
      </c>
      <c r="I188" s="8">
        <v>443</v>
      </c>
      <c r="J188" s="8">
        <v>521</v>
      </c>
      <c r="K188" s="8">
        <v>342</v>
      </c>
      <c r="L188" s="8">
        <v>155</v>
      </c>
      <c r="M188" s="3" t="s">
        <v>145</v>
      </c>
      <c r="N188">
        <v>96</v>
      </c>
    </row>
    <row r="189" spans="1:14" x14ac:dyDescent="0.3">
      <c r="A189" t="s">
        <v>152</v>
      </c>
      <c r="B189" t="s">
        <v>153</v>
      </c>
      <c r="C189" s="2" t="s">
        <v>10</v>
      </c>
      <c r="D189" s="3">
        <v>30</v>
      </c>
      <c r="E189" s="3">
        <v>250</v>
      </c>
      <c r="F189" s="8">
        <v>70</v>
      </c>
      <c r="G189" s="8">
        <v>55</v>
      </c>
      <c r="H189" s="8">
        <v>30</v>
      </c>
      <c r="I189" s="8">
        <v>55</v>
      </c>
      <c r="J189" s="8">
        <v>168</v>
      </c>
      <c r="K189" s="8">
        <v>213</v>
      </c>
      <c r="L189" s="8">
        <v>230</v>
      </c>
      <c r="M189" s="3" t="s">
        <v>145</v>
      </c>
      <c r="N189">
        <v>90</v>
      </c>
    </row>
    <row r="190" spans="1:14" x14ac:dyDescent="0.3">
      <c r="A190" t="s">
        <v>154</v>
      </c>
      <c r="B190" t="s">
        <v>155</v>
      </c>
      <c r="C190" s="2" t="s">
        <v>10</v>
      </c>
      <c r="D190" s="3">
        <v>25</v>
      </c>
      <c r="E190" s="3">
        <v>180</v>
      </c>
      <c r="F190" s="8">
        <v>40</v>
      </c>
      <c r="G190" s="8">
        <v>30</v>
      </c>
      <c r="M190" s="3" t="s">
        <v>145</v>
      </c>
      <c r="N190">
        <v>91</v>
      </c>
    </row>
    <row r="191" spans="1:14" x14ac:dyDescent="0.3">
      <c r="A191" t="s">
        <v>156</v>
      </c>
      <c r="B191" t="s">
        <v>157</v>
      </c>
      <c r="C191" s="2" t="s">
        <v>10</v>
      </c>
      <c r="D191" s="3">
        <v>4</v>
      </c>
      <c r="E191" s="3">
        <v>50</v>
      </c>
      <c r="F191" s="8">
        <v>332</v>
      </c>
      <c r="G191" s="8">
        <v>280</v>
      </c>
      <c r="H191" s="8">
        <v>309</v>
      </c>
      <c r="I191" s="8">
        <v>280</v>
      </c>
      <c r="J191" s="8">
        <v>255</v>
      </c>
      <c r="K191" s="8">
        <v>244</v>
      </c>
      <c r="L191" s="8">
        <v>158</v>
      </c>
      <c r="M191" s="3" t="s">
        <v>145</v>
      </c>
      <c r="N191">
        <v>94</v>
      </c>
    </row>
    <row r="192" spans="1:14" x14ac:dyDescent="0.3">
      <c r="A192" t="s">
        <v>158</v>
      </c>
      <c r="B192" t="s">
        <v>159</v>
      </c>
      <c r="C192" s="2" t="s">
        <v>10</v>
      </c>
      <c r="D192" s="3">
        <v>35</v>
      </c>
      <c r="E192" s="3">
        <v>300</v>
      </c>
      <c r="F192" s="8">
        <v>19</v>
      </c>
      <c r="G192" s="8">
        <v>41</v>
      </c>
      <c r="H192" s="8">
        <v>40</v>
      </c>
      <c r="I192" s="8">
        <v>23</v>
      </c>
      <c r="J192" s="8">
        <v>70</v>
      </c>
      <c r="K192" s="8">
        <v>22</v>
      </c>
      <c r="L192" s="8">
        <v>25</v>
      </c>
      <c r="M192" s="3" t="s">
        <v>145</v>
      </c>
      <c r="N192">
        <v>97</v>
      </c>
    </row>
    <row r="193" spans="1:14" x14ac:dyDescent="0.3">
      <c r="A193" t="s">
        <v>160</v>
      </c>
      <c r="B193" t="s">
        <v>161</v>
      </c>
      <c r="C193" s="2" t="s">
        <v>10</v>
      </c>
      <c r="D193" s="3">
        <v>30</v>
      </c>
      <c r="E193" s="3">
        <v>250</v>
      </c>
      <c r="F193" s="8">
        <v>15</v>
      </c>
      <c r="G193" s="8">
        <v>10</v>
      </c>
      <c r="H193" s="8">
        <v>8</v>
      </c>
      <c r="I193" s="8">
        <v>10</v>
      </c>
      <c r="J193" s="8">
        <v>25</v>
      </c>
      <c r="K193" s="8">
        <v>10</v>
      </c>
      <c r="L193" s="8">
        <v>3</v>
      </c>
      <c r="M193" s="3" t="s">
        <v>145</v>
      </c>
      <c r="N193">
        <v>96</v>
      </c>
    </row>
    <row r="194" spans="1:14" x14ac:dyDescent="0.3">
      <c r="A194" t="s">
        <v>162</v>
      </c>
      <c r="B194" t="s">
        <v>163</v>
      </c>
      <c r="C194" s="2" t="s">
        <v>10</v>
      </c>
      <c r="D194" s="3">
        <v>8</v>
      </c>
      <c r="E194" s="3">
        <v>125</v>
      </c>
      <c r="F194" s="8">
        <v>45</v>
      </c>
      <c r="G194" s="8">
        <v>50</v>
      </c>
      <c r="H194" s="8">
        <v>80</v>
      </c>
      <c r="I194" s="8">
        <v>50</v>
      </c>
      <c r="J194" s="8">
        <v>120</v>
      </c>
      <c r="K194" s="8">
        <v>103</v>
      </c>
      <c r="L194" s="8">
        <v>69</v>
      </c>
      <c r="M194" s="3" t="s">
        <v>145</v>
      </c>
      <c r="N194">
        <v>100</v>
      </c>
    </row>
    <row r="195" spans="1:14" x14ac:dyDescent="0.3">
      <c r="A195" t="s">
        <v>164</v>
      </c>
      <c r="B195" t="s">
        <v>165</v>
      </c>
      <c r="C195" s="2" t="s">
        <v>10</v>
      </c>
      <c r="D195" s="3">
        <v>30</v>
      </c>
      <c r="E195" s="3">
        <v>200</v>
      </c>
      <c r="F195" s="8">
        <v>20</v>
      </c>
      <c r="G195" s="8">
        <v>25</v>
      </c>
      <c r="H195" s="8">
        <v>60</v>
      </c>
      <c r="I195" s="8">
        <v>45</v>
      </c>
      <c r="J195" s="8">
        <v>55</v>
      </c>
      <c r="K195" s="8">
        <v>130</v>
      </c>
      <c r="L195" s="8">
        <v>0</v>
      </c>
      <c r="M195" s="3" t="s">
        <v>145</v>
      </c>
      <c r="N195">
        <v>91</v>
      </c>
    </row>
    <row r="196" spans="1:14" x14ac:dyDescent="0.3">
      <c r="A196" t="s">
        <v>166</v>
      </c>
      <c r="B196" t="s">
        <v>167</v>
      </c>
      <c r="C196" s="2" t="s">
        <v>10</v>
      </c>
      <c r="D196" s="3">
        <v>30</v>
      </c>
      <c r="E196" s="3">
        <v>280</v>
      </c>
      <c r="F196" s="8">
        <v>12</v>
      </c>
      <c r="G196" s="8">
        <v>12</v>
      </c>
      <c r="H196" s="8">
        <v>9</v>
      </c>
      <c r="I196" s="8">
        <v>10</v>
      </c>
      <c r="J196" s="8">
        <v>13</v>
      </c>
      <c r="K196" s="8">
        <v>13</v>
      </c>
      <c r="L196" s="8">
        <v>15</v>
      </c>
      <c r="M196" s="3" t="s">
        <v>145</v>
      </c>
      <c r="N196">
        <v>93</v>
      </c>
    </row>
    <row r="197" spans="1:14" x14ac:dyDescent="0.3">
      <c r="A197" t="s">
        <v>168</v>
      </c>
      <c r="B197" t="s">
        <v>169</v>
      </c>
      <c r="C197" s="2" t="s">
        <v>10</v>
      </c>
      <c r="D197" s="3">
        <v>45</v>
      </c>
      <c r="E197" s="3">
        <v>300</v>
      </c>
      <c r="F197" s="8">
        <v>23</v>
      </c>
      <c r="G197" s="8">
        <v>20</v>
      </c>
      <c r="H197" s="8">
        <v>15</v>
      </c>
      <c r="I197" s="8">
        <v>10</v>
      </c>
      <c r="J197" s="8">
        <v>13</v>
      </c>
      <c r="K197" s="8">
        <v>20</v>
      </c>
      <c r="L197" s="8">
        <v>15</v>
      </c>
      <c r="M197" s="3" t="s">
        <v>145</v>
      </c>
      <c r="N197">
        <v>98</v>
      </c>
    </row>
    <row r="198" spans="1:14" x14ac:dyDescent="0.3">
      <c r="A198" t="s">
        <v>170</v>
      </c>
      <c r="B198" t="s">
        <v>171</v>
      </c>
      <c r="C198" s="2" t="s">
        <v>10</v>
      </c>
      <c r="D198" s="3">
        <v>6</v>
      </c>
      <c r="E198" s="3">
        <v>130</v>
      </c>
      <c r="F198" s="8">
        <v>85</v>
      </c>
      <c r="G198" s="8">
        <v>34</v>
      </c>
      <c r="H198" s="8">
        <v>33</v>
      </c>
      <c r="I198" s="8">
        <v>10</v>
      </c>
      <c r="J198" s="8">
        <v>0</v>
      </c>
      <c r="K198" s="8">
        <v>0</v>
      </c>
      <c r="L198" s="8">
        <v>0</v>
      </c>
      <c r="M198" s="3" t="s">
        <v>145</v>
      </c>
      <c r="N198">
        <v>92</v>
      </c>
    </row>
    <row r="199" spans="1:14" x14ac:dyDescent="0.3">
      <c r="A199" t="s">
        <v>172</v>
      </c>
      <c r="B199" t="s">
        <v>173</v>
      </c>
      <c r="C199" s="2" t="s">
        <v>10</v>
      </c>
      <c r="D199" s="3">
        <v>25</v>
      </c>
      <c r="E199" s="3">
        <v>99</v>
      </c>
      <c r="F199" s="8">
        <v>65</v>
      </c>
      <c r="G199" s="8">
        <v>50</v>
      </c>
      <c r="H199" s="8">
        <v>95</v>
      </c>
      <c r="I199" s="8">
        <v>89</v>
      </c>
      <c r="J199" s="8">
        <v>66</v>
      </c>
      <c r="K199" s="8">
        <v>30</v>
      </c>
      <c r="L199" s="8">
        <v>0</v>
      </c>
      <c r="M199" s="3" t="s">
        <v>145</v>
      </c>
      <c r="N199">
        <v>93</v>
      </c>
    </row>
    <row r="200" spans="1:14" x14ac:dyDescent="0.3">
      <c r="A200" t="s">
        <v>174</v>
      </c>
      <c r="B200" t="s">
        <v>175</v>
      </c>
      <c r="C200" s="2" t="s">
        <v>10</v>
      </c>
      <c r="D200" s="3">
        <v>30</v>
      </c>
      <c r="E200" s="3">
        <v>250</v>
      </c>
      <c r="F200" s="8">
        <v>15</v>
      </c>
      <c r="G200" s="8">
        <v>17</v>
      </c>
      <c r="H200" s="8">
        <v>15</v>
      </c>
      <c r="I200" s="8">
        <v>20</v>
      </c>
      <c r="J200" s="8">
        <v>35</v>
      </c>
      <c r="K200" s="8">
        <v>24</v>
      </c>
      <c r="L200" s="8">
        <v>15</v>
      </c>
      <c r="M200" s="3" t="s">
        <v>145</v>
      </c>
      <c r="N200">
        <v>90</v>
      </c>
    </row>
    <row r="201" spans="1:14" x14ac:dyDescent="0.3">
      <c r="A201" t="s">
        <v>176</v>
      </c>
      <c r="B201" t="s">
        <v>177</v>
      </c>
      <c r="C201" s="2" t="s">
        <v>10</v>
      </c>
      <c r="D201" s="3">
        <v>30</v>
      </c>
      <c r="E201" s="3">
        <v>300</v>
      </c>
      <c r="F201" s="8">
        <v>25</v>
      </c>
      <c r="G201" s="8">
        <v>30</v>
      </c>
      <c r="H201" s="8">
        <v>10</v>
      </c>
      <c r="I201" s="8">
        <v>20</v>
      </c>
      <c r="J201" s="8">
        <v>43</v>
      </c>
      <c r="K201" s="8">
        <v>55</v>
      </c>
      <c r="L201" s="8">
        <v>10</v>
      </c>
      <c r="M201" s="3" t="s">
        <v>145</v>
      </c>
      <c r="N201">
        <v>98</v>
      </c>
    </row>
    <row r="202" spans="1:14" x14ac:dyDescent="0.3">
      <c r="A202" t="s">
        <v>178</v>
      </c>
      <c r="B202" t="s">
        <v>179</v>
      </c>
      <c r="C202" s="2" t="s">
        <v>10</v>
      </c>
      <c r="D202" s="3">
        <v>30</v>
      </c>
      <c r="E202" s="3">
        <v>280</v>
      </c>
      <c r="F202" s="8">
        <v>35</v>
      </c>
      <c r="G202" s="8">
        <v>55</v>
      </c>
      <c r="H202" s="8">
        <v>2</v>
      </c>
      <c r="I202" s="8">
        <v>10</v>
      </c>
      <c r="J202" s="8">
        <v>62</v>
      </c>
      <c r="K202" s="8">
        <v>57</v>
      </c>
      <c r="L202" s="8">
        <v>315</v>
      </c>
      <c r="M202" s="3" t="s">
        <v>145</v>
      </c>
      <c r="N202">
        <v>92</v>
      </c>
    </row>
    <row r="203" spans="1:14" x14ac:dyDescent="0.3">
      <c r="A203" t="s">
        <v>180</v>
      </c>
      <c r="B203" t="s">
        <v>181</v>
      </c>
      <c r="C203" s="2" t="s">
        <v>10</v>
      </c>
      <c r="D203" s="3">
        <v>7</v>
      </c>
      <c r="E203" s="3">
        <v>120</v>
      </c>
      <c r="F203" s="8">
        <v>10</v>
      </c>
      <c r="M203" s="3" t="s">
        <v>145</v>
      </c>
      <c r="N203">
        <v>98</v>
      </c>
    </row>
    <row r="204" spans="1:14" x14ac:dyDescent="0.3">
      <c r="A204" t="s">
        <v>182</v>
      </c>
      <c r="B204" t="s">
        <v>171</v>
      </c>
      <c r="C204" s="2" t="s">
        <v>10</v>
      </c>
      <c r="D204" s="3">
        <v>5</v>
      </c>
      <c r="E204" s="3">
        <v>100</v>
      </c>
      <c r="F204" s="8">
        <v>5</v>
      </c>
      <c r="G204" s="8">
        <v>7</v>
      </c>
      <c r="H204" s="8">
        <v>3</v>
      </c>
      <c r="I204" s="8">
        <v>8</v>
      </c>
      <c r="J204" s="8">
        <v>0</v>
      </c>
      <c r="K204" s="8">
        <v>0</v>
      </c>
      <c r="L204" s="8">
        <v>0</v>
      </c>
      <c r="M204" s="3" t="s">
        <v>145</v>
      </c>
      <c r="N204">
        <v>91</v>
      </c>
    </row>
    <row r="205" spans="1:14" x14ac:dyDescent="0.3">
      <c r="F205" s="13"/>
      <c r="G205" s="13"/>
      <c r="H205" s="13"/>
      <c r="I205" s="13"/>
      <c r="J205" s="13"/>
      <c r="K205" s="13"/>
      <c r="L205" s="13"/>
    </row>
  </sheetData>
  <mergeCells count="1">
    <mergeCell ref="F1:L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C94C-6DA1-4CD8-8636-6BB2701B4578}">
  <dimension ref="A1:O84"/>
  <sheetViews>
    <sheetView topLeftCell="A73" zoomScale="85" zoomScaleNormal="85" workbookViewId="0">
      <selection activeCell="C75" sqref="C75"/>
    </sheetView>
  </sheetViews>
  <sheetFormatPr defaultRowHeight="14.4" x14ac:dyDescent="0.3"/>
  <cols>
    <col min="1" max="1" width="20.5546875" bestFit="1" customWidth="1"/>
    <col min="2" max="2" width="22" customWidth="1"/>
    <col min="3" max="3" width="34.109375" bestFit="1" customWidth="1"/>
    <col min="4" max="4" width="15.44140625" customWidth="1"/>
    <col min="5" max="11" width="12.5546875" customWidth="1"/>
    <col min="12" max="12" width="18" customWidth="1"/>
    <col min="13" max="13" width="15.44140625" customWidth="1"/>
    <col min="14" max="14" width="16.33203125" customWidth="1"/>
    <col min="15" max="15" width="25.5546875" customWidth="1"/>
  </cols>
  <sheetData>
    <row r="1" spans="1:15" x14ac:dyDescent="0.3">
      <c r="A1" s="23" t="s">
        <v>1</v>
      </c>
      <c r="B1" s="23" t="s">
        <v>2</v>
      </c>
      <c r="C1" s="23" t="s">
        <v>3</v>
      </c>
      <c r="D1" s="23" t="s">
        <v>4</v>
      </c>
      <c r="E1" s="23" t="s">
        <v>183</v>
      </c>
      <c r="F1" s="23" t="s">
        <v>184</v>
      </c>
      <c r="G1" s="23" t="s">
        <v>185</v>
      </c>
      <c r="H1" s="23" t="s">
        <v>186</v>
      </c>
      <c r="I1" s="23" t="s">
        <v>187</v>
      </c>
      <c r="J1" s="23" t="s">
        <v>188</v>
      </c>
      <c r="K1" s="23" t="s">
        <v>189</v>
      </c>
      <c r="L1" s="23" t="s">
        <v>224</v>
      </c>
      <c r="M1" s="23" t="s">
        <v>201</v>
      </c>
      <c r="N1" s="23" t="s">
        <v>6</v>
      </c>
      <c r="O1" s="23" t="s">
        <v>7</v>
      </c>
    </row>
    <row r="2" spans="1:15" x14ac:dyDescent="0.3">
      <c r="A2" s="16" t="s">
        <v>96</v>
      </c>
      <c r="B2" s="16" t="s">
        <v>97</v>
      </c>
      <c r="C2" s="16">
        <v>14</v>
      </c>
      <c r="D2" s="16">
        <v>35</v>
      </c>
      <c r="E2" s="16">
        <v>134</v>
      </c>
      <c r="F2" s="16">
        <v>1</v>
      </c>
      <c r="G2" s="16"/>
      <c r="H2" s="16"/>
      <c r="I2" s="16"/>
      <c r="J2" s="16"/>
      <c r="K2" s="16"/>
      <c r="L2" s="16">
        <v>135</v>
      </c>
      <c r="M2" s="16">
        <v>4725</v>
      </c>
      <c r="N2" s="16" t="s">
        <v>98</v>
      </c>
      <c r="O2" s="16">
        <v>96</v>
      </c>
    </row>
    <row r="3" spans="1:15" x14ac:dyDescent="0.3">
      <c r="A3" s="22" t="s">
        <v>96</v>
      </c>
      <c r="B3" s="22" t="s">
        <v>10</v>
      </c>
      <c r="C3" s="22">
        <v>14</v>
      </c>
      <c r="D3" s="22">
        <v>30</v>
      </c>
      <c r="E3" s="22"/>
      <c r="F3" s="22"/>
      <c r="G3" s="22"/>
      <c r="H3" s="22"/>
      <c r="I3" s="22"/>
      <c r="J3" s="22"/>
      <c r="K3" s="22"/>
      <c r="L3" s="16">
        <v>0</v>
      </c>
      <c r="M3" s="16">
        <v>0</v>
      </c>
      <c r="N3" s="22" t="s">
        <v>98</v>
      </c>
      <c r="O3" s="22">
        <v>93</v>
      </c>
    </row>
    <row r="4" spans="1:15" x14ac:dyDescent="0.3">
      <c r="A4" s="16" t="s">
        <v>96</v>
      </c>
      <c r="B4" s="16" t="s">
        <v>97</v>
      </c>
      <c r="C4" s="16">
        <v>17</v>
      </c>
      <c r="D4" s="16">
        <v>40</v>
      </c>
      <c r="E4" s="16">
        <v>60</v>
      </c>
      <c r="F4" s="16">
        <v>5</v>
      </c>
      <c r="G4" s="16">
        <v>1</v>
      </c>
      <c r="H4" s="16"/>
      <c r="I4" s="16"/>
      <c r="J4" s="16"/>
      <c r="K4" s="16"/>
      <c r="L4" s="16">
        <v>66</v>
      </c>
      <c r="M4" s="16">
        <v>2640</v>
      </c>
      <c r="N4" s="16" t="s">
        <v>98</v>
      </c>
      <c r="O4" s="16">
        <v>99</v>
      </c>
    </row>
    <row r="5" spans="1:15" x14ac:dyDescent="0.3">
      <c r="A5" s="22" t="s">
        <v>96</v>
      </c>
      <c r="B5" s="22" t="s">
        <v>10</v>
      </c>
      <c r="C5" s="22">
        <v>17</v>
      </c>
      <c r="D5" s="22">
        <v>38</v>
      </c>
      <c r="E5" s="22"/>
      <c r="F5" s="22"/>
      <c r="G5" s="22"/>
      <c r="H5" s="22"/>
      <c r="I5" s="22"/>
      <c r="J5" s="22"/>
      <c r="K5" s="22"/>
      <c r="L5" s="16">
        <v>0</v>
      </c>
      <c r="M5" s="16">
        <v>0</v>
      </c>
      <c r="N5" s="22" t="s">
        <v>98</v>
      </c>
      <c r="O5" s="22">
        <v>99</v>
      </c>
    </row>
    <row r="6" spans="1:15" x14ac:dyDescent="0.3">
      <c r="A6" s="16" t="s">
        <v>96</v>
      </c>
      <c r="B6" s="16" t="s">
        <v>39</v>
      </c>
      <c r="C6" s="16">
        <v>17</v>
      </c>
      <c r="D6" s="16">
        <v>45</v>
      </c>
      <c r="E6" s="16"/>
      <c r="F6" s="16"/>
      <c r="G6" s="16"/>
      <c r="H6" s="16"/>
      <c r="I6" s="16"/>
      <c r="J6" s="16"/>
      <c r="K6" s="16"/>
      <c r="L6" s="16">
        <v>0</v>
      </c>
      <c r="M6" s="16">
        <v>0</v>
      </c>
      <c r="N6" s="16" t="s">
        <v>98</v>
      </c>
      <c r="O6" s="16">
        <v>97</v>
      </c>
    </row>
    <row r="7" spans="1:15" x14ac:dyDescent="0.3">
      <c r="A7" s="22" t="s">
        <v>96</v>
      </c>
      <c r="B7" s="22" t="s">
        <v>97</v>
      </c>
      <c r="C7" s="22">
        <v>20</v>
      </c>
      <c r="D7" s="22">
        <v>60</v>
      </c>
      <c r="E7" s="22">
        <v>55</v>
      </c>
      <c r="F7" s="22">
        <v>35</v>
      </c>
      <c r="G7" s="22">
        <v>7</v>
      </c>
      <c r="H7" s="22"/>
      <c r="I7" s="22"/>
      <c r="J7" s="22"/>
      <c r="K7" s="22"/>
      <c r="L7" s="16">
        <v>97</v>
      </c>
      <c r="M7" s="16">
        <v>5820</v>
      </c>
      <c r="N7" s="22" t="s">
        <v>98</v>
      </c>
      <c r="O7" s="22">
        <v>100</v>
      </c>
    </row>
    <row r="8" spans="1:15" x14ac:dyDescent="0.3">
      <c r="A8" s="16" t="s">
        <v>105</v>
      </c>
      <c r="B8" s="16" t="s">
        <v>97</v>
      </c>
      <c r="C8" s="16">
        <v>11</v>
      </c>
      <c r="D8" s="16">
        <v>75</v>
      </c>
      <c r="E8" s="16">
        <v>130</v>
      </c>
      <c r="F8" s="16">
        <v>77</v>
      </c>
      <c r="G8" s="16">
        <v>12</v>
      </c>
      <c r="H8" s="16"/>
      <c r="I8" s="16"/>
      <c r="J8" s="16"/>
      <c r="K8" s="16"/>
      <c r="L8" s="16">
        <v>219</v>
      </c>
      <c r="M8" s="16">
        <v>16425</v>
      </c>
      <c r="N8" s="16" t="s">
        <v>98</v>
      </c>
      <c r="O8" s="16">
        <v>90</v>
      </c>
    </row>
    <row r="9" spans="1:15" x14ac:dyDescent="0.3">
      <c r="A9" s="22" t="s">
        <v>105</v>
      </c>
      <c r="B9" s="22" t="s">
        <v>39</v>
      </c>
      <c r="C9" s="22">
        <v>11</v>
      </c>
      <c r="D9" s="22">
        <v>85</v>
      </c>
      <c r="E9" s="22"/>
      <c r="F9" s="22"/>
      <c r="G9" s="22"/>
      <c r="H9" s="22"/>
      <c r="I9" s="22"/>
      <c r="J9" s="22"/>
      <c r="K9" s="22"/>
      <c r="L9" s="16">
        <v>0</v>
      </c>
      <c r="M9" s="16">
        <v>0</v>
      </c>
      <c r="N9" s="22" t="s">
        <v>98</v>
      </c>
      <c r="O9" s="22">
        <v>98</v>
      </c>
    </row>
    <row r="10" spans="1:15" x14ac:dyDescent="0.3">
      <c r="A10" s="16" t="s">
        <v>105</v>
      </c>
      <c r="B10" s="16" t="s">
        <v>97</v>
      </c>
      <c r="C10" s="16">
        <v>15</v>
      </c>
      <c r="D10" s="16">
        <v>60</v>
      </c>
      <c r="E10" s="16">
        <v>135</v>
      </c>
      <c r="F10" s="16">
        <v>65</v>
      </c>
      <c r="G10" s="16">
        <v>7</v>
      </c>
      <c r="H10" s="16"/>
      <c r="I10" s="16"/>
      <c r="J10" s="16"/>
      <c r="K10" s="16"/>
      <c r="L10" s="16">
        <v>207</v>
      </c>
      <c r="M10" s="16">
        <v>12420</v>
      </c>
      <c r="N10" s="16" t="s">
        <v>98</v>
      </c>
      <c r="O10" s="16">
        <v>91</v>
      </c>
    </row>
    <row r="11" spans="1:15" x14ac:dyDescent="0.3">
      <c r="A11" s="22" t="s">
        <v>105</v>
      </c>
      <c r="B11" s="22" t="s">
        <v>97</v>
      </c>
      <c r="C11" s="22">
        <v>20</v>
      </c>
      <c r="D11" s="22">
        <v>85</v>
      </c>
      <c r="E11" s="22">
        <v>208</v>
      </c>
      <c r="F11" s="22">
        <v>83</v>
      </c>
      <c r="G11" s="22">
        <v>20</v>
      </c>
      <c r="H11" s="22"/>
      <c r="I11" s="22"/>
      <c r="J11" s="22"/>
      <c r="K11" s="22"/>
      <c r="L11" s="16">
        <v>311</v>
      </c>
      <c r="M11" s="16">
        <v>26435</v>
      </c>
      <c r="N11" s="22" t="s">
        <v>98</v>
      </c>
      <c r="O11" s="22">
        <v>94</v>
      </c>
    </row>
    <row r="12" spans="1:15" x14ac:dyDescent="0.3">
      <c r="A12" s="16" t="s">
        <v>109</v>
      </c>
      <c r="B12" s="16" t="s">
        <v>97</v>
      </c>
      <c r="C12" s="16">
        <v>5</v>
      </c>
      <c r="D12" s="16">
        <v>45</v>
      </c>
      <c r="E12" s="16">
        <v>122</v>
      </c>
      <c r="F12" s="16">
        <v>91</v>
      </c>
      <c r="G12" s="16">
        <v>3</v>
      </c>
      <c r="H12" s="16"/>
      <c r="I12" s="16"/>
      <c r="J12" s="16"/>
      <c r="K12" s="16"/>
      <c r="L12" s="16">
        <v>216</v>
      </c>
      <c r="M12" s="16">
        <v>9720</v>
      </c>
      <c r="N12" s="16" t="s">
        <v>98</v>
      </c>
      <c r="O12" s="16">
        <v>97</v>
      </c>
    </row>
    <row r="13" spans="1:15" x14ac:dyDescent="0.3">
      <c r="A13" s="22" t="s">
        <v>109</v>
      </c>
      <c r="B13" s="22" t="s">
        <v>97</v>
      </c>
      <c r="C13" s="22">
        <v>10</v>
      </c>
      <c r="D13" s="22">
        <v>59</v>
      </c>
      <c r="E13" s="22">
        <v>194</v>
      </c>
      <c r="F13" s="22">
        <v>102</v>
      </c>
      <c r="G13" s="22">
        <v>2</v>
      </c>
      <c r="H13" s="22"/>
      <c r="I13" s="22"/>
      <c r="J13" s="22"/>
      <c r="K13" s="22"/>
      <c r="L13" s="16">
        <v>298</v>
      </c>
      <c r="M13" s="16">
        <v>17582</v>
      </c>
      <c r="N13" s="22" t="s">
        <v>98</v>
      </c>
      <c r="O13" s="22">
        <v>96</v>
      </c>
    </row>
    <row r="14" spans="1:15" x14ac:dyDescent="0.3">
      <c r="A14" s="16" t="s">
        <v>109</v>
      </c>
      <c r="B14" s="16" t="s">
        <v>97</v>
      </c>
      <c r="C14" s="16">
        <v>13</v>
      </c>
      <c r="D14" s="16">
        <v>75</v>
      </c>
      <c r="E14" s="16">
        <v>147</v>
      </c>
      <c r="F14" s="16">
        <v>110</v>
      </c>
      <c r="G14" s="16">
        <v>17</v>
      </c>
      <c r="H14" s="16"/>
      <c r="I14" s="16"/>
      <c r="J14" s="16"/>
      <c r="K14" s="16"/>
      <c r="L14" s="16">
        <v>274</v>
      </c>
      <c r="M14" s="16">
        <v>20550</v>
      </c>
      <c r="N14" s="16" t="s">
        <v>98</v>
      </c>
      <c r="O14" s="16">
        <v>91</v>
      </c>
    </row>
    <row r="15" spans="1:15" x14ac:dyDescent="0.3">
      <c r="A15" s="22" t="s">
        <v>109</v>
      </c>
      <c r="B15" s="22" t="s">
        <v>97</v>
      </c>
      <c r="C15" s="22">
        <v>17</v>
      </c>
      <c r="D15" s="22">
        <v>90</v>
      </c>
      <c r="E15" s="22">
        <v>133</v>
      </c>
      <c r="F15" s="22">
        <v>93</v>
      </c>
      <c r="G15" s="22">
        <v>8</v>
      </c>
      <c r="H15" s="22"/>
      <c r="I15" s="22"/>
      <c r="J15" s="22"/>
      <c r="K15" s="22"/>
      <c r="L15" s="16">
        <v>234</v>
      </c>
      <c r="M15" s="16">
        <v>21060</v>
      </c>
      <c r="N15" s="22" t="s">
        <v>98</v>
      </c>
      <c r="O15" s="22">
        <v>95</v>
      </c>
    </row>
    <row r="16" spans="1:15" x14ac:dyDescent="0.3">
      <c r="A16" s="16" t="s">
        <v>114</v>
      </c>
      <c r="B16" s="16" t="s">
        <v>97</v>
      </c>
      <c r="C16" s="16">
        <v>8</v>
      </c>
      <c r="D16" s="16">
        <v>45</v>
      </c>
      <c r="E16" s="16">
        <v>173</v>
      </c>
      <c r="F16" s="16">
        <v>91</v>
      </c>
      <c r="G16" s="16">
        <v>75</v>
      </c>
      <c r="H16" s="16"/>
      <c r="I16" s="16"/>
      <c r="J16" s="16"/>
      <c r="K16" s="16"/>
      <c r="L16" s="16">
        <v>339</v>
      </c>
      <c r="M16" s="16">
        <v>15255</v>
      </c>
      <c r="N16" s="16" t="s">
        <v>98</v>
      </c>
      <c r="O16" s="16">
        <v>91</v>
      </c>
    </row>
    <row r="17" spans="1:15" x14ac:dyDescent="0.3">
      <c r="A17" s="22" t="s">
        <v>114</v>
      </c>
      <c r="B17" s="22" t="s">
        <v>97</v>
      </c>
      <c r="C17" s="22">
        <v>10</v>
      </c>
      <c r="D17" s="22">
        <v>60</v>
      </c>
      <c r="E17" s="22">
        <v>430</v>
      </c>
      <c r="F17" s="22">
        <v>223</v>
      </c>
      <c r="G17" s="22">
        <v>157</v>
      </c>
      <c r="H17" s="22"/>
      <c r="I17" s="22"/>
      <c r="J17" s="22"/>
      <c r="K17" s="22"/>
      <c r="L17" s="16">
        <v>810</v>
      </c>
      <c r="M17" s="16">
        <v>48600</v>
      </c>
      <c r="N17" s="22" t="s">
        <v>98</v>
      </c>
      <c r="O17" s="22">
        <v>95</v>
      </c>
    </row>
    <row r="18" spans="1:15" x14ac:dyDescent="0.3">
      <c r="A18" s="16" t="s">
        <v>114</v>
      </c>
      <c r="B18" s="16" t="s">
        <v>97</v>
      </c>
      <c r="C18" s="16">
        <v>15</v>
      </c>
      <c r="D18" s="16">
        <v>77</v>
      </c>
      <c r="E18" s="16">
        <v>109</v>
      </c>
      <c r="F18" s="16">
        <v>102</v>
      </c>
      <c r="G18" s="16">
        <v>32</v>
      </c>
      <c r="H18" s="16"/>
      <c r="I18" s="16"/>
      <c r="J18" s="16"/>
      <c r="K18" s="16"/>
      <c r="L18" s="16">
        <v>243</v>
      </c>
      <c r="M18" s="16">
        <v>18711</v>
      </c>
      <c r="N18" s="16" t="s">
        <v>98</v>
      </c>
      <c r="O18" s="16">
        <v>98</v>
      </c>
    </row>
    <row r="19" spans="1:15" x14ac:dyDescent="0.3">
      <c r="A19" s="22" t="s">
        <v>114</v>
      </c>
      <c r="B19" s="22" t="s">
        <v>97</v>
      </c>
      <c r="C19" s="22">
        <v>5</v>
      </c>
      <c r="D19" s="22">
        <v>45</v>
      </c>
      <c r="E19" s="22">
        <v>79</v>
      </c>
      <c r="F19" s="22">
        <v>29</v>
      </c>
      <c r="G19" s="22"/>
      <c r="H19" s="22"/>
      <c r="I19" s="22"/>
      <c r="J19" s="22"/>
      <c r="K19" s="22"/>
      <c r="L19" s="16">
        <v>108</v>
      </c>
      <c r="M19" s="16">
        <v>4860</v>
      </c>
      <c r="N19" s="22" t="s">
        <v>98</v>
      </c>
      <c r="O19" s="22">
        <v>95</v>
      </c>
    </row>
    <row r="20" spans="1:15" x14ac:dyDescent="0.3">
      <c r="A20" s="16" t="s">
        <v>119</v>
      </c>
      <c r="B20" s="16" t="s">
        <v>97</v>
      </c>
      <c r="C20" s="16">
        <v>5</v>
      </c>
      <c r="D20" s="16">
        <v>32</v>
      </c>
      <c r="E20" s="16">
        <v>82</v>
      </c>
      <c r="F20" s="16">
        <v>33</v>
      </c>
      <c r="G20" s="16">
        <v>20</v>
      </c>
      <c r="H20" s="16"/>
      <c r="I20" s="16"/>
      <c r="J20" s="16"/>
      <c r="K20" s="16"/>
      <c r="L20" s="16">
        <v>135</v>
      </c>
      <c r="M20" s="16">
        <v>4320</v>
      </c>
      <c r="N20" s="16" t="s">
        <v>98</v>
      </c>
      <c r="O20" s="16">
        <v>92</v>
      </c>
    </row>
    <row r="21" spans="1:15" x14ac:dyDescent="0.3">
      <c r="A21" s="22" t="s">
        <v>119</v>
      </c>
      <c r="B21" s="22" t="s">
        <v>97</v>
      </c>
      <c r="C21" s="22">
        <v>7</v>
      </c>
      <c r="D21" s="22">
        <v>45</v>
      </c>
      <c r="E21" s="22">
        <v>153</v>
      </c>
      <c r="F21" s="22">
        <v>93</v>
      </c>
      <c r="G21" s="22">
        <v>50</v>
      </c>
      <c r="H21" s="22"/>
      <c r="I21" s="22"/>
      <c r="J21" s="22"/>
      <c r="K21" s="22"/>
      <c r="L21" s="16">
        <v>296</v>
      </c>
      <c r="M21" s="16">
        <v>13320</v>
      </c>
      <c r="N21" s="22" t="s">
        <v>98</v>
      </c>
      <c r="O21" s="22">
        <v>93</v>
      </c>
    </row>
    <row r="22" spans="1:15" x14ac:dyDescent="0.3">
      <c r="A22" s="16" t="s">
        <v>119</v>
      </c>
      <c r="B22" s="16" t="s">
        <v>97</v>
      </c>
      <c r="C22" s="16">
        <v>8</v>
      </c>
      <c r="D22" s="16">
        <v>51</v>
      </c>
      <c r="E22" s="16">
        <v>90</v>
      </c>
      <c r="F22" s="16">
        <v>35</v>
      </c>
      <c r="G22" s="16">
        <v>15</v>
      </c>
      <c r="H22" s="16"/>
      <c r="I22" s="16"/>
      <c r="J22" s="16"/>
      <c r="K22" s="16"/>
      <c r="L22" s="16">
        <v>140</v>
      </c>
      <c r="M22" s="16">
        <v>7140</v>
      </c>
      <c r="N22" s="16" t="s">
        <v>98</v>
      </c>
      <c r="O22" s="16">
        <v>100</v>
      </c>
    </row>
    <row r="23" spans="1:15" x14ac:dyDescent="0.3">
      <c r="A23" s="22" t="s">
        <v>119</v>
      </c>
      <c r="B23" s="22" t="s">
        <v>97</v>
      </c>
      <c r="C23" s="22">
        <v>11</v>
      </c>
      <c r="D23" s="22">
        <v>60</v>
      </c>
      <c r="E23" s="22">
        <v>24</v>
      </c>
      <c r="F23" s="22">
        <v>21</v>
      </c>
      <c r="G23" s="22">
        <v>3</v>
      </c>
      <c r="H23" s="22"/>
      <c r="I23" s="22"/>
      <c r="J23" s="22"/>
      <c r="K23" s="22"/>
      <c r="L23" s="16">
        <v>48</v>
      </c>
      <c r="M23" s="16">
        <v>2880</v>
      </c>
      <c r="N23" s="22" t="s">
        <v>98</v>
      </c>
      <c r="O23" s="22">
        <v>94</v>
      </c>
    </row>
    <row r="24" spans="1:15" x14ac:dyDescent="0.3">
      <c r="A24" s="16" t="s">
        <v>124</v>
      </c>
      <c r="B24" s="16" t="s">
        <v>97</v>
      </c>
      <c r="C24" s="16">
        <v>15</v>
      </c>
      <c r="D24" s="16">
        <v>45</v>
      </c>
      <c r="E24" s="16">
        <v>103</v>
      </c>
      <c r="F24" s="16">
        <v>77</v>
      </c>
      <c r="G24" s="16">
        <v>4</v>
      </c>
      <c r="H24" s="16"/>
      <c r="I24" s="16"/>
      <c r="J24" s="16"/>
      <c r="K24" s="16"/>
      <c r="L24" s="16">
        <v>184</v>
      </c>
      <c r="M24" s="16">
        <v>8280</v>
      </c>
      <c r="N24" s="16" t="s">
        <v>98</v>
      </c>
      <c r="O24" s="16">
        <v>94</v>
      </c>
    </row>
    <row r="25" spans="1:15" x14ac:dyDescent="0.3">
      <c r="A25" s="22" t="s">
        <v>124</v>
      </c>
      <c r="B25" s="22" t="s">
        <v>97</v>
      </c>
      <c r="C25" s="22">
        <v>15</v>
      </c>
      <c r="D25" s="22">
        <v>48</v>
      </c>
      <c r="E25" s="22">
        <v>54</v>
      </c>
      <c r="F25" s="22">
        <v>0</v>
      </c>
      <c r="G25" s="22">
        <v>0</v>
      </c>
      <c r="H25" s="22"/>
      <c r="I25" s="22"/>
      <c r="J25" s="22"/>
      <c r="K25" s="22"/>
      <c r="L25" s="16">
        <v>54</v>
      </c>
      <c r="M25" s="16">
        <v>2592</v>
      </c>
      <c r="N25" s="22" t="s">
        <v>98</v>
      </c>
      <c r="O25" s="22">
        <v>100</v>
      </c>
    </row>
    <row r="26" spans="1:15" x14ac:dyDescent="0.3">
      <c r="A26" s="16" t="s">
        <v>124</v>
      </c>
      <c r="B26" s="16" t="s">
        <v>97</v>
      </c>
      <c r="C26" s="16">
        <v>15</v>
      </c>
      <c r="D26" s="16">
        <v>50</v>
      </c>
      <c r="E26" s="16">
        <v>35</v>
      </c>
      <c r="F26" s="16">
        <v>85</v>
      </c>
      <c r="G26" s="16">
        <v>5</v>
      </c>
      <c r="H26" s="16"/>
      <c r="I26" s="16"/>
      <c r="J26" s="16"/>
      <c r="K26" s="16"/>
      <c r="L26" s="16">
        <v>125</v>
      </c>
      <c r="M26" s="16">
        <v>6250</v>
      </c>
      <c r="N26" s="16" t="s">
        <v>98</v>
      </c>
      <c r="O26" s="16">
        <v>93</v>
      </c>
    </row>
    <row r="27" spans="1:15" x14ac:dyDescent="0.3">
      <c r="A27" s="22" t="s">
        <v>124</v>
      </c>
      <c r="B27" s="22" t="s">
        <v>97</v>
      </c>
      <c r="C27" s="22">
        <v>15</v>
      </c>
      <c r="D27" s="22">
        <v>50</v>
      </c>
      <c r="E27" s="22">
        <v>235</v>
      </c>
      <c r="F27" s="22">
        <v>55</v>
      </c>
      <c r="G27" s="22">
        <v>39</v>
      </c>
      <c r="H27" s="22"/>
      <c r="I27" s="22"/>
      <c r="J27" s="22"/>
      <c r="K27" s="22"/>
      <c r="L27" s="16">
        <v>329</v>
      </c>
      <c r="M27" s="16">
        <v>16450</v>
      </c>
      <c r="N27" s="22" t="s">
        <v>98</v>
      </c>
      <c r="O27" s="22">
        <v>90</v>
      </c>
    </row>
    <row r="28" spans="1:15" x14ac:dyDescent="0.3">
      <c r="A28" s="16" t="s">
        <v>129</v>
      </c>
      <c r="B28" s="16" t="s">
        <v>97</v>
      </c>
      <c r="C28" s="16">
        <v>10</v>
      </c>
      <c r="D28" s="16">
        <v>73</v>
      </c>
      <c r="E28" s="16">
        <v>70</v>
      </c>
      <c r="F28" s="16">
        <v>7</v>
      </c>
      <c r="G28" s="16"/>
      <c r="H28" s="16"/>
      <c r="I28" s="16"/>
      <c r="J28" s="16"/>
      <c r="K28" s="16"/>
      <c r="L28" s="16">
        <v>77</v>
      </c>
      <c r="M28" s="16">
        <v>5621</v>
      </c>
      <c r="N28" s="16" t="s">
        <v>98</v>
      </c>
      <c r="O28" s="16">
        <v>90</v>
      </c>
    </row>
    <row r="29" spans="1:15" x14ac:dyDescent="0.3">
      <c r="A29" s="22" t="s">
        <v>129</v>
      </c>
      <c r="B29" s="22" t="s">
        <v>97</v>
      </c>
      <c r="C29" s="22">
        <v>12</v>
      </c>
      <c r="D29" s="22">
        <v>79</v>
      </c>
      <c r="E29" s="22">
        <v>35</v>
      </c>
      <c r="F29" s="22">
        <v>35</v>
      </c>
      <c r="G29" s="22">
        <v>5</v>
      </c>
      <c r="H29" s="22"/>
      <c r="I29" s="22"/>
      <c r="J29" s="22"/>
      <c r="K29" s="22"/>
      <c r="L29" s="16">
        <v>75</v>
      </c>
      <c r="M29" s="16">
        <v>5925</v>
      </c>
      <c r="N29" s="22" t="s">
        <v>98</v>
      </c>
      <c r="O29" s="22">
        <v>92</v>
      </c>
    </row>
    <row r="30" spans="1:15" x14ac:dyDescent="0.3">
      <c r="A30" s="16" t="s">
        <v>132</v>
      </c>
      <c r="B30" s="16" t="s">
        <v>97</v>
      </c>
      <c r="C30" s="16">
        <v>15</v>
      </c>
      <c r="D30" s="16">
        <v>85</v>
      </c>
      <c r="E30" s="16">
        <v>150</v>
      </c>
      <c r="F30" s="16">
        <v>50</v>
      </c>
      <c r="G30" s="16">
        <v>4</v>
      </c>
      <c r="H30" s="16"/>
      <c r="I30" s="16"/>
      <c r="J30" s="16"/>
      <c r="K30" s="16"/>
      <c r="L30" s="16">
        <v>204</v>
      </c>
      <c r="M30" s="16">
        <v>17340</v>
      </c>
      <c r="N30" s="16" t="s">
        <v>98</v>
      </c>
      <c r="O30" s="16">
        <v>95</v>
      </c>
    </row>
    <row r="31" spans="1:15" x14ac:dyDescent="0.3">
      <c r="A31" s="22" t="s">
        <v>132</v>
      </c>
      <c r="B31" s="22" t="s">
        <v>97</v>
      </c>
      <c r="C31" s="22">
        <v>5</v>
      </c>
      <c r="D31" s="22">
        <v>30</v>
      </c>
      <c r="E31" s="22">
        <v>235</v>
      </c>
      <c r="F31" s="22">
        <v>160</v>
      </c>
      <c r="G31" s="22">
        <v>23</v>
      </c>
      <c r="H31" s="22"/>
      <c r="I31" s="22"/>
      <c r="J31" s="22"/>
      <c r="K31" s="22"/>
      <c r="L31" s="16">
        <v>418</v>
      </c>
      <c r="M31" s="16">
        <v>12540</v>
      </c>
      <c r="N31" s="22" t="s">
        <v>98</v>
      </c>
      <c r="O31" s="22">
        <v>99</v>
      </c>
    </row>
    <row r="32" spans="1:15" x14ac:dyDescent="0.3">
      <c r="A32" s="16" t="s">
        <v>132</v>
      </c>
      <c r="B32" s="16" t="s">
        <v>97</v>
      </c>
      <c r="C32" s="16">
        <v>7</v>
      </c>
      <c r="D32" s="16">
        <v>35</v>
      </c>
      <c r="E32" s="16">
        <v>210</v>
      </c>
      <c r="F32" s="16">
        <v>172</v>
      </c>
      <c r="G32" s="16">
        <v>25</v>
      </c>
      <c r="H32" s="16">
        <v>0</v>
      </c>
      <c r="I32" s="16">
        <v>0</v>
      </c>
      <c r="J32" s="16"/>
      <c r="K32" s="16"/>
      <c r="L32" s="16">
        <v>407</v>
      </c>
      <c r="M32" s="16">
        <v>14245</v>
      </c>
      <c r="N32" s="16" t="s">
        <v>98</v>
      </c>
      <c r="O32" s="16">
        <v>94</v>
      </c>
    </row>
    <row r="33" spans="1:15" x14ac:dyDescent="0.3">
      <c r="A33" s="22" t="s">
        <v>132</v>
      </c>
      <c r="B33" s="22" t="s">
        <v>97</v>
      </c>
      <c r="C33" s="22">
        <v>9</v>
      </c>
      <c r="D33" s="22">
        <v>45</v>
      </c>
      <c r="E33" s="22">
        <v>312</v>
      </c>
      <c r="F33" s="22">
        <v>108</v>
      </c>
      <c r="G33" s="22">
        <v>30</v>
      </c>
      <c r="H33" s="22">
        <v>0</v>
      </c>
      <c r="I33" s="22">
        <v>0</v>
      </c>
      <c r="J33" s="22"/>
      <c r="K33" s="22"/>
      <c r="L33" s="16">
        <v>450</v>
      </c>
      <c r="M33" s="16">
        <v>20250</v>
      </c>
      <c r="N33" s="22" t="s">
        <v>98</v>
      </c>
      <c r="O33" s="22">
        <v>99</v>
      </c>
    </row>
    <row r="34" spans="1:15" x14ac:dyDescent="0.3">
      <c r="A34" s="16" t="s">
        <v>132</v>
      </c>
      <c r="B34" s="16" t="s">
        <v>97</v>
      </c>
      <c r="C34" s="16">
        <v>10.5</v>
      </c>
      <c r="D34" s="16">
        <v>55</v>
      </c>
      <c r="E34" s="16">
        <v>289</v>
      </c>
      <c r="F34" s="16">
        <v>193</v>
      </c>
      <c r="G34" s="16">
        <v>205</v>
      </c>
      <c r="H34" s="16">
        <v>0</v>
      </c>
      <c r="I34" s="16">
        <v>0</v>
      </c>
      <c r="J34" s="16"/>
      <c r="K34" s="16"/>
      <c r="L34" s="16">
        <v>687</v>
      </c>
      <c r="M34" s="16">
        <v>37785</v>
      </c>
      <c r="N34" s="16" t="s">
        <v>98</v>
      </c>
      <c r="O34" s="16">
        <v>91</v>
      </c>
    </row>
    <row r="35" spans="1:15" x14ac:dyDescent="0.3">
      <c r="A35" s="22" t="s">
        <v>132</v>
      </c>
      <c r="B35" s="22" t="s">
        <v>97</v>
      </c>
      <c r="C35" s="22">
        <v>12</v>
      </c>
      <c r="D35" s="22">
        <v>65</v>
      </c>
      <c r="E35" s="22">
        <v>240</v>
      </c>
      <c r="F35" s="22">
        <v>170</v>
      </c>
      <c r="G35" s="22">
        <v>15</v>
      </c>
      <c r="H35" s="22">
        <v>0</v>
      </c>
      <c r="I35" s="22">
        <v>0</v>
      </c>
      <c r="J35" s="22"/>
      <c r="K35" s="22"/>
      <c r="L35" s="16">
        <v>425</v>
      </c>
      <c r="M35" s="16">
        <v>27625</v>
      </c>
      <c r="N35" s="22" t="s">
        <v>98</v>
      </c>
      <c r="O35" s="22">
        <v>97</v>
      </c>
    </row>
    <row r="36" spans="1:15" x14ac:dyDescent="0.3">
      <c r="A36" s="16" t="s">
        <v>139</v>
      </c>
      <c r="B36" s="16" t="s">
        <v>97</v>
      </c>
      <c r="C36" s="16">
        <v>13</v>
      </c>
      <c r="D36" s="16">
        <v>75</v>
      </c>
      <c r="E36" s="16">
        <v>13</v>
      </c>
      <c r="F36" s="16">
        <v>0</v>
      </c>
      <c r="G36" s="16">
        <v>0</v>
      </c>
      <c r="H36" s="16">
        <v>0</v>
      </c>
      <c r="I36" s="16">
        <v>0</v>
      </c>
      <c r="J36" s="16"/>
      <c r="K36" s="16"/>
      <c r="L36" s="16">
        <v>13</v>
      </c>
      <c r="M36" s="16">
        <v>975</v>
      </c>
      <c r="N36" s="16" t="s">
        <v>98</v>
      </c>
      <c r="O36" s="16">
        <v>99</v>
      </c>
    </row>
    <row r="37" spans="1:15" x14ac:dyDescent="0.3">
      <c r="A37" s="22" t="s">
        <v>139</v>
      </c>
      <c r="B37" s="22" t="s">
        <v>97</v>
      </c>
      <c r="C37" s="22">
        <v>15</v>
      </c>
      <c r="D37" s="22">
        <v>88</v>
      </c>
      <c r="E37" s="22">
        <v>18</v>
      </c>
      <c r="F37" s="22">
        <v>0</v>
      </c>
      <c r="G37" s="22">
        <v>0</v>
      </c>
      <c r="H37" s="22">
        <v>0</v>
      </c>
      <c r="I37" s="22">
        <v>0</v>
      </c>
      <c r="J37" s="22"/>
      <c r="K37" s="22"/>
      <c r="L37" s="16">
        <v>18</v>
      </c>
      <c r="M37" s="16">
        <v>1584</v>
      </c>
      <c r="N37" s="22" t="s">
        <v>98</v>
      </c>
      <c r="O37" s="22">
        <v>90</v>
      </c>
    </row>
    <row r="38" spans="1:15" x14ac:dyDescent="0.3">
      <c r="A38" s="18" t="s">
        <v>142</v>
      </c>
      <c r="B38" s="18" t="s">
        <v>97</v>
      </c>
      <c r="C38" s="18">
        <v>9</v>
      </c>
      <c r="D38" s="18">
        <v>64</v>
      </c>
      <c r="E38" s="18">
        <v>7</v>
      </c>
      <c r="F38" s="18">
        <v>25</v>
      </c>
      <c r="G38" s="18">
        <v>25</v>
      </c>
      <c r="H38" s="18">
        <v>0</v>
      </c>
      <c r="I38" s="18">
        <v>0</v>
      </c>
      <c r="J38" s="18"/>
      <c r="K38" s="18"/>
      <c r="L38" s="18">
        <v>57</v>
      </c>
      <c r="M38" s="18">
        <v>3648</v>
      </c>
      <c r="N38" s="18" t="s">
        <v>98</v>
      </c>
      <c r="O38" s="18">
        <v>99</v>
      </c>
    </row>
    <row r="42" spans="1:15" x14ac:dyDescent="0.3">
      <c r="A42" s="17" t="s">
        <v>202</v>
      </c>
      <c r="B42" t="s">
        <v>225</v>
      </c>
    </row>
    <row r="43" spans="1:15" x14ac:dyDescent="0.3">
      <c r="A43" s="14" t="s">
        <v>132</v>
      </c>
      <c r="B43">
        <v>2591</v>
      </c>
    </row>
    <row r="44" spans="1:15" x14ac:dyDescent="0.3">
      <c r="A44" s="14" t="s">
        <v>114</v>
      </c>
      <c r="B44">
        <v>1500</v>
      </c>
    </row>
    <row r="45" spans="1:15" x14ac:dyDescent="0.3">
      <c r="A45" s="14" t="s">
        <v>109</v>
      </c>
      <c r="B45">
        <v>1022</v>
      </c>
    </row>
    <row r="46" spans="1:15" x14ac:dyDescent="0.3">
      <c r="A46" s="14" t="s">
        <v>105</v>
      </c>
      <c r="B46">
        <v>737</v>
      </c>
    </row>
    <row r="47" spans="1:15" x14ac:dyDescent="0.3">
      <c r="A47" s="14" t="s">
        <v>124</v>
      </c>
      <c r="B47">
        <v>692</v>
      </c>
    </row>
    <row r="48" spans="1:15" x14ac:dyDescent="0.3">
      <c r="A48" s="14" t="s">
        <v>119</v>
      </c>
      <c r="B48">
        <v>619</v>
      </c>
    </row>
    <row r="49" spans="1:3" x14ac:dyDescent="0.3">
      <c r="A49" s="14" t="s">
        <v>96</v>
      </c>
      <c r="B49">
        <v>298</v>
      </c>
    </row>
    <row r="50" spans="1:3" x14ac:dyDescent="0.3">
      <c r="A50" s="14" t="s">
        <v>129</v>
      </c>
      <c r="B50">
        <v>152</v>
      </c>
    </row>
    <row r="51" spans="1:3" x14ac:dyDescent="0.3">
      <c r="A51" s="14" t="s">
        <v>142</v>
      </c>
      <c r="B51">
        <v>57</v>
      </c>
    </row>
    <row r="52" spans="1:3" x14ac:dyDescent="0.3">
      <c r="A52" s="14" t="s">
        <v>139</v>
      </c>
      <c r="B52">
        <v>31</v>
      </c>
    </row>
    <row r="53" spans="1:3" x14ac:dyDescent="0.3">
      <c r="A53" s="14" t="s">
        <v>192</v>
      </c>
      <c r="B53">
        <v>7699</v>
      </c>
    </row>
    <row r="61" spans="1:3" x14ac:dyDescent="0.3">
      <c r="A61" s="17" t="s">
        <v>202</v>
      </c>
      <c r="B61" t="s">
        <v>204</v>
      </c>
      <c r="C61" t="s">
        <v>205</v>
      </c>
    </row>
    <row r="62" spans="1:3" x14ac:dyDescent="0.3">
      <c r="A62" s="14" t="s">
        <v>132</v>
      </c>
      <c r="B62">
        <v>129785</v>
      </c>
      <c r="C62" s="21">
        <v>0.29933828905397708</v>
      </c>
    </row>
    <row r="63" spans="1:3" x14ac:dyDescent="0.3">
      <c r="A63" s="14" t="s">
        <v>114</v>
      </c>
      <c r="B63">
        <v>87426</v>
      </c>
      <c r="C63" s="21">
        <v>0.2016407848274685</v>
      </c>
    </row>
    <row r="64" spans="1:3" x14ac:dyDescent="0.3">
      <c r="A64" s="14" t="s">
        <v>109</v>
      </c>
      <c r="B64">
        <v>68912</v>
      </c>
      <c r="C64" s="21">
        <v>0.15893978637968692</v>
      </c>
    </row>
    <row r="65" spans="1:4" x14ac:dyDescent="0.3">
      <c r="A65" s="14" t="s">
        <v>105</v>
      </c>
      <c r="B65">
        <v>55280</v>
      </c>
      <c r="C65" s="21">
        <v>0.12749871417269987</v>
      </c>
    </row>
    <row r="66" spans="1:4" x14ac:dyDescent="0.3">
      <c r="A66" s="14" t="s">
        <v>124</v>
      </c>
      <c r="B66">
        <v>33572</v>
      </c>
      <c r="C66" s="21">
        <v>7.7431020843087547E-2</v>
      </c>
    </row>
    <row r="67" spans="1:4" x14ac:dyDescent="0.3">
      <c r="A67" s="14" t="s">
        <v>119</v>
      </c>
      <c r="B67">
        <v>27660</v>
      </c>
      <c r="C67" s="21">
        <v>6.3795485419986947E-2</v>
      </c>
    </row>
    <row r="68" spans="1:4" x14ac:dyDescent="0.3">
      <c r="A68" s="14" t="s">
        <v>96</v>
      </c>
      <c r="B68">
        <v>13185</v>
      </c>
      <c r="C68" s="21">
        <v>3.041010395019985E-2</v>
      </c>
    </row>
    <row r="69" spans="1:4" x14ac:dyDescent="0.3">
      <c r="A69" s="14" t="s">
        <v>129</v>
      </c>
      <c r="B69">
        <v>11546</v>
      </c>
      <c r="C69" s="21">
        <v>2.6629887008646755E-2</v>
      </c>
    </row>
    <row r="70" spans="1:4" x14ac:dyDescent="0.3">
      <c r="A70" s="14" t="s">
        <v>142</v>
      </c>
      <c r="B70">
        <v>3648</v>
      </c>
      <c r="C70" s="21">
        <v>8.4138080553909037E-3</v>
      </c>
    </row>
    <row r="71" spans="1:4" x14ac:dyDescent="0.3">
      <c r="A71" s="14" t="s">
        <v>139</v>
      </c>
      <c r="B71">
        <v>2559</v>
      </c>
      <c r="C71" s="21">
        <v>5.9021202888556255E-3</v>
      </c>
    </row>
    <row r="72" spans="1:4" x14ac:dyDescent="0.3">
      <c r="A72" s="14" t="s">
        <v>192</v>
      </c>
      <c r="B72">
        <v>433573</v>
      </c>
      <c r="C72" s="21">
        <v>1</v>
      </c>
    </row>
    <row r="74" spans="1:4" x14ac:dyDescent="0.3">
      <c r="A74" t="s">
        <v>206</v>
      </c>
      <c r="B74" t="s">
        <v>204</v>
      </c>
      <c r="C74" t="s">
        <v>328</v>
      </c>
    </row>
    <row r="75" spans="1:4" x14ac:dyDescent="0.3">
      <c r="A75" t="s">
        <v>132</v>
      </c>
      <c r="B75">
        <v>129785</v>
      </c>
      <c r="C75" s="21">
        <v>0.29933828905397708</v>
      </c>
      <c r="D75" s="21"/>
    </row>
    <row r="76" spans="1:4" x14ac:dyDescent="0.3">
      <c r="A76" t="s">
        <v>114</v>
      </c>
      <c r="B76">
        <v>87426</v>
      </c>
      <c r="C76" s="21">
        <v>0.50097907388144558</v>
      </c>
      <c r="D76" s="21"/>
    </row>
    <row r="77" spans="1:4" x14ac:dyDescent="0.3">
      <c r="A77" t="s">
        <v>109</v>
      </c>
      <c r="B77">
        <v>68912</v>
      </c>
      <c r="C77" s="21">
        <v>0.65991886026113256</v>
      </c>
      <c r="D77" s="21"/>
    </row>
    <row r="78" spans="1:4" x14ac:dyDescent="0.3">
      <c r="A78" t="s">
        <v>105</v>
      </c>
      <c r="B78">
        <v>55280</v>
      </c>
      <c r="C78" s="21">
        <v>0.78741757443383242</v>
      </c>
      <c r="D78" s="21"/>
    </row>
    <row r="79" spans="1:4" x14ac:dyDescent="0.3">
      <c r="A79" t="s">
        <v>124</v>
      </c>
      <c r="B79">
        <v>33572</v>
      </c>
      <c r="C79" s="21">
        <v>0.86484859527691993</v>
      </c>
      <c r="D79" s="21"/>
    </row>
    <row r="80" spans="1:4" x14ac:dyDescent="0.3">
      <c r="A80" t="s">
        <v>119</v>
      </c>
      <c r="B80">
        <v>27660</v>
      </c>
      <c r="C80" s="21">
        <v>0.92864408069690685</v>
      </c>
      <c r="D80" s="21"/>
    </row>
    <row r="81" spans="1:4" x14ac:dyDescent="0.3">
      <c r="A81" t="s">
        <v>96</v>
      </c>
      <c r="B81">
        <v>13185</v>
      </c>
      <c r="C81" s="21">
        <v>0.95905418464710668</v>
      </c>
      <c r="D81" s="21"/>
    </row>
    <row r="82" spans="1:4" x14ac:dyDescent="0.3">
      <c r="A82" t="s">
        <v>129</v>
      </c>
      <c r="B82">
        <v>11546</v>
      </c>
      <c r="C82" s="21">
        <v>0.98568407165575345</v>
      </c>
      <c r="D82" s="21"/>
    </row>
    <row r="83" spans="1:4" x14ac:dyDescent="0.3">
      <c r="A83" t="s">
        <v>142</v>
      </c>
      <c r="B83">
        <v>3648</v>
      </c>
      <c r="C83" s="21">
        <v>0.99409787971114438</v>
      </c>
      <c r="D83" s="21"/>
    </row>
    <row r="84" spans="1:4" x14ac:dyDescent="0.3">
      <c r="A84" t="s">
        <v>139</v>
      </c>
      <c r="B84">
        <v>2559</v>
      </c>
      <c r="C84" s="21">
        <v>1</v>
      </c>
      <c r="D84" s="21"/>
    </row>
  </sheetData>
  <pageMargins left="0.7" right="0.7" top="0.75" bottom="0.75" header="0.3" footer="0.3"/>
  <pageSetup paperSize="9" orientation="portrait" r:id="rId3"/>
  <drawing r:id="rId4"/>
  <tableParts count="2"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452C-CE57-43C3-BAF7-B8DCEA9EC163}">
  <dimension ref="A1:E7"/>
  <sheetViews>
    <sheetView workbookViewId="0"/>
  </sheetViews>
  <sheetFormatPr defaultRowHeight="14.4" x14ac:dyDescent="0.3"/>
  <cols>
    <col min="1" max="1" width="9.33203125" bestFit="1" customWidth="1"/>
    <col min="2" max="2" width="14" customWidth="1"/>
    <col min="3" max="3" width="22.88671875" customWidth="1"/>
    <col min="4" max="4" width="37.5546875" customWidth="1"/>
    <col min="5" max="5" width="37.6640625" customWidth="1"/>
  </cols>
  <sheetData>
    <row r="1" spans="1:5" x14ac:dyDescent="0.3">
      <c r="A1" t="s">
        <v>265</v>
      </c>
      <c r="B1" t="s">
        <v>98</v>
      </c>
      <c r="C1" t="s">
        <v>266</v>
      </c>
      <c r="D1" t="s">
        <v>267</v>
      </c>
      <c r="E1" t="s">
        <v>268</v>
      </c>
    </row>
    <row r="2" spans="1:5" x14ac:dyDescent="0.3">
      <c r="A2">
        <v>2010</v>
      </c>
      <c r="B2">
        <v>44702</v>
      </c>
    </row>
    <row r="3" spans="1:5" x14ac:dyDescent="0.3">
      <c r="A3">
        <v>2011</v>
      </c>
      <c r="B3">
        <v>137654</v>
      </c>
    </row>
    <row r="4" spans="1:5" x14ac:dyDescent="0.3">
      <c r="A4">
        <v>2012</v>
      </c>
      <c r="B4">
        <v>251217</v>
      </c>
      <c r="C4">
        <v>251217</v>
      </c>
      <c r="D4" s="27">
        <v>251217</v>
      </c>
      <c r="E4" s="27">
        <v>251217</v>
      </c>
    </row>
    <row r="5" spans="1:5" x14ac:dyDescent="0.3">
      <c r="A5">
        <v>2013</v>
      </c>
      <c r="C5">
        <f>_xlfn.FORECAST.ETS(A5,$B$2:$B$4,$A$2:$A$4,1,1)</f>
        <v>351811.56910550001</v>
      </c>
      <c r="D5" s="27">
        <f>C5-_xlfn.FORECAST.ETS.CONFINT(A5,$B$2:$B$4,$A$2:$A$4,0.95,1,1)</f>
        <v>339921.34950765682</v>
      </c>
      <c r="E5" s="27">
        <f>C5+_xlfn.FORECAST.ETS.CONFINT(A5,$B$2:$B$4,$A$2:$A$4,0.95,1,1)</f>
        <v>363701.78870334319</v>
      </c>
    </row>
    <row r="6" spans="1:5" x14ac:dyDescent="0.3">
      <c r="A6">
        <v>2014</v>
      </c>
      <c r="C6">
        <f>_xlfn.FORECAST.ETS(A6,$B$2:$B$4,$A$2:$A$4,1,1)</f>
        <v>454251.85326100001</v>
      </c>
      <c r="D6" s="27">
        <f>C6-_xlfn.FORECAST.ETS.CONFINT(A6,$B$2:$B$4,$A$2:$A$4,0.95,1,1)</f>
        <v>442128.48716833338</v>
      </c>
      <c r="E6" s="27">
        <f>C6+_xlfn.FORECAST.ETS.CONFINT(A6,$B$2:$B$4,$A$2:$A$4,0.95,1,1)</f>
        <v>466375.21935366665</v>
      </c>
    </row>
    <row r="7" spans="1:5" x14ac:dyDescent="0.3">
      <c r="A7">
        <v>2015</v>
      </c>
      <c r="C7">
        <f>_xlfn.FORECAST.ETS(A7,$B$2:$B$4,$A$2:$A$4,1,1)</f>
        <v>556692.13741650002</v>
      </c>
      <c r="D7" s="27">
        <f>C7-_xlfn.FORECAST.ETS.CONFINT(A7,$B$2:$B$4,$A$2:$A$4,0.95,1,1)</f>
        <v>544061.58409816714</v>
      </c>
      <c r="E7" s="27">
        <f>C7+_xlfn.FORECAST.ETS.CONFINT(A7,$B$2:$B$4,$A$2:$A$4,0.95,1,1)</f>
        <v>569322.6907348329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E13B-7318-4995-904B-8E237D9084EE}">
  <dimension ref="A1:E7"/>
  <sheetViews>
    <sheetView workbookViewId="0">
      <selection activeCell="L26" sqref="L26"/>
    </sheetView>
  </sheetViews>
  <sheetFormatPr defaultRowHeight="14.4" x14ac:dyDescent="0.3"/>
  <cols>
    <col min="1" max="1" width="9.33203125" bestFit="1" customWidth="1"/>
    <col min="2" max="2" width="15.5546875" customWidth="1"/>
    <col min="3" max="3" width="24.44140625" customWidth="1"/>
    <col min="4" max="4" width="39.109375" customWidth="1"/>
    <col min="5" max="5" width="39.33203125" customWidth="1"/>
  </cols>
  <sheetData>
    <row r="1" spans="1:5" x14ac:dyDescent="0.3">
      <c r="A1" t="s">
        <v>216</v>
      </c>
      <c r="B1" t="s">
        <v>11</v>
      </c>
      <c r="C1" t="s">
        <v>270</v>
      </c>
      <c r="D1" t="s">
        <v>271</v>
      </c>
      <c r="E1" t="s">
        <v>272</v>
      </c>
    </row>
    <row r="2" spans="1:5" x14ac:dyDescent="0.3">
      <c r="A2">
        <v>2010</v>
      </c>
      <c r="B2">
        <v>1440</v>
      </c>
    </row>
    <row r="3" spans="1:5" x14ac:dyDescent="0.3">
      <c r="A3">
        <v>2011</v>
      </c>
      <c r="B3">
        <v>221512</v>
      </c>
    </row>
    <row r="4" spans="1:5" x14ac:dyDescent="0.3">
      <c r="A4">
        <v>2012</v>
      </c>
      <c r="B4">
        <v>367184</v>
      </c>
      <c r="C4">
        <v>367184</v>
      </c>
      <c r="D4" s="27">
        <v>367184</v>
      </c>
      <c r="E4" s="27">
        <v>367184</v>
      </c>
    </row>
    <row r="5" spans="1:5" x14ac:dyDescent="0.3">
      <c r="A5">
        <v>2013</v>
      </c>
      <c r="C5">
        <f>_xlfn.FORECAST.ETS(A5,$B$2:$B$4,$A$2:$A$4,1,1)</f>
        <v>559668.44280000008</v>
      </c>
      <c r="D5" s="27">
        <f>C5-_xlfn.FORECAST.ETS.CONFINT(A5,$B$2:$B$4,$A$2:$A$4,0.95,1,1)</f>
        <v>516748.04407701083</v>
      </c>
      <c r="E5" s="27">
        <f>C5+_xlfn.FORECAST.ETS.CONFINT(A5,$B$2:$B$4,$A$2:$A$4,0.95,1,1)</f>
        <v>602588.84152298933</v>
      </c>
    </row>
    <row r="6" spans="1:5" x14ac:dyDescent="0.3">
      <c r="A6">
        <v>2014</v>
      </c>
      <c r="C6">
        <f>_xlfn.FORECAST.ETS(A6,$B$2:$B$4,$A$2:$A$4,1,1)</f>
        <v>745490.36560000002</v>
      </c>
      <c r="D6" s="27">
        <f>C6-_xlfn.FORECAST.ETS.CONFINT(A6,$B$2:$B$4,$A$2:$A$4,0.95,1,1)</f>
        <v>701728.37262079481</v>
      </c>
      <c r="E6" s="27">
        <f>C6+_xlfn.FORECAST.ETS.CONFINT(A6,$B$2:$B$4,$A$2:$A$4,0.95,1,1)</f>
        <v>789252.35857920523</v>
      </c>
    </row>
    <row r="7" spans="1:5" x14ac:dyDescent="0.3">
      <c r="A7">
        <v>2015</v>
      </c>
      <c r="C7">
        <f>_xlfn.FORECAST.ETS(A7,$B$2:$B$4,$A$2:$A$4,1,1)</f>
        <v>931312.28839999996</v>
      </c>
      <c r="D7" s="27">
        <f>C7-_xlfn.FORECAST.ETS.CONFINT(A7,$B$2:$B$4,$A$2:$A$4,0.95,1,1)</f>
        <v>885719.49004553072</v>
      </c>
      <c r="E7" s="27">
        <f>C7+_xlfn.FORECAST.ETS.CONFINT(A7,$B$2:$B$4,$A$2:$A$4,0.95,1,1)</f>
        <v>976905.0867544692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146A-5CBE-4BF5-87D7-E4EE4C9F555A}">
  <dimension ref="A1:C14"/>
  <sheetViews>
    <sheetView workbookViewId="0">
      <selection activeCell="A14" sqref="A14"/>
    </sheetView>
  </sheetViews>
  <sheetFormatPr defaultRowHeight="14.4" x14ac:dyDescent="0.3"/>
  <sheetData>
    <row r="1" spans="1:3" x14ac:dyDescent="0.3">
      <c r="A1" s="9"/>
      <c r="B1" s="10" t="s">
        <v>234</v>
      </c>
      <c r="C1" s="10" t="s">
        <v>145</v>
      </c>
    </row>
    <row r="2" spans="1:3" x14ac:dyDescent="0.3">
      <c r="A2" s="9" t="s">
        <v>236</v>
      </c>
      <c r="B2" s="10">
        <v>3</v>
      </c>
      <c r="C2" s="10">
        <v>10</v>
      </c>
    </row>
    <row r="3" spans="1:3" x14ac:dyDescent="0.3">
      <c r="A3" s="9" t="s">
        <v>237</v>
      </c>
      <c r="B3" s="10">
        <v>8</v>
      </c>
      <c r="C3" s="10">
        <v>11</v>
      </c>
    </row>
    <row r="4" spans="1:3" x14ac:dyDescent="0.3">
      <c r="A4" s="9" t="s">
        <v>239</v>
      </c>
      <c r="B4" s="10">
        <v>13</v>
      </c>
      <c r="C4" s="10">
        <v>8</v>
      </c>
    </row>
    <row r="5" spans="1:3" x14ac:dyDescent="0.3">
      <c r="A5" s="9" t="s">
        <v>240</v>
      </c>
      <c r="B5" s="10">
        <v>18</v>
      </c>
      <c r="C5" s="10">
        <v>4</v>
      </c>
    </row>
    <row r="6" spans="1:3" x14ac:dyDescent="0.3">
      <c r="A6" s="9" t="s">
        <v>241</v>
      </c>
      <c r="B6" s="10">
        <v>18</v>
      </c>
      <c r="C6" s="10">
        <v>2</v>
      </c>
    </row>
    <row r="7" spans="1:3" x14ac:dyDescent="0.3">
      <c r="A7" s="9" t="s">
        <v>242</v>
      </c>
      <c r="B7" s="10">
        <v>15</v>
      </c>
      <c r="C7" s="10">
        <v>3</v>
      </c>
    </row>
    <row r="8" spans="1:3" x14ac:dyDescent="0.3">
      <c r="A8" s="9" t="s">
        <v>243</v>
      </c>
      <c r="B8" s="10">
        <v>10</v>
      </c>
      <c r="C8" s="10">
        <v>7</v>
      </c>
    </row>
    <row r="9" spans="1:3" x14ac:dyDescent="0.3">
      <c r="A9" s="9" t="s">
        <v>245</v>
      </c>
      <c r="B9" s="10">
        <v>8</v>
      </c>
      <c r="C9" s="10">
        <v>7</v>
      </c>
    </row>
    <row r="10" spans="1:3" x14ac:dyDescent="0.3">
      <c r="A10" s="9" t="s">
        <v>246</v>
      </c>
      <c r="B10" s="10">
        <v>3</v>
      </c>
      <c r="C10" s="10">
        <v>8</v>
      </c>
    </row>
    <row r="11" spans="1:3" x14ac:dyDescent="0.3">
      <c r="A11" s="9" t="s">
        <v>247</v>
      </c>
      <c r="B11" s="10">
        <v>2</v>
      </c>
      <c r="C11" s="10">
        <v>13</v>
      </c>
    </row>
    <row r="12" spans="1:3" x14ac:dyDescent="0.3">
      <c r="A12" s="9" t="s">
        <v>248</v>
      </c>
      <c r="B12" s="10">
        <v>1</v>
      </c>
      <c r="C12" s="10">
        <v>15</v>
      </c>
    </row>
    <row r="13" spans="1:3" x14ac:dyDescent="0.3">
      <c r="A13" s="9" t="s">
        <v>249</v>
      </c>
      <c r="B13" s="10">
        <v>1</v>
      </c>
      <c r="C13" s="10">
        <v>12</v>
      </c>
    </row>
    <row r="14" spans="1:3" x14ac:dyDescent="0.3">
      <c r="A14" s="9"/>
      <c r="B14" s="10"/>
      <c r="C14" s="10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B307-D03C-4CF1-8DC7-7BB1C9BB8500}">
  <dimension ref="A1:E11"/>
  <sheetViews>
    <sheetView workbookViewId="0">
      <selection activeCell="O27" sqref="O27"/>
    </sheetView>
  </sheetViews>
  <sheetFormatPr defaultRowHeight="14.4" x14ac:dyDescent="0.3"/>
  <cols>
    <col min="3" max="3" width="15.6640625" customWidth="1"/>
    <col min="4" max="4" width="30.44140625" customWidth="1"/>
    <col min="5" max="5" width="30.5546875" customWidth="1"/>
  </cols>
  <sheetData>
    <row r="1" spans="1:5" x14ac:dyDescent="0.3">
      <c r="A1" t="s">
        <v>265</v>
      </c>
      <c r="B1" t="s">
        <v>145</v>
      </c>
      <c r="C1" t="s">
        <v>275</v>
      </c>
      <c r="D1" t="s">
        <v>276</v>
      </c>
      <c r="E1" t="s">
        <v>277</v>
      </c>
    </row>
    <row r="2" spans="1:5" x14ac:dyDescent="0.3">
      <c r="A2">
        <v>2006</v>
      </c>
      <c r="B2">
        <v>1230</v>
      </c>
    </row>
    <row r="3" spans="1:5" x14ac:dyDescent="0.3">
      <c r="A3">
        <v>2007</v>
      </c>
      <c r="B3">
        <v>1453</v>
      </c>
    </row>
    <row r="4" spans="1:5" x14ac:dyDescent="0.3">
      <c r="A4">
        <v>2008</v>
      </c>
      <c r="B4">
        <v>1674</v>
      </c>
    </row>
    <row r="5" spans="1:5" x14ac:dyDescent="0.3">
      <c r="A5">
        <v>2009</v>
      </c>
      <c r="B5">
        <v>1328</v>
      </c>
    </row>
    <row r="6" spans="1:5" x14ac:dyDescent="0.3">
      <c r="A6">
        <v>2010</v>
      </c>
      <c r="B6">
        <v>2543</v>
      </c>
    </row>
    <row r="7" spans="1:5" x14ac:dyDescent="0.3">
      <c r="A7">
        <v>2011</v>
      </c>
      <c r="B7">
        <v>2081</v>
      </c>
    </row>
    <row r="8" spans="1:5" x14ac:dyDescent="0.3">
      <c r="A8">
        <v>2012</v>
      </c>
      <c r="B8">
        <v>2048</v>
      </c>
      <c r="C8">
        <v>2048</v>
      </c>
      <c r="D8" s="27">
        <v>2048</v>
      </c>
      <c r="E8" s="27">
        <v>2048</v>
      </c>
    </row>
    <row r="9" spans="1:5" x14ac:dyDescent="0.3">
      <c r="A9">
        <v>2013</v>
      </c>
      <c r="C9">
        <f>_xlfn.FORECAST.ETS(A9,$B$2:$B$8,$A$2:$A$8,1,1)</f>
        <v>2376.6127652546393</v>
      </c>
      <c r="D9" s="27">
        <f>C9-_xlfn.FORECAST.ETS.CONFINT(A9,$B$2:$B$8,$A$2:$A$8,0.95,1,1)</f>
        <v>1786.4394446787251</v>
      </c>
      <c r="E9" s="27">
        <f>C9+_xlfn.FORECAST.ETS.CONFINT(A9,$B$2:$B$8,$A$2:$A$8,0.95,1,1)</f>
        <v>2966.7860858305535</v>
      </c>
    </row>
    <row r="10" spans="1:5" x14ac:dyDescent="0.3">
      <c r="A10">
        <v>2014</v>
      </c>
      <c r="C10">
        <f>_xlfn.FORECAST.ETS(A10,$B$2:$B$8,$A$2:$A$8,1,1)</f>
        <v>2540.4576489385904</v>
      </c>
      <c r="D10" s="27">
        <f>C10-_xlfn.FORECAST.ETS.CONFINT(A10,$B$2:$B$8,$A$2:$A$8,0.95,1,1)</f>
        <v>1950.2816725887092</v>
      </c>
      <c r="E10" s="27">
        <f>C10+_xlfn.FORECAST.ETS.CONFINT(A10,$B$2:$B$8,$A$2:$A$8,0.95,1,1)</f>
        <v>3130.6336252884716</v>
      </c>
    </row>
    <row r="11" spans="1:5" x14ac:dyDescent="0.3">
      <c r="A11">
        <v>2015</v>
      </c>
      <c r="C11">
        <f>_xlfn.FORECAST.ETS(A11,$B$2:$B$8,$A$2:$A$8,1,1)</f>
        <v>2704.3025326225415</v>
      </c>
      <c r="D11" s="27">
        <f>C11-_xlfn.FORECAST.ETS.CONFINT(A11,$B$2:$B$8,$A$2:$A$8,0.95,1,1)</f>
        <v>2114.1218349262272</v>
      </c>
      <c r="E11" s="27">
        <f>C11+_xlfn.FORECAST.ETS.CONFINT(A11,$B$2:$B$8,$A$2:$A$8,0.95,1,1)</f>
        <v>3294.4832303188559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EAE-5740-47D0-8E4B-E1ED801CDCB9}">
  <dimension ref="A1:E11"/>
  <sheetViews>
    <sheetView workbookViewId="0"/>
  </sheetViews>
  <sheetFormatPr defaultRowHeight="14.4" x14ac:dyDescent="0.3"/>
  <cols>
    <col min="2" max="2" width="15.5546875" customWidth="1"/>
    <col min="3" max="3" width="24.44140625" customWidth="1"/>
    <col min="4" max="4" width="39.109375" customWidth="1"/>
    <col min="5" max="5" width="39.33203125" customWidth="1"/>
  </cols>
  <sheetData>
    <row r="1" spans="1:5" x14ac:dyDescent="0.3">
      <c r="A1" t="s">
        <v>216</v>
      </c>
      <c r="B1" t="s">
        <v>11</v>
      </c>
      <c r="C1" t="s">
        <v>270</v>
      </c>
      <c r="D1" t="s">
        <v>271</v>
      </c>
      <c r="E1" t="s">
        <v>272</v>
      </c>
    </row>
    <row r="2" spans="1:5" x14ac:dyDescent="0.3">
      <c r="A2">
        <v>2006</v>
      </c>
      <c r="B2">
        <v>22892</v>
      </c>
    </row>
    <row r="3" spans="1:5" x14ac:dyDescent="0.3">
      <c r="A3">
        <v>2007</v>
      </c>
      <c r="B3">
        <v>24438</v>
      </c>
    </row>
    <row r="4" spans="1:5" x14ac:dyDescent="0.3">
      <c r="A4">
        <v>2008</v>
      </c>
      <c r="B4">
        <v>23135</v>
      </c>
    </row>
    <row r="5" spans="1:5" x14ac:dyDescent="0.3">
      <c r="A5">
        <v>2009</v>
      </c>
      <c r="B5">
        <v>21898</v>
      </c>
    </row>
    <row r="6" spans="1:5" x14ac:dyDescent="0.3">
      <c r="A6">
        <v>2010</v>
      </c>
      <c r="B6">
        <v>19118</v>
      </c>
    </row>
    <row r="7" spans="1:5" x14ac:dyDescent="0.3">
      <c r="A7">
        <v>2011</v>
      </c>
      <c r="B7">
        <v>20336</v>
      </c>
    </row>
    <row r="8" spans="1:5" x14ac:dyDescent="0.3">
      <c r="A8">
        <v>2012</v>
      </c>
      <c r="B8">
        <v>23429</v>
      </c>
      <c r="C8">
        <v>23429</v>
      </c>
      <c r="D8" s="27">
        <v>23429</v>
      </c>
      <c r="E8" s="27">
        <v>23429</v>
      </c>
    </row>
    <row r="9" spans="1:5" x14ac:dyDescent="0.3">
      <c r="A9">
        <v>2013</v>
      </c>
      <c r="C9">
        <f>_xlfn.FORECAST.ETS(A9,$B$2:$B$8,$A$2:$A$8,1,1)</f>
        <v>20257.014509551253</v>
      </c>
      <c r="D9" s="27">
        <f>C9-_xlfn.FORECAST.ETS.CONFINT(A9,$B$2:$B$8,$A$2:$A$8,0.95,1,1)</f>
        <v>17098.742473001679</v>
      </c>
      <c r="E9" s="27">
        <f>C9+_xlfn.FORECAST.ETS.CONFINT(A9,$B$2:$B$8,$A$2:$A$8,0.95,1,1)</f>
        <v>23415.286546100826</v>
      </c>
    </row>
    <row r="10" spans="1:5" x14ac:dyDescent="0.3">
      <c r="A10">
        <v>2014</v>
      </c>
      <c r="C10">
        <f>_xlfn.FORECAST.ETS(A10,$B$2:$B$8,$A$2:$A$8,1,1)</f>
        <v>19880.995739006856</v>
      </c>
      <c r="D10" s="27">
        <f>C10-_xlfn.FORECAST.ETS.CONFINT(A10,$B$2:$B$8,$A$2:$A$8,0.95,1,1)</f>
        <v>16722.709490265097</v>
      </c>
      <c r="E10" s="27">
        <f>C10+_xlfn.FORECAST.ETS.CONFINT(A10,$B$2:$B$8,$A$2:$A$8,0.95,1,1)</f>
        <v>23039.281987748614</v>
      </c>
    </row>
    <row r="11" spans="1:5" x14ac:dyDescent="0.3">
      <c r="A11">
        <v>2015</v>
      </c>
      <c r="C11">
        <f>_xlfn.FORECAST.ETS(A11,$B$2:$B$8,$A$2:$A$8,1,1)</f>
        <v>19504.976968462463</v>
      </c>
      <c r="D11" s="27">
        <f>C11-_xlfn.FORECAST.ETS.CONFINT(A11,$B$2:$B$8,$A$2:$A$8,0.95,1,1)</f>
        <v>16346.665453759169</v>
      </c>
      <c r="E11" s="27">
        <f>C11+_xlfn.FORECAST.ETS.CONFINT(A11,$B$2:$B$8,$A$2:$A$8,0.95,1,1)</f>
        <v>22663.288483165757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F643-F652-4B51-865F-B8C82200428C}">
  <dimension ref="A1:E7"/>
  <sheetViews>
    <sheetView workbookViewId="0">
      <selection activeCell="J18" sqref="J18"/>
    </sheetView>
  </sheetViews>
  <sheetFormatPr defaultRowHeight="14.4" x14ac:dyDescent="0.3"/>
  <cols>
    <col min="2" max="2" width="14" customWidth="1"/>
    <col min="3" max="3" width="22.88671875" customWidth="1"/>
    <col min="4" max="4" width="37.5546875" customWidth="1"/>
    <col min="5" max="5" width="37.6640625" customWidth="1"/>
  </cols>
  <sheetData>
    <row r="1" spans="1:5" x14ac:dyDescent="0.3">
      <c r="A1" t="s">
        <v>216</v>
      </c>
      <c r="B1" t="s">
        <v>98</v>
      </c>
      <c r="C1" t="s">
        <v>266</v>
      </c>
      <c r="D1" t="s">
        <v>267</v>
      </c>
      <c r="E1" t="s">
        <v>268</v>
      </c>
    </row>
    <row r="2" spans="1:5" x14ac:dyDescent="0.3">
      <c r="A2">
        <v>2010</v>
      </c>
      <c r="B2">
        <v>809</v>
      </c>
    </row>
    <row r="3" spans="1:5" x14ac:dyDescent="0.3">
      <c r="A3">
        <v>2011</v>
      </c>
      <c r="B3">
        <v>2426</v>
      </c>
    </row>
    <row r="4" spans="1:5" x14ac:dyDescent="0.3">
      <c r="A4">
        <v>2012</v>
      </c>
      <c r="B4">
        <v>4464</v>
      </c>
      <c r="C4">
        <v>4464</v>
      </c>
      <c r="D4" s="27">
        <v>4464</v>
      </c>
      <c r="E4" s="27">
        <v>4464</v>
      </c>
    </row>
    <row r="5" spans="1:5" x14ac:dyDescent="0.3">
      <c r="A5">
        <v>2013</v>
      </c>
      <c r="C5">
        <f>_xlfn.FORECAST.ETS(A5,$B$2:$B$4,$A$2:$A$4,1,1)</f>
        <v>6237.1070104999999</v>
      </c>
      <c r="D5" s="27">
        <f>C5-_xlfn.FORECAST.ETS.CONFINT(A5,$B$2:$B$4,$A$2:$A$4,0.95,1,1)</f>
        <v>5994.2375499841601</v>
      </c>
      <c r="E5" s="27">
        <f>C5+_xlfn.FORECAST.ETS.CONFINT(A5,$B$2:$B$4,$A$2:$A$4,0.95,1,1)</f>
        <v>6479.9764710158397</v>
      </c>
    </row>
    <row r="6" spans="1:5" x14ac:dyDescent="0.3">
      <c r="A6">
        <v>2014</v>
      </c>
      <c r="C6">
        <f>_xlfn.FORECAST.ETS(A6,$B$2:$B$4,$A$2:$A$4,1,1)</f>
        <v>8047.9145709999993</v>
      </c>
      <c r="D6" s="27">
        <f>C6-_xlfn.FORECAST.ETS.CONFINT(A6,$B$2:$B$4,$A$2:$A$4,0.95,1,1)</f>
        <v>7800.282863416056</v>
      </c>
      <c r="E6" s="27">
        <f>C6+_xlfn.FORECAST.ETS.CONFINT(A6,$B$2:$B$4,$A$2:$A$4,0.95,1,1)</f>
        <v>8295.5462785839427</v>
      </c>
    </row>
    <row r="7" spans="1:5" x14ac:dyDescent="0.3">
      <c r="A7">
        <v>2015</v>
      </c>
      <c r="C7">
        <f>_xlfn.FORECAST.ETS(A7,$B$2:$B$4,$A$2:$A$4,1,1)</f>
        <v>9858.7221314999988</v>
      </c>
      <c r="D7" s="27">
        <f>C7-_xlfn.FORECAST.ETS.CONFINT(A7,$B$2:$B$4,$A$2:$A$4,0.95,1,1)</f>
        <v>9600.73062468237</v>
      </c>
      <c r="E7" s="27">
        <f>C7+_xlfn.FORECAST.ETS.CONFINT(A7,$B$2:$B$4,$A$2:$A$4,0.95,1,1)</f>
        <v>10116.713638317628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8CB0-0D08-4B60-A0D1-6B342EA2A889}">
  <dimension ref="A1:Q203"/>
  <sheetViews>
    <sheetView workbookViewId="0">
      <selection activeCell="P3" sqref="P3:Q20"/>
    </sheetView>
  </sheetViews>
  <sheetFormatPr defaultRowHeight="14.4" x14ac:dyDescent="0.3"/>
  <cols>
    <col min="16" max="16" width="23.33203125" bestFit="1" customWidth="1"/>
    <col min="17" max="17" width="16.441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6</v>
      </c>
      <c r="N1" t="s">
        <v>7</v>
      </c>
    </row>
    <row r="2" spans="1:17" ht="15" thickBot="1" x14ac:dyDescent="0.35">
      <c r="A2" t="s">
        <v>143</v>
      </c>
      <c r="B2" t="s">
        <v>144</v>
      </c>
      <c r="C2" t="s">
        <v>10</v>
      </c>
      <c r="D2">
        <v>40</v>
      </c>
      <c r="E2">
        <v>450</v>
      </c>
      <c r="F2">
        <v>487</v>
      </c>
      <c r="G2">
        <v>450</v>
      </c>
      <c r="H2">
        <v>954</v>
      </c>
      <c r="I2">
        <v>25</v>
      </c>
      <c r="J2">
        <v>0</v>
      </c>
      <c r="K2">
        <v>0</v>
      </c>
      <c r="L2">
        <v>0</v>
      </c>
      <c r="M2" t="s">
        <v>145</v>
      </c>
      <c r="N2">
        <v>90</v>
      </c>
    </row>
    <row r="3" spans="1:17" x14ac:dyDescent="0.3">
      <c r="A3" t="s">
        <v>146</v>
      </c>
      <c r="B3" t="s">
        <v>147</v>
      </c>
      <c r="C3" t="s">
        <v>10</v>
      </c>
      <c r="D3">
        <v>20</v>
      </c>
      <c r="E3">
        <v>150</v>
      </c>
      <c r="F3">
        <v>230</v>
      </c>
      <c r="G3">
        <v>215</v>
      </c>
      <c r="H3">
        <v>150</v>
      </c>
      <c r="I3">
        <v>20</v>
      </c>
      <c r="J3">
        <v>80</v>
      </c>
      <c r="K3">
        <v>40</v>
      </c>
      <c r="L3">
        <v>50</v>
      </c>
      <c r="M3" t="s">
        <v>145</v>
      </c>
      <c r="N3">
        <v>97</v>
      </c>
      <c r="P3" s="29" t="s">
        <v>7</v>
      </c>
      <c r="Q3" s="29"/>
    </row>
    <row r="4" spans="1:17" x14ac:dyDescent="0.3">
      <c r="A4" t="s">
        <v>148</v>
      </c>
      <c r="B4" t="s">
        <v>149</v>
      </c>
      <c r="C4" t="s">
        <v>10</v>
      </c>
      <c r="D4">
        <v>10</v>
      </c>
      <c r="E4">
        <v>55</v>
      </c>
      <c r="F4">
        <v>200</v>
      </c>
      <c r="G4">
        <v>233</v>
      </c>
      <c r="H4">
        <v>150</v>
      </c>
      <c r="I4">
        <v>200</v>
      </c>
      <c r="J4">
        <v>148</v>
      </c>
      <c r="K4">
        <v>150</v>
      </c>
      <c r="L4">
        <v>170</v>
      </c>
      <c r="M4" t="s">
        <v>145</v>
      </c>
      <c r="N4">
        <v>96</v>
      </c>
    </row>
    <row r="5" spans="1:17" x14ac:dyDescent="0.3">
      <c r="A5" t="s">
        <v>150</v>
      </c>
      <c r="B5" t="s">
        <v>151</v>
      </c>
      <c r="C5" t="s">
        <v>10</v>
      </c>
      <c r="D5">
        <v>12</v>
      </c>
      <c r="E5">
        <v>75</v>
      </c>
      <c r="F5">
        <v>315</v>
      </c>
      <c r="G5">
        <v>467</v>
      </c>
      <c r="H5">
        <v>580</v>
      </c>
      <c r="I5">
        <v>443</v>
      </c>
      <c r="J5">
        <v>521</v>
      </c>
      <c r="K5">
        <v>342</v>
      </c>
      <c r="L5">
        <v>155</v>
      </c>
      <c r="M5" t="s">
        <v>145</v>
      </c>
      <c r="N5">
        <v>96</v>
      </c>
      <c r="P5" t="s">
        <v>278</v>
      </c>
      <c r="Q5">
        <v>95.089108910891085</v>
      </c>
    </row>
    <row r="6" spans="1:17" x14ac:dyDescent="0.3">
      <c r="A6" t="s">
        <v>152</v>
      </c>
      <c r="B6" t="s">
        <v>153</v>
      </c>
      <c r="C6" t="s">
        <v>10</v>
      </c>
      <c r="D6">
        <v>30</v>
      </c>
      <c r="E6">
        <v>250</v>
      </c>
      <c r="F6">
        <v>70</v>
      </c>
      <c r="G6">
        <v>55</v>
      </c>
      <c r="H6">
        <v>30</v>
      </c>
      <c r="I6">
        <v>55</v>
      </c>
      <c r="J6">
        <v>168</v>
      </c>
      <c r="K6">
        <v>213</v>
      </c>
      <c r="L6">
        <v>230</v>
      </c>
      <c r="M6" t="s">
        <v>145</v>
      </c>
      <c r="N6">
        <v>90</v>
      </c>
      <c r="P6" t="s">
        <v>279</v>
      </c>
      <c r="Q6">
        <v>0.22395327018892336</v>
      </c>
    </row>
    <row r="7" spans="1:17" x14ac:dyDescent="0.3">
      <c r="A7" t="s">
        <v>154</v>
      </c>
      <c r="B7" t="s">
        <v>155</v>
      </c>
      <c r="C7" t="s">
        <v>10</v>
      </c>
      <c r="D7">
        <v>25</v>
      </c>
      <c r="E7">
        <v>180</v>
      </c>
      <c r="F7">
        <v>40</v>
      </c>
      <c r="G7">
        <v>30</v>
      </c>
      <c r="M7" t="s">
        <v>145</v>
      </c>
      <c r="N7">
        <v>91</v>
      </c>
      <c r="P7" t="s">
        <v>280</v>
      </c>
      <c r="Q7">
        <v>95</v>
      </c>
    </row>
    <row r="8" spans="1:17" x14ac:dyDescent="0.3">
      <c r="A8" t="s">
        <v>156</v>
      </c>
      <c r="B8" t="s">
        <v>157</v>
      </c>
      <c r="C8" t="s">
        <v>10</v>
      </c>
      <c r="D8">
        <v>4</v>
      </c>
      <c r="E8">
        <v>50</v>
      </c>
      <c r="F8">
        <v>332</v>
      </c>
      <c r="G8">
        <v>280</v>
      </c>
      <c r="H8">
        <v>309</v>
      </c>
      <c r="I8">
        <v>280</v>
      </c>
      <c r="J8">
        <v>255</v>
      </c>
      <c r="K8">
        <v>244</v>
      </c>
      <c r="L8">
        <v>158</v>
      </c>
      <c r="M8" t="s">
        <v>145</v>
      </c>
      <c r="N8">
        <v>94</v>
      </c>
      <c r="P8" t="s">
        <v>281</v>
      </c>
      <c r="Q8">
        <v>93</v>
      </c>
    </row>
    <row r="9" spans="1:17" x14ac:dyDescent="0.3">
      <c r="A9" t="s">
        <v>158</v>
      </c>
      <c r="B9" t="s">
        <v>159</v>
      </c>
      <c r="C9" t="s">
        <v>10</v>
      </c>
      <c r="D9">
        <v>35</v>
      </c>
      <c r="E9">
        <v>300</v>
      </c>
      <c r="F9">
        <v>19</v>
      </c>
      <c r="G9">
        <v>41</v>
      </c>
      <c r="H9">
        <v>40</v>
      </c>
      <c r="I9">
        <v>23</v>
      </c>
      <c r="J9">
        <v>70</v>
      </c>
      <c r="K9">
        <v>22</v>
      </c>
      <c r="L9">
        <v>25</v>
      </c>
      <c r="M9" t="s">
        <v>145</v>
      </c>
      <c r="N9">
        <v>97</v>
      </c>
      <c r="P9" t="s">
        <v>282</v>
      </c>
      <c r="Q9">
        <v>3.1829740149927721</v>
      </c>
    </row>
    <row r="10" spans="1:17" x14ac:dyDescent="0.3">
      <c r="A10" t="s">
        <v>160</v>
      </c>
      <c r="B10" t="s">
        <v>161</v>
      </c>
      <c r="C10" t="s">
        <v>10</v>
      </c>
      <c r="D10">
        <v>30</v>
      </c>
      <c r="E10">
        <v>250</v>
      </c>
      <c r="F10">
        <v>15</v>
      </c>
      <c r="G10">
        <v>10</v>
      </c>
      <c r="H10">
        <v>8</v>
      </c>
      <c r="I10">
        <v>10</v>
      </c>
      <c r="J10">
        <v>25</v>
      </c>
      <c r="K10">
        <v>10</v>
      </c>
      <c r="L10">
        <v>3</v>
      </c>
      <c r="M10" t="s">
        <v>145</v>
      </c>
      <c r="N10">
        <v>96</v>
      </c>
      <c r="P10" t="s">
        <v>283</v>
      </c>
      <c r="Q10">
        <v>10.131323580119208</v>
      </c>
    </row>
    <row r="11" spans="1:17" x14ac:dyDescent="0.3">
      <c r="A11" t="s">
        <v>162</v>
      </c>
      <c r="B11" t="s">
        <v>163</v>
      </c>
      <c r="C11" t="s">
        <v>10</v>
      </c>
      <c r="D11">
        <v>8</v>
      </c>
      <c r="E11">
        <v>125</v>
      </c>
      <c r="F11">
        <v>45</v>
      </c>
      <c r="G11">
        <v>50</v>
      </c>
      <c r="H11">
        <v>80</v>
      </c>
      <c r="I11">
        <v>50</v>
      </c>
      <c r="J11">
        <v>120</v>
      </c>
      <c r="K11">
        <v>103</v>
      </c>
      <c r="L11">
        <v>69</v>
      </c>
      <c r="M11" t="s">
        <v>145</v>
      </c>
      <c r="N11">
        <v>100</v>
      </c>
      <c r="P11" t="s">
        <v>284</v>
      </c>
      <c r="Q11">
        <v>-1.2135215951202958</v>
      </c>
    </row>
    <row r="12" spans="1:17" x14ac:dyDescent="0.3">
      <c r="A12" t="s">
        <v>164</v>
      </c>
      <c r="B12" t="s">
        <v>165</v>
      </c>
      <c r="C12" t="s">
        <v>10</v>
      </c>
      <c r="D12">
        <v>30</v>
      </c>
      <c r="E12">
        <v>200</v>
      </c>
      <c r="F12">
        <v>20</v>
      </c>
      <c r="G12">
        <v>25</v>
      </c>
      <c r="H12">
        <v>60</v>
      </c>
      <c r="I12">
        <v>45</v>
      </c>
      <c r="J12">
        <v>55</v>
      </c>
      <c r="K12">
        <v>130</v>
      </c>
      <c r="L12">
        <v>0</v>
      </c>
      <c r="M12" t="s">
        <v>145</v>
      </c>
      <c r="N12">
        <v>91</v>
      </c>
      <c r="P12" t="s">
        <v>285</v>
      </c>
      <c r="Q12">
        <v>-4.1841998820932445E-2</v>
      </c>
    </row>
    <row r="13" spans="1:17" x14ac:dyDescent="0.3">
      <c r="A13" t="s">
        <v>166</v>
      </c>
      <c r="B13" t="s">
        <v>167</v>
      </c>
      <c r="C13" t="s">
        <v>10</v>
      </c>
      <c r="D13">
        <v>30</v>
      </c>
      <c r="E13">
        <v>280</v>
      </c>
      <c r="F13">
        <v>12</v>
      </c>
      <c r="G13">
        <v>12</v>
      </c>
      <c r="H13">
        <v>9</v>
      </c>
      <c r="I13">
        <v>10</v>
      </c>
      <c r="J13">
        <v>13</v>
      </c>
      <c r="K13">
        <v>13</v>
      </c>
      <c r="L13">
        <v>15</v>
      </c>
      <c r="M13" t="s">
        <v>145</v>
      </c>
      <c r="N13">
        <v>93</v>
      </c>
      <c r="P13" t="s">
        <v>286</v>
      </c>
      <c r="Q13">
        <v>10</v>
      </c>
    </row>
    <row r="14" spans="1:17" x14ac:dyDescent="0.3">
      <c r="A14" t="s">
        <v>168</v>
      </c>
      <c r="B14" t="s">
        <v>169</v>
      </c>
      <c r="C14" t="s">
        <v>10</v>
      </c>
      <c r="D14">
        <v>45</v>
      </c>
      <c r="E14">
        <v>300</v>
      </c>
      <c r="F14">
        <v>23</v>
      </c>
      <c r="G14">
        <v>20</v>
      </c>
      <c r="H14">
        <v>15</v>
      </c>
      <c r="I14">
        <v>10</v>
      </c>
      <c r="J14">
        <v>13</v>
      </c>
      <c r="K14">
        <v>20</v>
      </c>
      <c r="L14">
        <v>15</v>
      </c>
      <c r="M14" t="s">
        <v>145</v>
      </c>
      <c r="N14">
        <v>98</v>
      </c>
      <c r="P14" t="s">
        <v>287</v>
      </c>
      <c r="Q14">
        <v>90</v>
      </c>
    </row>
    <row r="15" spans="1:17" x14ac:dyDescent="0.3">
      <c r="A15" t="s">
        <v>170</v>
      </c>
      <c r="B15" t="s">
        <v>171</v>
      </c>
      <c r="C15" t="s">
        <v>10</v>
      </c>
      <c r="D15">
        <v>6</v>
      </c>
      <c r="E15">
        <v>130</v>
      </c>
      <c r="F15">
        <v>85</v>
      </c>
      <c r="G15">
        <v>34</v>
      </c>
      <c r="H15">
        <v>33</v>
      </c>
      <c r="I15">
        <v>10</v>
      </c>
      <c r="J15">
        <v>0</v>
      </c>
      <c r="K15">
        <v>0</v>
      </c>
      <c r="L15">
        <v>0</v>
      </c>
      <c r="M15" t="s">
        <v>145</v>
      </c>
      <c r="N15">
        <v>92</v>
      </c>
      <c r="P15" t="s">
        <v>288</v>
      </c>
      <c r="Q15">
        <v>100</v>
      </c>
    </row>
    <row r="16" spans="1:17" x14ac:dyDescent="0.3">
      <c r="A16" t="s">
        <v>172</v>
      </c>
      <c r="B16" t="s">
        <v>173</v>
      </c>
      <c r="C16" t="s">
        <v>10</v>
      </c>
      <c r="D16">
        <v>25</v>
      </c>
      <c r="E16">
        <v>99</v>
      </c>
      <c r="F16">
        <v>65</v>
      </c>
      <c r="G16">
        <v>50</v>
      </c>
      <c r="H16">
        <v>95</v>
      </c>
      <c r="I16">
        <v>89</v>
      </c>
      <c r="J16">
        <v>66</v>
      </c>
      <c r="K16">
        <v>30</v>
      </c>
      <c r="L16">
        <v>0</v>
      </c>
      <c r="M16" t="s">
        <v>145</v>
      </c>
      <c r="N16">
        <v>93</v>
      </c>
      <c r="P16" t="s">
        <v>289</v>
      </c>
      <c r="Q16">
        <v>19208</v>
      </c>
    </row>
    <row r="17" spans="1:17" x14ac:dyDescent="0.3">
      <c r="A17" t="s">
        <v>174</v>
      </c>
      <c r="B17" t="s">
        <v>175</v>
      </c>
      <c r="C17" t="s">
        <v>10</v>
      </c>
      <c r="D17">
        <v>30</v>
      </c>
      <c r="E17">
        <v>250</v>
      </c>
      <c r="F17">
        <v>15</v>
      </c>
      <c r="G17">
        <v>17</v>
      </c>
      <c r="H17">
        <v>15</v>
      </c>
      <c r="I17">
        <v>20</v>
      </c>
      <c r="J17">
        <v>35</v>
      </c>
      <c r="K17">
        <v>24</v>
      </c>
      <c r="L17">
        <v>15</v>
      </c>
      <c r="M17" t="s">
        <v>145</v>
      </c>
      <c r="N17">
        <v>90</v>
      </c>
      <c r="P17" t="s">
        <v>290</v>
      </c>
      <c r="Q17">
        <v>202</v>
      </c>
    </row>
    <row r="18" spans="1:17" x14ac:dyDescent="0.3">
      <c r="A18" t="s">
        <v>176</v>
      </c>
      <c r="B18" t="s">
        <v>177</v>
      </c>
      <c r="C18" t="s">
        <v>10</v>
      </c>
      <c r="D18">
        <v>30</v>
      </c>
      <c r="E18">
        <v>300</v>
      </c>
      <c r="F18">
        <v>25</v>
      </c>
      <c r="G18">
        <v>30</v>
      </c>
      <c r="H18">
        <v>10</v>
      </c>
      <c r="I18">
        <v>20</v>
      </c>
      <c r="J18">
        <v>43</v>
      </c>
      <c r="K18">
        <v>55</v>
      </c>
      <c r="L18">
        <v>10</v>
      </c>
      <c r="M18" t="s">
        <v>145</v>
      </c>
      <c r="N18">
        <v>98</v>
      </c>
      <c r="P18" t="s">
        <v>291</v>
      </c>
      <c r="Q18">
        <v>100</v>
      </c>
    </row>
    <row r="19" spans="1:17" x14ac:dyDescent="0.3">
      <c r="A19" t="s">
        <v>178</v>
      </c>
      <c r="B19" t="s">
        <v>179</v>
      </c>
      <c r="C19" t="s">
        <v>10</v>
      </c>
      <c r="D19">
        <v>30</v>
      </c>
      <c r="E19">
        <v>280</v>
      </c>
      <c r="F19">
        <v>35</v>
      </c>
      <c r="G19">
        <v>55</v>
      </c>
      <c r="H19">
        <v>2</v>
      </c>
      <c r="I19">
        <v>10</v>
      </c>
      <c r="J19">
        <v>62</v>
      </c>
      <c r="K19">
        <v>57</v>
      </c>
      <c r="L19">
        <v>315</v>
      </c>
      <c r="M19" t="s">
        <v>145</v>
      </c>
      <c r="N19">
        <v>92</v>
      </c>
      <c r="P19" t="s">
        <v>292</v>
      </c>
      <c r="Q19">
        <v>90</v>
      </c>
    </row>
    <row r="20" spans="1:17" ht="15" thickBot="1" x14ac:dyDescent="0.35">
      <c r="A20" t="s">
        <v>180</v>
      </c>
      <c r="B20" t="s">
        <v>181</v>
      </c>
      <c r="C20" t="s">
        <v>10</v>
      </c>
      <c r="D20">
        <v>7</v>
      </c>
      <c r="E20">
        <v>120</v>
      </c>
      <c r="F20">
        <v>10</v>
      </c>
      <c r="M20" t="s">
        <v>145</v>
      </c>
      <c r="N20">
        <v>98</v>
      </c>
      <c r="P20" s="28" t="s">
        <v>293</v>
      </c>
      <c r="Q20" s="28">
        <v>0.4415992339712525</v>
      </c>
    </row>
    <row r="21" spans="1:17" x14ac:dyDescent="0.3">
      <c r="A21" t="s">
        <v>182</v>
      </c>
      <c r="B21" t="s">
        <v>171</v>
      </c>
      <c r="C21" t="s">
        <v>10</v>
      </c>
      <c r="D21">
        <v>5</v>
      </c>
      <c r="E21">
        <v>100</v>
      </c>
      <c r="F21">
        <v>5</v>
      </c>
      <c r="G21">
        <v>7</v>
      </c>
      <c r="H21">
        <v>3</v>
      </c>
      <c r="I21">
        <v>8</v>
      </c>
      <c r="J21">
        <v>0</v>
      </c>
      <c r="K21">
        <v>0</v>
      </c>
      <c r="L21">
        <v>0</v>
      </c>
      <c r="M21" t="s">
        <v>145</v>
      </c>
      <c r="N21">
        <v>91</v>
      </c>
    </row>
    <row r="22" spans="1:17" x14ac:dyDescent="0.3">
      <c r="A22" t="s">
        <v>95</v>
      </c>
      <c r="B22" t="s">
        <v>96</v>
      </c>
      <c r="C22" t="s">
        <v>97</v>
      </c>
      <c r="D22">
        <v>14</v>
      </c>
      <c r="E22">
        <v>35</v>
      </c>
      <c r="F22">
        <v>134</v>
      </c>
      <c r="G22">
        <v>1</v>
      </c>
      <c r="M22" t="s">
        <v>98</v>
      </c>
      <c r="N22">
        <v>96</v>
      </c>
    </row>
    <row r="23" spans="1:17" x14ac:dyDescent="0.3">
      <c r="A23" t="s">
        <v>99</v>
      </c>
      <c r="B23" t="s">
        <v>96</v>
      </c>
      <c r="C23" t="s">
        <v>10</v>
      </c>
      <c r="D23">
        <v>14</v>
      </c>
      <c r="E23">
        <v>30</v>
      </c>
      <c r="M23" t="s">
        <v>98</v>
      </c>
      <c r="N23">
        <v>93</v>
      </c>
    </row>
    <row r="24" spans="1:17" x14ac:dyDescent="0.3">
      <c r="A24" t="s">
        <v>100</v>
      </c>
      <c r="B24" t="s">
        <v>96</v>
      </c>
      <c r="C24" t="s">
        <v>97</v>
      </c>
      <c r="D24">
        <v>17</v>
      </c>
      <c r="E24">
        <v>40</v>
      </c>
      <c r="F24">
        <v>60</v>
      </c>
      <c r="G24">
        <v>5</v>
      </c>
      <c r="H24">
        <v>1</v>
      </c>
      <c r="M24" t="s">
        <v>98</v>
      </c>
      <c r="N24">
        <v>99</v>
      </c>
    </row>
    <row r="25" spans="1:17" x14ac:dyDescent="0.3">
      <c r="A25" t="s">
        <v>101</v>
      </c>
      <c r="B25" t="s">
        <v>96</v>
      </c>
      <c r="C25" t="s">
        <v>10</v>
      </c>
      <c r="D25">
        <v>17</v>
      </c>
      <c r="E25">
        <v>38</v>
      </c>
      <c r="M25" t="s">
        <v>98</v>
      </c>
      <c r="N25">
        <v>99</v>
      </c>
    </row>
    <row r="26" spans="1:17" x14ac:dyDescent="0.3">
      <c r="A26" t="s">
        <v>102</v>
      </c>
      <c r="B26" t="s">
        <v>96</v>
      </c>
      <c r="C26" t="s">
        <v>39</v>
      </c>
      <c r="D26">
        <v>17</v>
      </c>
      <c r="E26">
        <v>45</v>
      </c>
      <c r="M26" t="s">
        <v>98</v>
      </c>
      <c r="N26">
        <v>97</v>
      </c>
    </row>
    <row r="27" spans="1:17" x14ac:dyDescent="0.3">
      <c r="A27" t="s">
        <v>103</v>
      </c>
      <c r="B27" t="s">
        <v>96</v>
      </c>
      <c r="C27" t="s">
        <v>97</v>
      </c>
      <c r="D27">
        <v>20</v>
      </c>
      <c r="E27">
        <v>60</v>
      </c>
      <c r="F27">
        <v>55</v>
      </c>
      <c r="G27">
        <v>35</v>
      </c>
      <c r="H27">
        <v>7</v>
      </c>
      <c r="M27" t="s">
        <v>98</v>
      </c>
      <c r="N27">
        <v>100</v>
      </c>
    </row>
    <row r="28" spans="1:17" x14ac:dyDescent="0.3">
      <c r="A28" t="s">
        <v>104</v>
      </c>
      <c r="B28" t="s">
        <v>105</v>
      </c>
      <c r="C28" t="s">
        <v>97</v>
      </c>
      <c r="D28">
        <v>11</v>
      </c>
      <c r="E28">
        <v>75</v>
      </c>
      <c r="F28">
        <v>130</v>
      </c>
      <c r="G28">
        <v>77</v>
      </c>
      <c r="H28">
        <v>12</v>
      </c>
      <c r="M28" t="s">
        <v>98</v>
      </c>
      <c r="N28">
        <v>90</v>
      </c>
    </row>
    <row r="29" spans="1:17" x14ac:dyDescent="0.3">
      <c r="A29" t="s">
        <v>104</v>
      </c>
      <c r="B29" t="s">
        <v>105</v>
      </c>
      <c r="C29" t="s">
        <v>39</v>
      </c>
      <c r="D29">
        <v>11</v>
      </c>
      <c r="E29">
        <v>85</v>
      </c>
      <c r="M29" t="s">
        <v>98</v>
      </c>
      <c r="N29">
        <v>98</v>
      </c>
    </row>
    <row r="30" spans="1:17" x14ac:dyDescent="0.3">
      <c r="A30" t="s">
        <v>106</v>
      </c>
      <c r="B30" t="s">
        <v>105</v>
      </c>
      <c r="C30" t="s">
        <v>97</v>
      </c>
      <c r="D30">
        <v>15</v>
      </c>
      <c r="E30">
        <v>60</v>
      </c>
      <c r="F30">
        <v>135</v>
      </c>
      <c r="G30">
        <v>65</v>
      </c>
      <c r="H30">
        <v>7</v>
      </c>
      <c r="M30" t="s">
        <v>98</v>
      </c>
      <c r="N30">
        <v>91</v>
      </c>
    </row>
    <row r="31" spans="1:17" x14ac:dyDescent="0.3">
      <c r="A31" t="s">
        <v>107</v>
      </c>
      <c r="B31" t="s">
        <v>105</v>
      </c>
      <c r="C31" t="s">
        <v>97</v>
      </c>
      <c r="D31">
        <v>20</v>
      </c>
      <c r="E31">
        <v>85</v>
      </c>
      <c r="F31">
        <v>208</v>
      </c>
      <c r="G31">
        <v>83</v>
      </c>
      <c r="H31">
        <v>20</v>
      </c>
      <c r="M31" t="s">
        <v>98</v>
      </c>
      <c r="N31">
        <v>94</v>
      </c>
    </row>
    <row r="32" spans="1:17" x14ac:dyDescent="0.3">
      <c r="A32" t="s">
        <v>108</v>
      </c>
      <c r="B32" t="s">
        <v>109</v>
      </c>
      <c r="C32" t="s">
        <v>97</v>
      </c>
      <c r="D32">
        <v>5</v>
      </c>
      <c r="E32">
        <v>45</v>
      </c>
      <c r="F32">
        <v>122</v>
      </c>
      <c r="G32">
        <v>91</v>
      </c>
      <c r="H32">
        <v>3</v>
      </c>
      <c r="M32" t="s">
        <v>98</v>
      </c>
      <c r="N32">
        <v>97</v>
      </c>
    </row>
    <row r="33" spans="1:14" x14ac:dyDescent="0.3">
      <c r="A33" t="s">
        <v>110</v>
      </c>
      <c r="B33" t="s">
        <v>109</v>
      </c>
      <c r="C33" t="s">
        <v>97</v>
      </c>
      <c r="D33">
        <v>10</v>
      </c>
      <c r="E33">
        <v>59</v>
      </c>
      <c r="F33">
        <v>194</v>
      </c>
      <c r="G33">
        <v>102</v>
      </c>
      <c r="H33">
        <v>2</v>
      </c>
      <c r="M33" t="s">
        <v>98</v>
      </c>
      <c r="N33">
        <v>96</v>
      </c>
    </row>
    <row r="34" spans="1:14" x14ac:dyDescent="0.3">
      <c r="A34" t="s">
        <v>111</v>
      </c>
      <c r="B34" t="s">
        <v>109</v>
      </c>
      <c r="C34" t="s">
        <v>97</v>
      </c>
      <c r="D34">
        <v>13</v>
      </c>
      <c r="E34">
        <v>75</v>
      </c>
      <c r="F34">
        <v>147</v>
      </c>
      <c r="G34">
        <v>110</v>
      </c>
      <c r="H34">
        <v>17</v>
      </c>
      <c r="M34" t="s">
        <v>98</v>
      </c>
      <c r="N34">
        <v>91</v>
      </c>
    </row>
    <row r="35" spans="1:14" x14ac:dyDescent="0.3">
      <c r="A35" t="s">
        <v>112</v>
      </c>
      <c r="B35" t="s">
        <v>109</v>
      </c>
      <c r="C35" t="s">
        <v>97</v>
      </c>
      <c r="D35">
        <v>17</v>
      </c>
      <c r="E35">
        <v>90</v>
      </c>
      <c r="F35">
        <v>133</v>
      </c>
      <c r="G35">
        <v>93</v>
      </c>
      <c r="H35">
        <v>8</v>
      </c>
      <c r="M35" t="s">
        <v>98</v>
      </c>
      <c r="N35">
        <v>95</v>
      </c>
    </row>
    <row r="36" spans="1:14" x14ac:dyDescent="0.3">
      <c r="A36" t="s">
        <v>113</v>
      </c>
      <c r="B36" t="s">
        <v>114</v>
      </c>
      <c r="C36" t="s">
        <v>97</v>
      </c>
      <c r="D36">
        <v>8</v>
      </c>
      <c r="E36">
        <v>45</v>
      </c>
      <c r="F36">
        <v>173</v>
      </c>
      <c r="G36">
        <v>91</v>
      </c>
      <c r="H36">
        <v>75</v>
      </c>
      <c r="M36" t="s">
        <v>98</v>
      </c>
      <c r="N36">
        <v>91</v>
      </c>
    </row>
    <row r="37" spans="1:14" x14ac:dyDescent="0.3">
      <c r="A37" t="s">
        <v>115</v>
      </c>
      <c r="B37" t="s">
        <v>114</v>
      </c>
      <c r="C37" t="s">
        <v>97</v>
      </c>
      <c r="D37">
        <v>10</v>
      </c>
      <c r="E37">
        <v>60</v>
      </c>
      <c r="F37">
        <v>430</v>
      </c>
      <c r="G37">
        <v>223</v>
      </c>
      <c r="H37">
        <v>157</v>
      </c>
      <c r="M37" t="s">
        <v>98</v>
      </c>
      <c r="N37">
        <v>95</v>
      </c>
    </row>
    <row r="38" spans="1:14" x14ac:dyDescent="0.3">
      <c r="A38" t="s">
        <v>116</v>
      </c>
      <c r="B38" t="s">
        <v>114</v>
      </c>
      <c r="C38" t="s">
        <v>97</v>
      </c>
      <c r="D38">
        <v>15</v>
      </c>
      <c r="E38">
        <v>77</v>
      </c>
      <c r="F38">
        <v>109</v>
      </c>
      <c r="G38">
        <v>102</v>
      </c>
      <c r="H38">
        <v>32</v>
      </c>
      <c r="M38" t="s">
        <v>98</v>
      </c>
      <c r="N38">
        <v>98</v>
      </c>
    </row>
    <row r="39" spans="1:14" x14ac:dyDescent="0.3">
      <c r="A39" t="s">
        <v>117</v>
      </c>
      <c r="B39" t="s">
        <v>114</v>
      </c>
      <c r="C39" t="s">
        <v>97</v>
      </c>
      <c r="D39">
        <v>5</v>
      </c>
      <c r="E39">
        <v>45</v>
      </c>
      <c r="F39">
        <v>79</v>
      </c>
      <c r="G39">
        <v>29</v>
      </c>
      <c r="M39" t="s">
        <v>98</v>
      </c>
      <c r="N39">
        <v>95</v>
      </c>
    </row>
    <row r="40" spans="1:14" x14ac:dyDescent="0.3">
      <c r="A40" t="s">
        <v>118</v>
      </c>
      <c r="B40" t="s">
        <v>119</v>
      </c>
      <c r="C40" t="s">
        <v>97</v>
      </c>
      <c r="D40">
        <v>5</v>
      </c>
      <c r="E40">
        <v>32</v>
      </c>
      <c r="F40">
        <v>82</v>
      </c>
      <c r="G40">
        <v>33</v>
      </c>
      <c r="H40">
        <v>20</v>
      </c>
      <c r="M40" t="s">
        <v>98</v>
      </c>
      <c r="N40">
        <v>92</v>
      </c>
    </row>
    <row r="41" spans="1:14" x14ac:dyDescent="0.3">
      <c r="A41" t="s">
        <v>120</v>
      </c>
      <c r="B41" t="s">
        <v>119</v>
      </c>
      <c r="C41" t="s">
        <v>97</v>
      </c>
      <c r="D41">
        <v>7</v>
      </c>
      <c r="E41">
        <v>45</v>
      </c>
      <c r="F41">
        <v>153</v>
      </c>
      <c r="G41">
        <v>93</v>
      </c>
      <c r="H41">
        <v>50</v>
      </c>
      <c r="M41" t="s">
        <v>98</v>
      </c>
      <c r="N41">
        <v>93</v>
      </c>
    </row>
    <row r="42" spans="1:14" x14ac:dyDescent="0.3">
      <c r="A42" t="s">
        <v>121</v>
      </c>
      <c r="B42" t="s">
        <v>119</v>
      </c>
      <c r="C42" t="s">
        <v>97</v>
      </c>
      <c r="D42">
        <v>8</v>
      </c>
      <c r="E42">
        <v>51</v>
      </c>
      <c r="F42">
        <v>90</v>
      </c>
      <c r="G42">
        <v>35</v>
      </c>
      <c r="H42">
        <v>15</v>
      </c>
      <c r="M42" t="s">
        <v>98</v>
      </c>
      <c r="N42">
        <v>100</v>
      </c>
    </row>
    <row r="43" spans="1:14" x14ac:dyDescent="0.3">
      <c r="A43" t="s">
        <v>122</v>
      </c>
      <c r="B43" t="s">
        <v>119</v>
      </c>
      <c r="C43" t="s">
        <v>97</v>
      </c>
      <c r="D43">
        <v>11</v>
      </c>
      <c r="E43">
        <v>60</v>
      </c>
      <c r="F43">
        <v>24</v>
      </c>
      <c r="G43">
        <v>21</v>
      </c>
      <c r="H43">
        <v>3</v>
      </c>
      <c r="M43" t="s">
        <v>98</v>
      </c>
      <c r="N43">
        <v>94</v>
      </c>
    </row>
    <row r="44" spans="1:14" x14ac:dyDescent="0.3">
      <c r="A44" t="s">
        <v>123</v>
      </c>
      <c r="B44" t="s">
        <v>124</v>
      </c>
      <c r="C44" t="s">
        <v>97</v>
      </c>
      <c r="D44">
        <v>15</v>
      </c>
      <c r="E44">
        <v>45</v>
      </c>
      <c r="F44">
        <v>103</v>
      </c>
      <c r="G44">
        <v>77</v>
      </c>
      <c r="H44">
        <v>4</v>
      </c>
      <c r="M44" t="s">
        <v>98</v>
      </c>
      <c r="N44">
        <v>94</v>
      </c>
    </row>
    <row r="45" spans="1:14" x14ac:dyDescent="0.3">
      <c r="A45" t="s">
        <v>125</v>
      </c>
      <c r="B45" t="s">
        <v>124</v>
      </c>
      <c r="C45" t="s">
        <v>97</v>
      </c>
      <c r="D45">
        <v>15</v>
      </c>
      <c r="E45">
        <v>48</v>
      </c>
      <c r="F45">
        <v>54</v>
      </c>
      <c r="G45">
        <v>0</v>
      </c>
      <c r="H45">
        <v>0</v>
      </c>
      <c r="M45" t="s">
        <v>98</v>
      </c>
      <c r="N45">
        <v>100</v>
      </c>
    </row>
    <row r="46" spans="1:14" x14ac:dyDescent="0.3">
      <c r="A46" t="s">
        <v>126</v>
      </c>
      <c r="B46" t="s">
        <v>124</v>
      </c>
      <c r="C46" t="s">
        <v>97</v>
      </c>
      <c r="D46">
        <v>15</v>
      </c>
      <c r="E46">
        <v>50</v>
      </c>
      <c r="F46">
        <v>35</v>
      </c>
      <c r="G46">
        <v>85</v>
      </c>
      <c r="H46">
        <v>5</v>
      </c>
      <c r="M46" t="s">
        <v>98</v>
      </c>
      <c r="N46">
        <v>93</v>
      </c>
    </row>
    <row r="47" spans="1:14" x14ac:dyDescent="0.3">
      <c r="A47" t="s">
        <v>127</v>
      </c>
      <c r="B47" t="s">
        <v>124</v>
      </c>
      <c r="C47" t="s">
        <v>97</v>
      </c>
      <c r="D47">
        <v>15</v>
      </c>
      <c r="E47">
        <v>50</v>
      </c>
      <c r="F47">
        <v>235</v>
      </c>
      <c r="G47">
        <v>55</v>
      </c>
      <c r="H47">
        <v>39</v>
      </c>
      <c r="M47" t="s">
        <v>98</v>
      </c>
      <c r="N47">
        <v>90</v>
      </c>
    </row>
    <row r="48" spans="1:14" x14ac:dyDescent="0.3">
      <c r="A48" t="s">
        <v>128</v>
      </c>
      <c r="B48" t="s">
        <v>129</v>
      </c>
      <c r="C48" t="s">
        <v>97</v>
      </c>
      <c r="D48">
        <v>10</v>
      </c>
      <c r="E48">
        <v>73</v>
      </c>
      <c r="F48">
        <v>70</v>
      </c>
      <c r="G48">
        <v>7</v>
      </c>
      <c r="M48" t="s">
        <v>98</v>
      </c>
      <c r="N48">
        <v>90</v>
      </c>
    </row>
    <row r="49" spans="1:14" x14ac:dyDescent="0.3">
      <c r="A49" t="s">
        <v>130</v>
      </c>
      <c r="B49" t="s">
        <v>129</v>
      </c>
      <c r="C49" t="s">
        <v>97</v>
      </c>
      <c r="D49">
        <v>12</v>
      </c>
      <c r="E49">
        <v>79</v>
      </c>
      <c r="F49">
        <v>35</v>
      </c>
      <c r="G49">
        <v>35</v>
      </c>
      <c r="H49">
        <v>5</v>
      </c>
      <c r="M49" t="s">
        <v>98</v>
      </c>
      <c r="N49">
        <v>92</v>
      </c>
    </row>
    <row r="50" spans="1:14" x14ac:dyDescent="0.3">
      <c r="A50" t="s">
        <v>131</v>
      </c>
      <c r="B50" t="s">
        <v>132</v>
      </c>
      <c r="C50" t="s">
        <v>97</v>
      </c>
      <c r="D50">
        <v>15</v>
      </c>
      <c r="E50">
        <v>85</v>
      </c>
      <c r="F50">
        <v>150</v>
      </c>
      <c r="G50">
        <v>50</v>
      </c>
      <c r="H50">
        <v>4</v>
      </c>
      <c r="M50" t="s">
        <v>98</v>
      </c>
      <c r="N50">
        <v>95</v>
      </c>
    </row>
    <row r="51" spans="1:14" x14ac:dyDescent="0.3">
      <c r="A51" t="s">
        <v>133</v>
      </c>
      <c r="B51" t="s">
        <v>132</v>
      </c>
      <c r="C51" t="s">
        <v>97</v>
      </c>
      <c r="D51">
        <v>5</v>
      </c>
      <c r="E51">
        <v>30</v>
      </c>
      <c r="F51">
        <v>235</v>
      </c>
      <c r="G51">
        <v>160</v>
      </c>
      <c r="H51">
        <v>23</v>
      </c>
      <c r="M51" t="s">
        <v>98</v>
      </c>
      <c r="N51">
        <v>99</v>
      </c>
    </row>
    <row r="52" spans="1:14" x14ac:dyDescent="0.3">
      <c r="A52" t="s">
        <v>134</v>
      </c>
      <c r="B52" t="s">
        <v>132</v>
      </c>
      <c r="C52" t="s">
        <v>97</v>
      </c>
      <c r="D52">
        <v>7</v>
      </c>
      <c r="E52">
        <v>35</v>
      </c>
      <c r="F52">
        <v>210</v>
      </c>
      <c r="G52">
        <v>172</v>
      </c>
      <c r="H52">
        <v>25</v>
      </c>
      <c r="I52">
        <v>0</v>
      </c>
      <c r="J52">
        <v>0</v>
      </c>
      <c r="M52" t="s">
        <v>98</v>
      </c>
      <c r="N52">
        <v>94</v>
      </c>
    </row>
    <row r="53" spans="1:14" x14ac:dyDescent="0.3">
      <c r="A53" t="s">
        <v>135</v>
      </c>
      <c r="B53" t="s">
        <v>132</v>
      </c>
      <c r="C53" t="s">
        <v>97</v>
      </c>
      <c r="D53">
        <v>9</v>
      </c>
      <c r="E53">
        <v>45</v>
      </c>
      <c r="F53">
        <v>312</v>
      </c>
      <c r="G53">
        <v>108</v>
      </c>
      <c r="H53">
        <v>30</v>
      </c>
      <c r="I53">
        <v>0</v>
      </c>
      <c r="J53">
        <v>0</v>
      </c>
      <c r="M53" t="s">
        <v>98</v>
      </c>
      <c r="N53">
        <v>99</v>
      </c>
    </row>
    <row r="54" spans="1:14" x14ac:dyDescent="0.3">
      <c r="A54" t="s">
        <v>136</v>
      </c>
      <c r="B54" t="s">
        <v>132</v>
      </c>
      <c r="C54" t="s">
        <v>97</v>
      </c>
      <c r="D54">
        <v>10.5</v>
      </c>
      <c r="E54">
        <v>55</v>
      </c>
      <c r="F54">
        <v>289</v>
      </c>
      <c r="G54">
        <v>193</v>
      </c>
      <c r="H54">
        <v>205</v>
      </c>
      <c r="I54">
        <v>0</v>
      </c>
      <c r="J54">
        <v>0</v>
      </c>
      <c r="M54" t="s">
        <v>98</v>
      </c>
      <c r="N54">
        <v>91</v>
      </c>
    </row>
    <row r="55" spans="1:14" x14ac:dyDescent="0.3">
      <c r="A55" t="s">
        <v>137</v>
      </c>
      <c r="B55" t="s">
        <v>132</v>
      </c>
      <c r="C55" t="s">
        <v>97</v>
      </c>
      <c r="D55">
        <v>12</v>
      </c>
      <c r="E55">
        <v>65</v>
      </c>
      <c r="F55">
        <v>240</v>
      </c>
      <c r="G55">
        <v>170</v>
      </c>
      <c r="H55">
        <v>15</v>
      </c>
      <c r="I55">
        <v>0</v>
      </c>
      <c r="J55">
        <v>0</v>
      </c>
      <c r="M55" t="s">
        <v>98</v>
      </c>
      <c r="N55">
        <v>97</v>
      </c>
    </row>
    <row r="56" spans="1:14" x14ac:dyDescent="0.3">
      <c r="A56" t="s">
        <v>138</v>
      </c>
      <c r="B56" t="s">
        <v>139</v>
      </c>
      <c r="C56" t="s">
        <v>97</v>
      </c>
      <c r="D56">
        <v>13</v>
      </c>
      <c r="E56">
        <v>75</v>
      </c>
      <c r="F56">
        <v>13</v>
      </c>
      <c r="G56">
        <v>0</v>
      </c>
      <c r="H56">
        <v>0</v>
      </c>
      <c r="I56">
        <v>0</v>
      </c>
      <c r="J56">
        <v>0</v>
      </c>
      <c r="M56" t="s">
        <v>98</v>
      </c>
      <c r="N56">
        <v>99</v>
      </c>
    </row>
    <row r="57" spans="1:14" x14ac:dyDescent="0.3">
      <c r="A57" t="s">
        <v>140</v>
      </c>
      <c r="B57" t="s">
        <v>139</v>
      </c>
      <c r="C57" t="s">
        <v>97</v>
      </c>
      <c r="D57">
        <v>15</v>
      </c>
      <c r="E57">
        <v>88</v>
      </c>
      <c r="F57">
        <v>18</v>
      </c>
      <c r="G57">
        <v>0</v>
      </c>
      <c r="H57">
        <v>0</v>
      </c>
      <c r="I57">
        <v>0</v>
      </c>
      <c r="J57">
        <v>0</v>
      </c>
      <c r="M57" t="s">
        <v>98</v>
      </c>
      <c r="N57">
        <v>90</v>
      </c>
    </row>
    <row r="58" spans="1:14" x14ac:dyDescent="0.3">
      <c r="A58" t="s">
        <v>141</v>
      </c>
      <c r="B58" t="s">
        <v>142</v>
      </c>
      <c r="C58" t="s">
        <v>97</v>
      </c>
      <c r="D58">
        <v>9</v>
      </c>
      <c r="E58">
        <v>64</v>
      </c>
      <c r="F58">
        <v>7</v>
      </c>
      <c r="G58">
        <v>25</v>
      </c>
      <c r="H58">
        <v>25</v>
      </c>
      <c r="I58">
        <v>0</v>
      </c>
      <c r="J58">
        <v>0</v>
      </c>
      <c r="M58" t="s">
        <v>98</v>
      </c>
      <c r="N58">
        <v>99</v>
      </c>
    </row>
    <row r="59" spans="1:14" x14ac:dyDescent="0.3">
      <c r="A59" t="s">
        <v>8</v>
      </c>
      <c r="B59" t="s">
        <v>9</v>
      </c>
      <c r="C59" t="s">
        <v>10</v>
      </c>
      <c r="D59">
        <v>7</v>
      </c>
      <c r="E59">
        <v>30</v>
      </c>
      <c r="F59">
        <v>2132</v>
      </c>
      <c r="G59">
        <v>2648</v>
      </c>
      <c r="H59">
        <v>2712</v>
      </c>
      <c r="I59">
        <v>1775</v>
      </c>
      <c r="J59">
        <v>2302</v>
      </c>
      <c r="K59">
        <v>2250</v>
      </c>
      <c r="L59">
        <v>2532</v>
      </c>
      <c r="M59" t="s">
        <v>11</v>
      </c>
      <c r="N59">
        <v>91</v>
      </c>
    </row>
    <row r="60" spans="1:14" x14ac:dyDescent="0.3">
      <c r="A60" t="s">
        <v>8</v>
      </c>
      <c r="B60" t="s">
        <v>9</v>
      </c>
      <c r="C60" t="s">
        <v>13</v>
      </c>
      <c r="D60">
        <v>7</v>
      </c>
      <c r="E60">
        <v>40</v>
      </c>
      <c r="F60">
        <v>1300</v>
      </c>
      <c r="G60">
        <v>1250</v>
      </c>
      <c r="H60">
        <v>800</v>
      </c>
      <c r="I60">
        <v>750</v>
      </c>
      <c r="J60">
        <v>1200</v>
      </c>
      <c r="K60">
        <v>2050</v>
      </c>
      <c r="L60">
        <v>1980</v>
      </c>
      <c r="M60" t="s">
        <v>11</v>
      </c>
      <c r="N60">
        <v>97</v>
      </c>
    </row>
    <row r="61" spans="1:14" x14ac:dyDescent="0.3">
      <c r="A61" t="s">
        <v>8</v>
      </c>
      <c r="B61" t="s">
        <v>9</v>
      </c>
      <c r="C61" t="s">
        <v>14</v>
      </c>
      <c r="D61">
        <v>7</v>
      </c>
      <c r="E61">
        <v>40</v>
      </c>
      <c r="F61">
        <v>6</v>
      </c>
      <c r="G61">
        <v>15</v>
      </c>
      <c r="M61" t="s">
        <v>11</v>
      </c>
      <c r="N61">
        <v>94</v>
      </c>
    </row>
    <row r="62" spans="1:14" x14ac:dyDescent="0.3">
      <c r="A62" t="s">
        <v>8</v>
      </c>
      <c r="B62" t="s">
        <v>9</v>
      </c>
      <c r="C62" t="s">
        <v>15</v>
      </c>
      <c r="D62">
        <v>7</v>
      </c>
      <c r="E62">
        <v>40</v>
      </c>
      <c r="F62">
        <v>135</v>
      </c>
      <c r="G62">
        <v>46</v>
      </c>
      <c r="M62" t="s">
        <v>11</v>
      </c>
      <c r="N62">
        <v>95</v>
      </c>
    </row>
    <row r="63" spans="1:14" x14ac:dyDescent="0.3">
      <c r="A63" t="s">
        <v>16</v>
      </c>
      <c r="B63" t="s">
        <v>17</v>
      </c>
      <c r="C63" t="s">
        <v>10</v>
      </c>
      <c r="D63">
        <v>6</v>
      </c>
      <c r="E63">
        <v>40</v>
      </c>
      <c r="F63">
        <v>405</v>
      </c>
      <c r="G63">
        <v>534</v>
      </c>
      <c r="H63">
        <v>987</v>
      </c>
      <c r="I63">
        <v>1917</v>
      </c>
      <c r="J63">
        <v>1047</v>
      </c>
      <c r="K63">
        <v>326</v>
      </c>
      <c r="L63">
        <v>857</v>
      </c>
      <c r="M63" t="s">
        <v>11</v>
      </c>
      <c r="N63">
        <v>92</v>
      </c>
    </row>
    <row r="64" spans="1:14" x14ac:dyDescent="0.3">
      <c r="A64" t="s">
        <v>16</v>
      </c>
      <c r="B64" t="s">
        <v>17</v>
      </c>
      <c r="C64" t="s">
        <v>13</v>
      </c>
      <c r="D64">
        <v>6</v>
      </c>
      <c r="E64">
        <v>50</v>
      </c>
      <c r="F64">
        <v>450</v>
      </c>
      <c r="G64">
        <v>300</v>
      </c>
      <c r="H64">
        <v>230</v>
      </c>
      <c r="I64">
        <v>200</v>
      </c>
      <c r="J64">
        <v>225</v>
      </c>
      <c r="K64">
        <v>705</v>
      </c>
      <c r="L64">
        <v>680</v>
      </c>
      <c r="M64" t="s">
        <v>11</v>
      </c>
      <c r="N64">
        <v>92</v>
      </c>
    </row>
    <row r="65" spans="1:14" x14ac:dyDescent="0.3">
      <c r="A65" t="s">
        <v>16</v>
      </c>
      <c r="B65" t="s">
        <v>17</v>
      </c>
      <c r="C65" t="s">
        <v>18</v>
      </c>
      <c r="D65">
        <v>6</v>
      </c>
      <c r="E65">
        <v>55</v>
      </c>
      <c r="F65">
        <v>530</v>
      </c>
      <c r="G65">
        <v>135</v>
      </c>
      <c r="M65" t="s">
        <v>11</v>
      </c>
      <c r="N65">
        <v>90</v>
      </c>
    </row>
    <row r="66" spans="1:14" x14ac:dyDescent="0.3">
      <c r="A66" t="s">
        <v>19</v>
      </c>
      <c r="B66" t="s">
        <v>20</v>
      </c>
      <c r="C66" t="s">
        <v>10</v>
      </c>
      <c r="D66">
        <v>35</v>
      </c>
      <c r="E66">
        <v>185</v>
      </c>
      <c r="F66">
        <v>112</v>
      </c>
      <c r="G66">
        <v>98</v>
      </c>
      <c r="H66">
        <v>92</v>
      </c>
      <c r="I66">
        <v>235</v>
      </c>
      <c r="J66">
        <v>176</v>
      </c>
      <c r="K66">
        <v>88</v>
      </c>
      <c r="L66">
        <v>28</v>
      </c>
      <c r="M66" t="s">
        <v>11</v>
      </c>
      <c r="N66">
        <v>97</v>
      </c>
    </row>
    <row r="67" spans="1:14" x14ac:dyDescent="0.3">
      <c r="A67" t="s">
        <v>19</v>
      </c>
      <c r="B67" t="s">
        <v>20</v>
      </c>
      <c r="C67" t="s">
        <v>13</v>
      </c>
      <c r="D67">
        <v>35</v>
      </c>
      <c r="E67">
        <v>250</v>
      </c>
      <c r="F67">
        <v>230</v>
      </c>
      <c r="G67">
        <v>187</v>
      </c>
      <c r="H67">
        <v>135</v>
      </c>
      <c r="I67">
        <v>87</v>
      </c>
      <c r="J67">
        <v>53</v>
      </c>
      <c r="K67">
        <v>235</v>
      </c>
      <c r="L67">
        <v>200</v>
      </c>
      <c r="M67" t="s">
        <v>11</v>
      </c>
      <c r="N67">
        <v>96</v>
      </c>
    </row>
    <row r="68" spans="1:14" x14ac:dyDescent="0.3">
      <c r="A68" t="s">
        <v>19</v>
      </c>
      <c r="B68" t="s">
        <v>20</v>
      </c>
      <c r="C68" t="s">
        <v>21</v>
      </c>
      <c r="D68">
        <v>35</v>
      </c>
      <c r="E68">
        <v>250</v>
      </c>
      <c r="F68">
        <v>26</v>
      </c>
      <c r="G68">
        <v>13</v>
      </c>
      <c r="M68" t="s">
        <v>11</v>
      </c>
      <c r="N68">
        <v>95</v>
      </c>
    </row>
    <row r="69" spans="1:14" x14ac:dyDescent="0.3">
      <c r="A69" t="s">
        <v>19</v>
      </c>
      <c r="B69" t="s">
        <v>20</v>
      </c>
      <c r="C69" t="s">
        <v>252</v>
      </c>
      <c r="D69">
        <v>35</v>
      </c>
      <c r="E69">
        <v>250</v>
      </c>
      <c r="F69">
        <v>135</v>
      </c>
      <c r="G69">
        <v>78</v>
      </c>
      <c r="M69" t="s">
        <v>11</v>
      </c>
      <c r="N69">
        <v>95</v>
      </c>
    </row>
    <row r="70" spans="1:14" x14ac:dyDescent="0.3">
      <c r="A70" t="s">
        <v>19</v>
      </c>
      <c r="B70" t="s">
        <v>20</v>
      </c>
      <c r="C70" t="s">
        <v>23</v>
      </c>
      <c r="D70">
        <v>35</v>
      </c>
      <c r="E70">
        <v>250</v>
      </c>
      <c r="F70">
        <v>15</v>
      </c>
      <c r="G70">
        <v>8</v>
      </c>
      <c r="M70" t="s">
        <v>11</v>
      </c>
      <c r="N70">
        <v>97</v>
      </c>
    </row>
    <row r="71" spans="1:14" x14ac:dyDescent="0.3">
      <c r="A71" t="s">
        <v>19</v>
      </c>
      <c r="B71" t="s">
        <v>20</v>
      </c>
      <c r="C71" t="s">
        <v>18</v>
      </c>
      <c r="D71">
        <v>35</v>
      </c>
      <c r="E71">
        <v>250</v>
      </c>
      <c r="F71">
        <v>76</v>
      </c>
      <c r="G71">
        <v>55</v>
      </c>
      <c r="M71" t="s">
        <v>11</v>
      </c>
      <c r="N71">
        <v>95</v>
      </c>
    </row>
    <row r="72" spans="1:14" x14ac:dyDescent="0.3">
      <c r="A72" t="s">
        <v>24</v>
      </c>
      <c r="B72" t="s">
        <v>25</v>
      </c>
      <c r="C72" t="s">
        <v>10</v>
      </c>
      <c r="D72">
        <v>7</v>
      </c>
      <c r="E72">
        <v>45</v>
      </c>
      <c r="F72">
        <v>1064</v>
      </c>
      <c r="G72">
        <v>1153</v>
      </c>
      <c r="H72">
        <v>1979</v>
      </c>
      <c r="I72">
        <v>2901</v>
      </c>
      <c r="J72">
        <v>2434</v>
      </c>
      <c r="K72">
        <v>1693</v>
      </c>
      <c r="L72">
        <v>1311</v>
      </c>
      <c r="M72" t="s">
        <v>11</v>
      </c>
      <c r="N72">
        <v>94</v>
      </c>
    </row>
    <row r="73" spans="1:14" x14ac:dyDescent="0.3">
      <c r="A73" t="s">
        <v>24</v>
      </c>
      <c r="B73" t="s">
        <v>25</v>
      </c>
      <c r="C73" t="s">
        <v>13</v>
      </c>
      <c r="D73">
        <v>7</v>
      </c>
      <c r="E73">
        <v>55</v>
      </c>
      <c r="F73">
        <v>1578</v>
      </c>
      <c r="G73">
        <v>1450</v>
      </c>
      <c r="H73">
        <v>1135</v>
      </c>
      <c r="I73">
        <v>957</v>
      </c>
      <c r="J73">
        <v>2300</v>
      </c>
      <c r="K73">
        <v>2780</v>
      </c>
      <c r="L73">
        <v>2800</v>
      </c>
      <c r="M73" t="s">
        <v>11</v>
      </c>
      <c r="N73">
        <v>95</v>
      </c>
    </row>
    <row r="74" spans="1:14" x14ac:dyDescent="0.3">
      <c r="A74" t="s">
        <v>24</v>
      </c>
      <c r="B74" t="s">
        <v>25</v>
      </c>
      <c r="C74" t="s">
        <v>26</v>
      </c>
      <c r="D74">
        <v>7</v>
      </c>
      <c r="E74">
        <v>55</v>
      </c>
      <c r="F74">
        <v>23</v>
      </c>
      <c r="G74">
        <v>15</v>
      </c>
      <c r="M74" t="s">
        <v>11</v>
      </c>
      <c r="N74">
        <v>90</v>
      </c>
    </row>
    <row r="75" spans="1:14" x14ac:dyDescent="0.3">
      <c r="A75" t="s">
        <v>27</v>
      </c>
      <c r="B75" t="s">
        <v>28</v>
      </c>
      <c r="C75" t="s">
        <v>29</v>
      </c>
      <c r="D75">
        <v>15</v>
      </c>
      <c r="E75">
        <v>75</v>
      </c>
      <c r="F75">
        <v>496</v>
      </c>
      <c r="G75">
        <v>557</v>
      </c>
      <c r="M75" t="s">
        <v>11</v>
      </c>
      <c r="N75">
        <v>91</v>
      </c>
    </row>
    <row r="76" spans="1:14" x14ac:dyDescent="0.3">
      <c r="A76" t="s">
        <v>30</v>
      </c>
      <c r="B76" t="s">
        <v>31</v>
      </c>
      <c r="C76" t="s">
        <v>10</v>
      </c>
      <c r="D76">
        <v>55</v>
      </c>
      <c r="E76">
        <v>530</v>
      </c>
      <c r="F76">
        <v>58</v>
      </c>
      <c r="G76">
        <v>75</v>
      </c>
      <c r="H76">
        <v>39</v>
      </c>
      <c r="I76">
        <v>16</v>
      </c>
      <c r="J76">
        <v>21</v>
      </c>
      <c r="K76">
        <v>60</v>
      </c>
      <c r="L76">
        <v>64</v>
      </c>
      <c r="M76" t="s">
        <v>11</v>
      </c>
      <c r="N76">
        <v>100</v>
      </c>
    </row>
    <row r="77" spans="1:14" x14ac:dyDescent="0.3">
      <c r="A77" t="s">
        <v>30</v>
      </c>
      <c r="B77" t="s">
        <v>31</v>
      </c>
      <c r="C77" t="s">
        <v>13</v>
      </c>
      <c r="D77">
        <v>55</v>
      </c>
      <c r="E77">
        <v>600</v>
      </c>
      <c r="F77">
        <v>66</v>
      </c>
      <c r="G77">
        <v>35</v>
      </c>
      <c r="H77">
        <v>12</v>
      </c>
      <c r="I77">
        <v>15</v>
      </c>
      <c r="J77">
        <v>33</v>
      </c>
      <c r="K77">
        <v>50</v>
      </c>
      <c r="L77">
        <v>45</v>
      </c>
      <c r="M77" t="s">
        <v>11</v>
      </c>
      <c r="N77">
        <v>94</v>
      </c>
    </row>
    <row r="78" spans="1:14" x14ac:dyDescent="0.3">
      <c r="A78" t="s">
        <v>30</v>
      </c>
      <c r="B78" t="s">
        <v>31</v>
      </c>
      <c r="C78" t="s">
        <v>18</v>
      </c>
      <c r="D78">
        <v>55</v>
      </c>
      <c r="E78">
        <v>600</v>
      </c>
      <c r="F78">
        <v>35</v>
      </c>
      <c r="G78">
        <v>14</v>
      </c>
      <c r="M78" t="s">
        <v>11</v>
      </c>
      <c r="N78">
        <v>90</v>
      </c>
    </row>
    <row r="79" spans="1:14" x14ac:dyDescent="0.3">
      <c r="A79" t="s">
        <v>30</v>
      </c>
      <c r="B79" t="s">
        <v>31</v>
      </c>
      <c r="C79" t="s">
        <v>252</v>
      </c>
      <c r="D79">
        <v>55</v>
      </c>
      <c r="E79">
        <v>615</v>
      </c>
      <c r="F79">
        <v>57</v>
      </c>
      <c r="G79">
        <v>35</v>
      </c>
      <c r="M79" t="s">
        <v>11</v>
      </c>
      <c r="N79">
        <v>93</v>
      </c>
    </row>
    <row r="80" spans="1:14" x14ac:dyDescent="0.3">
      <c r="A80" t="s">
        <v>32</v>
      </c>
      <c r="B80" t="s">
        <v>33</v>
      </c>
      <c r="C80" t="s">
        <v>10</v>
      </c>
      <c r="D80">
        <v>65</v>
      </c>
      <c r="E80">
        <v>584</v>
      </c>
      <c r="F80">
        <v>51</v>
      </c>
      <c r="G80">
        <v>78</v>
      </c>
      <c r="H80">
        <v>193</v>
      </c>
      <c r="I80">
        <v>0</v>
      </c>
      <c r="J80">
        <v>0</v>
      </c>
      <c r="K80">
        <v>0</v>
      </c>
      <c r="L80">
        <v>0</v>
      </c>
      <c r="M80" t="s">
        <v>11</v>
      </c>
      <c r="N80">
        <v>94</v>
      </c>
    </row>
    <row r="81" spans="1:14" x14ac:dyDescent="0.3">
      <c r="A81" t="s">
        <v>32</v>
      </c>
      <c r="B81" t="s">
        <v>33</v>
      </c>
      <c r="C81" t="s">
        <v>13</v>
      </c>
      <c r="D81">
        <v>65</v>
      </c>
      <c r="E81">
        <v>650</v>
      </c>
      <c r="F81">
        <v>158</v>
      </c>
      <c r="G81">
        <v>113</v>
      </c>
      <c r="H81">
        <v>250</v>
      </c>
      <c r="M81" t="s">
        <v>11</v>
      </c>
      <c r="N81">
        <v>97</v>
      </c>
    </row>
    <row r="82" spans="1:14" x14ac:dyDescent="0.3">
      <c r="A82" t="s">
        <v>32</v>
      </c>
      <c r="B82" t="s">
        <v>33</v>
      </c>
      <c r="C82" t="s">
        <v>26</v>
      </c>
      <c r="D82">
        <v>65</v>
      </c>
      <c r="E82">
        <v>650</v>
      </c>
      <c r="F82">
        <v>3</v>
      </c>
      <c r="M82" t="s">
        <v>11</v>
      </c>
      <c r="N82">
        <v>98</v>
      </c>
    </row>
    <row r="83" spans="1:14" x14ac:dyDescent="0.3">
      <c r="A83" t="s">
        <v>32</v>
      </c>
      <c r="B83" t="s">
        <v>33</v>
      </c>
      <c r="C83" t="s">
        <v>34</v>
      </c>
      <c r="D83">
        <v>65</v>
      </c>
      <c r="E83">
        <v>700</v>
      </c>
      <c r="G83">
        <v>5</v>
      </c>
      <c r="M83" t="s">
        <v>11</v>
      </c>
      <c r="N83">
        <v>98</v>
      </c>
    </row>
    <row r="84" spans="1:14" x14ac:dyDescent="0.3">
      <c r="A84" t="s">
        <v>32</v>
      </c>
      <c r="B84" t="s">
        <v>33</v>
      </c>
      <c r="C84" t="s">
        <v>252</v>
      </c>
      <c r="D84">
        <v>65</v>
      </c>
      <c r="E84">
        <v>700</v>
      </c>
      <c r="F84">
        <v>5</v>
      </c>
      <c r="M84" t="s">
        <v>11</v>
      </c>
      <c r="N84">
        <v>99</v>
      </c>
    </row>
    <row r="85" spans="1:14" x14ac:dyDescent="0.3">
      <c r="A85" t="s">
        <v>32</v>
      </c>
      <c r="B85" t="s">
        <v>33</v>
      </c>
      <c r="C85" t="s">
        <v>18</v>
      </c>
      <c r="D85">
        <v>65</v>
      </c>
      <c r="E85">
        <v>700</v>
      </c>
      <c r="F85">
        <v>53</v>
      </c>
      <c r="G85">
        <v>28</v>
      </c>
      <c r="M85" t="s">
        <v>11</v>
      </c>
      <c r="N85">
        <v>93</v>
      </c>
    </row>
    <row r="86" spans="1:14" x14ac:dyDescent="0.3">
      <c r="A86" t="s">
        <v>35</v>
      </c>
      <c r="B86" t="s">
        <v>36</v>
      </c>
      <c r="C86" t="s">
        <v>10</v>
      </c>
      <c r="D86">
        <v>5</v>
      </c>
      <c r="E86">
        <v>65</v>
      </c>
      <c r="F86">
        <v>728</v>
      </c>
      <c r="G86">
        <v>871</v>
      </c>
      <c r="H86">
        <v>913</v>
      </c>
      <c r="I86">
        <v>1800</v>
      </c>
      <c r="J86">
        <v>1315</v>
      </c>
      <c r="K86">
        <v>577</v>
      </c>
      <c r="L86">
        <v>573</v>
      </c>
      <c r="M86" t="s">
        <v>11</v>
      </c>
      <c r="N86">
        <v>93</v>
      </c>
    </row>
    <row r="87" spans="1:14" x14ac:dyDescent="0.3">
      <c r="A87" t="s">
        <v>35</v>
      </c>
      <c r="B87" t="s">
        <v>36</v>
      </c>
      <c r="C87" t="s">
        <v>13</v>
      </c>
      <c r="D87">
        <v>5</v>
      </c>
      <c r="E87">
        <v>70</v>
      </c>
      <c r="F87">
        <v>890</v>
      </c>
      <c r="G87">
        <v>765</v>
      </c>
      <c r="H87">
        <v>521</v>
      </c>
      <c r="I87">
        <v>220</v>
      </c>
      <c r="J87">
        <v>349</v>
      </c>
      <c r="K87">
        <v>1385</v>
      </c>
      <c r="L87">
        <v>1290</v>
      </c>
      <c r="M87" t="s">
        <v>11</v>
      </c>
      <c r="N87">
        <v>93</v>
      </c>
    </row>
    <row r="88" spans="1:14" x14ac:dyDescent="0.3">
      <c r="A88" t="s">
        <v>35</v>
      </c>
      <c r="B88" t="s">
        <v>36</v>
      </c>
      <c r="C88" t="s">
        <v>15</v>
      </c>
      <c r="D88">
        <v>5</v>
      </c>
      <c r="E88">
        <v>70</v>
      </c>
      <c r="F88">
        <v>23</v>
      </c>
      <c r="G88">
        <v>5</v>
      </c>
      <c r="M88" t="s">
        <v>11</v>
      </c>
      <c r="N88">
        <v>93</v>
      </c>
    </row>
    <row r="89" spans="1:14" x14ac:dyDescent="0.3">
      <c r="A89" t="s">
        <v>35</v>
      </c>
      <c r="B89" t="s">
        <v>36</v>
      </c>
      <c r="C89" t="s">
        <v>26</v>
      </c>
      <c r="D89">
        <v>5</v>
      </c>
      <c r="E89">
        <v>70</v>
      </c>
      <c r="F89">
        <v>15</v>
      </c>
      <c r="M89" t="s">
        <v>11</v>
      </c>
      <c r="N89">
        <v>99</v>
      </c>
    </row>
    <row r="90" spans="1:14" x14ac:dyDescent="0.3">
      <c r="A90" t="s">
        <v>37</v>
      </c>
      <c r="B90" t="s">
        <v>38</v>
      </c>
      <c r="C90" t="s">
        <v>10</v>
      </c>
      <c r="D90">
        <v>5</v>
      </c>
      <c r="E90">
        <v>45</v>
      </c>
      <c r="F90">
        <v>787</v>
      </c>
      <c r="G90">
        <v>478</v>
      </c>
      <c r="H90">
        <v>1235</v>
      </c>
      <c r="I90">
        <v>1450</v>
      </c>
      <c r="J90">
        <v>1728</v>
      </c>
      <c r="K90">
        <v>1182</v>
      </c>
      <c r="L90">
        <v>999</v>
      </c>
      <c r="M90" t="s">
        <v>11</v>
      </c>
      <c r="N90">
        <v>97</v>
      </c>
    </row>
    <row r="91" spans="1:14" x14ac:dyDescent="0.3">
      <c r="A91" t="s">
        <v>37</v>
      </c>
      <c r="B91" t="s">
        <v>38</v>
      </c>
      <c r="C91" t="s">
        <v>13</v>
      </c>
      <c r="D91">
        <v>5</v>
      </c>
      <c r="E91">
        <v>50</v>
      </c>
      <c r="F91">
        <v>860</v>
      </c>
      <c r="G91">
        <v>744</v>
      </c>
      <c r="H91">
        <v>343</v>
      </c>
      <c r="I91">
        <v>320</v>
      </c>
      <c r="J91">
        <v>287</v>
      </c>
      <c r="K91">
        <v>680</v>
      </c>
      <c r="L91">
        <v>623</v>
      </c>
      <c r="M91" t="s">
        <v>11</v>
      </c>
      <c r="N91">
        <v>96</v>
      </c>
    </row>
    <row r="92" spans="1:14" x14ac:dyDescent="0.3">
      <c r="A92" t="s">
        <v>37</v>
      </c>
      <c r="B92" t="s">
        <v>38</v>
      </c>
      <c r="C92" t="s">
        <v>39</v>
      </c>
      <c r="D92">
        <v>5</v>
      </c>
      <c r="E92">
        <v>60</v>
      </c>
      <c r="F92">
        <v>23</v>
      </c>
      <c r="G92">
        <v>35</v>
      </c>
      <c r="M92" t="s">
        <v>11</v>
      </c>
      <c r="N92">
        <v>95</v>
      </c>
    </row>
    <row r="93" spans="1:14" x14ac:dyDescent="0.3">
      <c r="A93" t="s">
        <v>40</v>
      </c>
      <c r="B93" t="s">
        <v>41</v>
      </c>
      <c r="C93" t="s">
        <v>10</v>
      </c>
      <c r="D93">
        <v>35</v>
      </c>
      <c r="E93">
        <v>135</v>
      </c>
      <c r="F93">
        <v>116</v>
      </c>
      <c r="G93">
        <v>164</v>
      </c>
      <c r="H93">
        <v>319</v>
      </c>
      <c r="I93">
        <v>251</v>
      </c>
      <c r="J93">
        <v>207</v>
      </c>
      <c r="K93">
        <v>182</v>
      </c>
      <c r="L93">
        <v>54</v>
      </c>
      <c r="M93" t="s">
        <v>11</v>
      </c>
      <c r="N93">
        <v>96</v>
      </c>
    </row>
    <row r="94" spans="1:14" x14ac:dyDescent="0.3">
      <c r="A94" t="s">
        <v>40</v>
      </c>
      <c r="B94" t="s">
        <v>41</v>
      </c>
      <c r="C94" t="s">
        <v>18</v>
      </c>
      <c r="D94">
        <v>35</v>
      </c>
      <c r="E94">
        <v>180</v>
      </c>
      <c r="G94">
        <v>89</v>
      </c>
      <c r="M94" t="s">
        <v>11</v>
      </c>
      <c r="N94">
        <v>92</v>
      </c>
    </row>
    <row r="95" spans="1:14" x14ac:dyDescent="0.3">
      <c r="A95" t="s">
        <v>40</v>
      </c>
      <c r="B95" t="s">
        <v>41</v>
      </c>
      <c r="C95" t="s">
        <v>39</v>
      </c>
      <c r="D95">
        <v>35</v>
      </c>
      <c r="E95">
        <v>180</v>
      </c>
      <c r="F95">
        <v>5</v>
      </c>
      <c r="M95" t="s">
        <v>11</v>
      </c>
      <c r="N95">
        <v>98</v>
      </c>
    </row>
    <row r="96" spans="1:14" x14ac:dyDescent="0.3">
      <c r="A96" t="s">
        <v>40</v>
      </c>
      <c r="B96" t="s">
        <v>41</v>
      </c>
      <c r="C96" t="s">
        <v>42</v>
      </c>
      <c r="D96">
        <v>35</v>
      </c>
      <c r="E96">
        <v>180</v>
      </c>
      <c r="F96">
        <v>5</v>
      </c>
      <c r="M96" t="s">
        <v>11</v>
      </c>
      <c r="N96">
        <v>97</v>
      </c>
    </row>
    <row r="97" spans="1:14" x14ac:dyDescent="0.3">
      <c r="A97" t="s">
        <v>43</v>
      </c>
      <c r="B97" t="s">
        <v>36</v>
      </c>
      <c r="C97" t="s">
        <v>10</v>
      </c>
      <c r="D97">
        <v>4</v>
      </c>
      <c r="E97">
        <v>45</v>
      </c>
      <c r="F97">
        <v>962</v>
      </c>
      <c r="G97">
        <v>1465</v>
      </c>
      <c r="H97">
        <v>1334</v>
      </c>
      <c r="I97">
        <v>2383</v>
      </c>
      <c r="J97">
        <v>1525</v>
      </c>
      <c r="K97">
        <v>1582</v>
      </c>
      <c r="L97">
        <v>1539</v>
      </c>
      <c r="M97" t="s">
        <v>11</v>
      </c>
      <c r="N97">
        <v>100</v>
      </c>
    </row>
    <row r="98" spans="1:14" x14ac:dyDescent="0.3">
      <c r="A98" t="s">
        <v>43</v>
      </c>
      <c r="B98" t="s">
        <v>36</v>
      </c>
      <c r="C98" t="s">
        <v>13</v>
      </c>
      <c r="D98">
        <v>4</v>
      </c>
      <c r="E98">
        <v>55</v>
      </c>
      <c r="F98">
        <v>1450</v>
      </c>
      <c r="G98">
        <v>834</v>
      </c>
      <c r="H98">
        <v>620</v>
      </c>
      <c r="I98">
        <v>348</v>
      </c>
      <c r="J98">
        <v>930</v>
      </c>
      <c r="K98">
        <v>870</v>
      </c>
      <c r="L98">
        <v>850</v>
      </c>
      <c r="M98" t="s">
        <v>11</v>
      </c>
      <c r="N98">
        <v>96</v>
      </c>
    </row>
    <row r="99" spans="1:14" x14ac:dyDescent="0.3">
      <c r="A99" t="s">
        <v>43</v>
      </c>
      <c r="B99" t="s">
        <v>36</v>
      </c>
      <c r="C99" t="s">
        <v>14</v>
      </c>
      <c r="D99">
        <v>4</v>
      </c>
      <c r="E99">
        <v>55</v>
      </c>
      <c r="G99">
        <v>5</v>
      </c>
      <c r="M99" t="s">
        <v>11</v>
      </c>
      <c r="N99">
        <v>100</v>
      </c>
    </row>
    <row r="100" spans="1:14" x14ac:dyDescent="0.3">
      <c r="A100" t="s">
        <v>43</v>
      </c>
      <c r="B100" t="s">
        <v>36</v>
      </c>
      <c r="C100" t="s">
        <v>15</v>
      </c>
      <c r="D100">
        <v>4</v>
      </c>
      <c r="E100">
        <v>55</v>
      </c>
      <c r="F100">
        <v>5</v>
      </c>
      <c r="M100" t="s">
        <v>11</v>
      </c>
      <c r="N100">
        <v>95</v>
      </c>
    </row>
    <row r="101" spans="1:14" x14ac:dyDescent="0.3">
      <c r="A101" t="s">
        <v>43</v>
      </c>
      <c r="B101" t="s">
        <v>36</v>
      </c>
      <c r="C101" t="s">
        <v>44</v>
      </c>
      <c r="D101">
        <v>4</v>
      </c>
      <c r="E101">
        <v>55</v>
      </c>
      <c r="G101">
        <v>5</v>
      </c>
      <c r="M101" t="s">
        <v>11</v>
      </c>
      <c r="N101">
        <v>100</v>
      </c>
    </row>
    <row r="102" spans="1:14" x14ac:dyDescent="0.3">
      <c r="A102" t="s">
        <v>45</v>
      </c>
      <c r="B102" t="s">
        <v>46</v>
      </c>
      <c r="C102" t="s">
        <v>10</v>
      </c>
      <c r="D102">
        <v>3.5</v>
      </c>
      <c r="E102">
        <v>25</v>
      </c>
      <c r="F102">
        <v>604</v>
      </c>
      <c r="G102">
        <v>339</v>
      </c>
      <c r="H102">
        <v>853</v>
      </c>
      <c r="I102">
        <v>2331</v>
      </c>
      <c r="J102">
        <v>1049</v>
      </c>
      <c r="K102">
        <v>326</v>
      </c>
      <c r="L102">
        <v>708</v>
      </c>
      <c r="M102" t="s">
        <v>11</v>
      </c>
      <c r="N102">
        <v>99</v>
      </c>
    </row>
    <row r="103" spans="1:14" x14ac:dyDescent="0.3">
      <c r="A103" t="s">
        <v>45</v>
      </c>
      <c r="B103" t="s">
        <v>46</v>
      </c>
      <c r="C103" t="s">
        <v>13</v>
      </c>
      <c r="D103">
        <v>3.5</v>
      </c>
      <c r="E103">
        <v>35</v>
      </c>
      <c r="F103">
        <v>1350</v>
      </c>
      <c r="G103">
        <v>1200</v>
      </c>
      <c r="H103">
        <v>567</v>
      </c>
      <c r="I103">
        <v>200</v>
      </c>
      <c r="J103">
        <v>540</v>
      </c>
      <c r="K103">
        <v>1250</v>
      </c>
      <c r="L103">
        <v>890</v>
      </c>
      <c r="M103" t="s">
        <v>11</v>
      </c>
      <c r="N103">
        <v>91</v>
      </c>
    </row>
    <row r="104" spans="1:14" x14ac:dyDescent="0.3">
      <c r="A104" t="s">
        <v>47</v>
      </c>
      <c r="B104" t="s">
        <v>48</v>
      </c>
      <c r="C104" t="s">
        <v>10</v>
      </c>
      <c r="D104">
        <v>5</v>
      </c>
      <c r="E104">
        <v>35</v>
      </c>
      <c r="F104">
        <v>527</v>
      </c>
      <c r="G104">
        <v>203</v>
      </c>
      <c r="H104">
        <v>395</v>
      </c>
      <c r="I104">
        <v>499</v>
      </c>
      <c r="J104">
        <v>915</v>
      </c>
      <c r="K104">
        <v>230</v>
      </c>
      <c r="L104">
        <v>532</v>
      </c>
      <c r="M104" t="s">
        <v>11</v>
      </c>
      <c r="N104">
        <v>91</v>
      </c>
    </row>
    <row r="105" spans="1:14" x14ac:dyDescent="0.3">
      <c r="A105" t="s">
        <v>47</v>
      </c>
      <c r="B105" t="s">
        <v>48</v>
      </c>
      <c r="C105" t="s">
        <v>13</v>
      </c>
      <c r="D105">
        <v>5</v>
      </c>
      <c r="E105">
        <v>45</v>
      </c>
      <c r="F105">
        <v>342</v>
      </c>
      <c r="G105">
        <v>280</v>
      </c>
      <c r="H105">
        <v>133</v>
      </c>
      <c r="I105">
        <v>200</v>
      </c>
      <c r="J105">
        <v>187</v>
      </c>
      <c r="K105">
        <v>850</v>
      </c>
      <c r="L105">
        <v>345</v>
      </c>
      <c r="M105" t="s">
        <v>11</v>
      </c>
      <c r="N105">
        <v>94</v>
      </c>
    </row>
    <row r="106" spans="1:14" x14ac:dyDescent="0.3">
      <c r="A106" t="s">
        <v>47</v>
      </c>
      <c r="B106" t="s">
        <v>48</v>
      </c>
      <c r="C106" t="s">
        <v>44</v>
      </c>
      <c r="D106">
        <v>5</v>
      </c>
      <c r="E106">
        <v>45</v>
      </c>
      <c r="F106">
        <v>28</v>
      </c>
      <c r="G106">
        <v>5</v>
      </c>
      <c r="M106" t="s">
        <v>11</v>
      </c>
      <c r="N106">
        <v>90</v>
      </c>
    </row>
    <row r="107" spans="1:14" x14ac:dyDescent="0.3">
      <c r="A107" t="s">
        <v>49</v>
      </c>
      <c r="B107" t="s">
        <v>50</v>
      </c>
      <c r="C107" t="s">
        <v>10</v>
      </c>
      <c r="D107">
        <v>55</v>
      </c>
      <c r="E107">
        <v>375</v>
      </c>
      <c r="F107">
        <v>36</v>
      </c>
      <c r="G107">
        <v>40</v>
      </c>
      <c r="H107">
        <v>45</v>
      </c>
      <c r="I107">
        <v>141</v>
      </c>
      <c r="J107">
        <v>156</v>
      </c>
      <c r="K107">
        <v>73</v>
      </c>
      <c r="L107">
        <v>39</v>
      </c>
      <c r="M107" t="s">
        <v>11</v>
      </c>
      <c r="N107">
        <v>92</v>
      </c>
    </row>
    <row r="108" spans="1:14" x14ac:dyDescent="0.3">
      <c r="A108" t="s">
        <v>49</v>
      </c>
      <c r="B108" t="s">
        <v>50</v>
      </c>
      <c r="C108" t="s">
        <v>13</v>
      </c>
      <c r="D108">
        <v>55</v>
      </c>
      <c r="E108">
        <v>400</v>
      </c>
      <c r="F108">
        <v>25</v>
      </c>
      <c r="G108">
        <v>30</v>
      </c>
      <c r="H108">
        <v>23</v>
      </c>
      <c r="I108">
        <v>22</v>
      </c>
      <c r="J108">
        <v>35</v>
      </c>
      <c r="K108">
        <v>135</v>
      </c>
      <c r="L108">
        <v>142</v>
      </c>
      <c r="M108" t="s">
        <v>11</v>
      </c>
      <c r="N108">
        <v>95</v>
      </c>
    </row>
    <row r="109" spans="1:14" x14ac:dyDescent="0.3">
      <c r="A109" t="s">
        <v>49</v>
      </c>
      <c r="B109" t="s">
        <v>50</v>
      </c>
      <c r="C109" t="s">
        <v>18</v>
      </c>
      <c r="D109">
        <v>55</v>
      </c>
      <c r="E109">
        <v>510</v>
      </c>
      <c r="F109">
        <v>33</v>
      </c>
      <c r="G109">
        <v>15</v>
      </c>
      <c r="M109" t="s">
        <v>11</v>
      </c>
      <c r="N109">
        <v>98</v>
      </c>
    </row>
    <row r="110" spans="1:14" x14ac:dyDescent="0.3">
      <c r="A110" t="s">
        <v>49</v>
      </c>
      <c r="B110" t="s">
        <v>50</v>
      </c>
      <c r="C110" t="s">
        <v>252</v>
      </c>
      <c r="D110">
        <v>55</v>
      </c>
      <c r="E110">
        <v>510</v>
      </c>
      <c r="F110">
        <v>53</v>
      </c>
      <c r="G110">
        <v>21</v>
      </c>
      <c r="M110" t="s">
        <v>11</v>
      </c>
      <c r="N110">
        <v>99</v>
      </c>
    </row>
    <row r="111" spans="1:14" x14ac:dyDescent="0.3">
      <c r="A111" t="s">
        <v>51</v>
      </c>
      <c r="B111" t="s">
        <v>52</v>
      </c>
      <c r="C111" t="s">
        <v>10</v>
      </c>
      <c r="D111">
        <v>40</v>
      </c>
      <c r="E111">
        <v>359</v>
      </c>
      <c r="F111">
        <v>41</v>
      </c>
      <c r="G111">
        <v>106</v>
      </c>
      <c r="H111">
        <v>81</v>
      </c>
      <c r="I111">
        <v>215</v>
      </c>
      <c r="J111">
        <v>255</v>
      </c>
      <c r="K111">
        <v>72</v>
      </c>
      <c r="L111">
        <v>21</v>
      </c>
      <c r="M111" t="s">
        <v>11</v>
      </c>
      <c r="N111">
        <v>93</v>
      </c>
    </row>
    <row r="112" spans="1:14" x14ac:dyDescent="0.3">
      <c r="A112" t="s">
        <v>51</v>
      </c>
      <c r="B112" t="s">
        <v>52</v>
      </c>
      <c r="C112" t="s">
        <v>18</v>
      </c>
      <c r="D112">
        <v>40</v>
      </c>
      <c r="E112">
        <v>399</v>
      </c>
      <c r="F112">
        <v>55</v>
      </c>
      <c r="G112">
        <v>45</v>
      </c>
      <c r="M112" t="s">
        <v>11</v>
      </c>
      <c r="N112">
        <v>98</v>
      </c>
    </row>
    <row r="113" spans="1:14" x14ac:dyDescent="0.3">
      <c r="A113" t="s">
        <v>51</v>
      </c>
      <c r="B113" t="s">
        <v>52</v>
      </c>
      <c r="C113" t="s">
        <v>252</v>
      </c>
      <c r="D113">
        <v>40</v>
      </c>
      <c r="E113">
        <v>399</v>
      </c>
      <c r="F113">
        <v>30</v>
      </c>
      <c r="M113" t="s">
        <v>11</v>
      </c>
      <c r="N113">
        <v>99</v>
      </c>
    </row>
    <row r="114" spans="1:14" x14ac:dyDescent="0.3">
      <c r="A114" t="s">
        <v>53</v>
      </c>
      <c r="B114" t="s">
        <v>54</v>
      </c>
      <c r="C114" t="s">
        <v>18</v>
      </c>
      <c r="D114">
        <v>30</v>
      </c>
      <c r="E114">
        <v>120</v>
      </c>
      <c r="F114">
        <v>42</v>
      </c>
      <c r="G114">
        <v>47</v>
      </c>
      <c r="H114">
        <v>12</v>
      </c>
      <c r="I114">
        <v>7</v>
      </c>
      <c r="J114">
        <v>71</v>
      </c>
      <c r="K114">
        <v>29</v>
      </c>
      <c r="L114">
        <v>31</v>
      </c>
      <c r="M114" t="s">
        <v>11</v>
      </c>
      <c r="N114">
        <v>96</v>
      </c>
    </row>
    <row r="115" spans="1:14" x14ac:dyDescent="0.3">
      <c r="A115" t="s">
        <v>53</v>
      </c>
      <c r="B115" t="s">
        <v>54</v>
      </c>
      <c r="C115" t="s">
        <v>252</v>
      </c>
      <c r="D115">
        <v>30</v>
      </c>
      <c r="E115">
        <v>150</v>
      </c>
      <c r="F115">
        <v>26</v>
      </c>
      <c r="G115">
        <v>25</v>
      </c>
      <c r="M115" t="s">
        <v>11</v>
      </c>
      <c r="N115">
        <v>100</v>
      </c>
    </row>
    <row r="116" spans="1:14" x14ac:dyDescent="0.3">
      <c r="A116" t="s">
        <v>53</v>
      </c>
      <c r="B116" t="s">
        <v>54</v>
      </c>
      <c r="C116" t="s">
        <v>15</v>
      </c>
      <c r="D116">
        <v>30</v>
      </c>
      <c r="E116">
        <v>120</v>
      </c>
      <c r="F116">
        <v>5</v>
      </c>
      <c r="M116" t="s">
        <v>11</v>
      </c>
      <c r="N116">
        <v>96</v>
      </c>
    </row>
    <row r="117" spans="1:14" x14ac:dyDescent="0.3">
      <c r="A117" t="s">
        <v>53</v>
      </c>
      <c r="B117" t="s">
        <v>54</v>
      </c>
      <c r="C117" t="s">
        <v>44</v>
      </c>
      <c r="D117">
        <v>30</v>
      </c>
      <c r="E117">
        <v>120</v>
      </c>
      <c r="F117">
        <v>8</v>
      </c>
      <c r="M117" t="s">
        <v>11</v>
      </c>
      <c r="N117">
        <v>97</v>
      </c>
    </row>
    <row r="118" spans="1:14" x14ac:dyDescent="0.3">
      <c r="A118" t="s">
        <v>55</v>
      </c>
      <c r="B118" t="s">
        <v>56</v>
      </c>
      <c r="C118" t="s">
        <v>10</v>
      </c>
      <c r="D118">
        <v>9</v>
      </c>
      <c r="E118">
        <v>45</v>
      </c>
      <c r="F118">
        <v>80</v>
      </c>
      <c r="G118">
        <v>71</v>
      </c>
      <c r="H118">
        <v>200</v>
      </c>
      <c r="I118">
        <v>114</v>
      </c>
      <c r="J118">
        <v>210</v>
      </c>
      <c r="K118">
        <v>116</v>
      </c>
      <c r="L118">
        <v>408</v>
      </c>
      <c r="M118" t="s">
        <v>11</v>
      </c>
      <c r="N118">
        <v>97</v>
      </c>
    </row>
    <row r="119" spans="1:14" x14ac:dyDescent="0.3">
      <c r="A119" t="s">
        <v>55</v>
      </c>
      <c r="B119" t="s">
        <v>56</v>
      </c>
      <c r="C119" t="s">
        <v>13</v>
      </c>
      <c r="D119">
        <v>9</v>
      </c>
      <c r="E119">
        <v>55</v>
      </c>
      <c r="F119">
        <v>230</v>
      </c>
      <c r="G119">
        <v>185</v>
      </c>
      <c r="H119">
        <v>74</v>
      </c>
      <c r="I119">
        <v>67</v>
      </c>
      <c r="J119">
        <v>55</v>
      </c>
      <c r="K119">
        <v>80</v>
      </c>
      <c r="L119">
        <v>250</v>
      </c>
      <c r="M119" t="s">
        <v>11</v>
      </c>
      <c r="N119">
        <v>90</v>
      </c>
    </row>
    <row r="120" spans="1:14" x14ac:dyDescent="0.3">
      <c r="A120" t="s">
        <v>57</v>
      </c>
      <c r="B120" t="s">
        <v>58</v>
      </c>
      <c r="C120" t="s">
        <v>10</v>
      </c>
      <c r="D120">
        <v>7.5</v>
      </c>
      <c r="E120">
        <v>58</v>
      </c>
      <c r="F120">
        <v>94</v>
      </c>
      <c r="G120">
        <v>138</v>
      </c>
      <c r="H120">
        <v>124</v>
      </c>
      <c r="I120">
        <v>72</v>
      </c>
      <c r="J120">
        <v>10</v>
      </c>
      <c r="K120">
        <v>0</v>
      </c>
      <c r="L120">
        <v>0</v>
      </c>
      <c r="M120" t="s">
        <v>11</v>
      </c>
      <c r="N120">
        <v>99</v>
      </c>
    </row>
    <row r="121" spans="1:14" x14ac:dyDescent="0.3">
      <c r="A121" t="s">
        <v>57</v>
      </c>
      <c r="B121" t="s">
        <v>58</v>
      </c>
      <c r="C121" t="s">
        <v>13</v>
      </c>
      <c r="D121">
        <v>7.5</v>
      </c>
      <c r="E121">
        <v>70</v>
      </c>
      <c r="F121">
        <v>360</v>
      </c>
      <c r="G121">
        <v>245</v>
      </c>
      <c r="H121">
        <v>133</v>
      </c>
      <c r="I121">
        <v>88</v>
      </c>
      <c r="J121">
        <v>10</v>
      </c>
      <c r="M121" t="s">
        <v>11</v>
      </c>
      <c r="N121">
        <v>99</v>
      </c>
    </row>
    <row r="122" spans="1:14" x14ac:dyDescent="0.3">
      <c r="A122" t="s">
        <v>57</v>
      </c>
      <c r="B122" t="s">
        <v>58</v>
      </c>
      <c r="C122" t="s">
        <v>44</v>
      </c>
      <c r="D122">
        <v>7.5</v>
      </c>
      <c r="E122">
        <v>70</v>
      </c>
      <c r="F122">
        <v>5</v>
      </c>
      <c r="M122" t="s">
        <v>11</v>
      </c>
      <c r="N122">
        <v>96</v>
      </c>
    </row>
    <row r="123" spans="1:14" x14ac:dyDescent="0.3">
      <c r="A123" t="s">
        <v>59</v>
      </c>
      <c r="B123" t="s">
        <v>60</v>
      </c>
      <c r="C123" t="s">
        <v>10</v>
      </c>
      <c r="D123">
        <v>3.5</v>
      </c>
      <c r="E123">
        <v>35</v>
      </c>
      <c r="F123">
        <v>62</v>
      </c>
      <c r="G123">
        <v>36</v>
      </c>
      <c r="H123">
        <v>46</v>
      </c>
      <c r="I123">
        <v>34</v>
      </c>
      <c r="J123">
        <v>1</v>
      </c>
      <c r="K123">
        <v>1</v>
      </c>
      <c r="L123">
        <v>4</v>
      </c>
      <c r="M123" t="s">
        <v>11</v>
      </c>
      <c r="N123">
        <v>100</v>
      </c>
    </row>
    <row r="124" spans="1:14" x14ac:dyDescent="0.3">
      <c r="A124" t="s">
        <v>59</v>
      </c>
      <c r="B124" t="s">
        <v>60</v>
      </c>
      <c r="C124" t="s">
        <v>13</v>
      </c>
      <c r="D124">
        <v>3.5</v>
      </c>
      <c r="E124">
        <v>50</v>
      </c>
      <c r="F124">
        <v>5</v>
      </c>
      <c r="M124" t="s">
        <v>11</v>
      </c>
      <c r="N124">
        <v>92</v>
      </c>
    </row>
    <row r="125" spans="1:14" x14ac:dyDescent="0.3">
      <c r="A125" t="s">
        <v>59</v>
      </c>
      <c r="B125" t="s">
        <v>60</v>
      </c>
      <c r="C125" t="s">
        <v>26</v>
      </c>
      <c r="D125">
        <v>3.5</v>
      </c>
      <c r="E125">
        <v>50</v>
      </c>
      <c r="F125">
        <v>3</v>
      </c>
      <c r="M125" t="s">
        <v>11</v>
      </c>
      <c r="N125">
        <v>93</v>
      </c>
    </row>
    <row r="126" spans="1:14" x14ac:dyDescent="0.3">
      <c r="A126" t="s">
        <v>59</v>
      </c>
      <c r="B126" t="s">
        <v>60</v>
      </c>
      <c r="C126" t="s">
        <v>18</v>
      </c>
      <c r="D126">
        <v>3.5</v>
      </c>
      <c r="E126">
        <v>65</v>
      </c>
      <c r="F126">
        <v>35</v>
      </c>
      <c r="M126" t="s">
        <v>11</v>
      </c>
      <c r="N126">
        <v>96</v>
      </c>
    </row>
    <row r="127" spans="1:14" x14ac:dyDescent="0.3">
      <c r="A127" t="s">
        <v>61</v>
      </c>
      <c r="B127" t="s">
        <v>60</v>
      </c>
      <c r="C127" t="s">
        <v>10</v>
      </c>
      <c r="D127">
        <v>5.5</v>
      </c>
      <c r="E127">
        <v>75</v>
      </c>
      <c r="F127">
        <v>45</v>
      </c>
      <c r="G127">
        <v>3</v>
      </c>
      <c r="H127">
        <v>10</v>
      </c>
      <c r="I127">
        <v>21</v>
      </c>
      <c r="J127">
        <v>1</v>
      </c>
      <c r="K127">
        <v>40</v>
      </c>
      <c r="L127">
        <v>41</v>
      </c>
      <c r="M127" t="s">
        <v>11</v>
      </c>
      <c r="N127">
        <v>91</v>
      </c>
    </row>
    <row r="128" spans="1:14" x14ac:dyDescent="0.3">
      <c r="A128" t="s">
        <v>61</v>
      </c>
      <c r="B128" t="s">
        <v>60</v>
      </c>
      <c r="C128" t="s">
        <v>13</v>
      </c>
      <c r="D128">
        <v>5.5</v>
      </c>
      <c r="E128">
        <v>80</v>
      </c>
      <c r="F128">
        <v>200</v>
      </c>
      <c r="G128">
        <v>45</v>
      </c>
      <c r="H128">
        <v>5</v>
      </c>
      <c r="M128" t="s">
        <v>11</v>
      </c>
      <c r="N128">
        <v>92</v>
      </c>
    </row>
    <row r="129" spans="1:14" x14ac:dyDescent="0.3">
      <c r="A129" t="s">
        <v>61</v>
      </c>
      <c r="B129" t="s">
        <v>60</v>
      </c>
      <c r="C129" t="s">
        <v>18</v>
      </c>
      <c r="D129">
        <v>5.5</v>
      </c>
      <c r="E129">
        <v>95</v>
      </c>
      <c r="F129">
        <v>35</v>
      </c>
      <c r="M129" t="s">
        <v>11</v>
      </c>
      <c r="N129">
        <v>96</v>
      </c>
    </row>
    <row r="130" spans="1:14" x14ac:dyDescent="0.3">
      <c r="A130" t="s">
        <v>62</v>
      </c>
      <c r="B130" t="s">
        <v>63</v>
      </c>
      <c r="C130" t="s">
        <v>10</v>
      </c>
      <c r="D130">
        <v>3.5</v>
      </c>
      <c r="E130">
        <v>28</v>
      </c>
      <c r="F130">
        <v>299</v>
      </c>
      <c r="G130">
        <v>83</v>
      </c>
      <c r="H130">
        <v>176</v>
      </c>
      <c r="I130">
        <v>400</v>
      </c>
      <c r="J130">
        <v>427</v>
      </c>
      <c r="K130">
        <v>459</v>
      </c>
      <c r="L130">
        <v>369</v>
      </c>
      <c r="M130" t="s">
        <v>11</v>
      </c>
      <c r="N130">
        <v>99</v>
      </c>
    </row>
    <row r="131" spans="1:14" x14ac:dyDescent="0.3">
      <c r="A131" t="s">
        <v>62</v>
      </c>
      <c r="B131" t="s">
        <v>63</v>
      </c>
      <c r="C131" t="s">
        <v>13</v>
      </c>
      <c r="D131">
        <v>3.5</v>
      </c>
      <c r="E131">
        <v>35</v>
      </c>
      <c r="F131">
        <v>433</v>
      </c>
      <c r="G131">
        <v>350</v>
      </c>
      <c r="H131">
        <v>235</v>
      </c>
      <c r="I131">
        <v>170</v>
      </c>
      <c r="J131">
        <v>55</v>
      </c>
      <c r="K131">
        <v>135</v>
      </c>
      <c r="L131">
        <v>120</v>
      </c>
      <c r="M131" t="s">
        <v>11</v>
      </c>
      <c r="N131">
        <v>99</v>
      </c>
    </row>
    <row r="132" spans="1:14" x14ac:dyDescent="0.3">
      <c r="A132" t="s">
        <v>62</v>
      </c>
      <c r="B132" t="s">
        <v>63</v>
      </c>
      <c r="C132" t="s">
        <v>44</v>
      </c>
      <c r="D132">
        <v>3.5</v>
      </c>
      <c r="E132">
        <v>35</v>
      </c>
      <c r="G132">
        <v>13</v>
      </c>
      <c r="M132" t="s">
        <v>11</v>
      </c>
      <c r="N132">
        <v>100</v>
      </c>
    </row>
    <row r="133" spans="1:14" x14ac:dyDescent="0.3">
      <c r="A133" t="s">
        <v>64</v>
      </c>
      <c r="B133" t="s">
        <v>60</v>
      </c>
      <c r="C133" t="s">
        <v>10</v>
      </c>
      <c r="D133">
        <v>8</v>
      </c>
      <c r="E133">
        <v>65</v>
      </c>
      <c r="F133">
        <v>163</v>
      </c>
      <c r="G133">
        <v>33</v>
      </c>
      <c r="H133">
        <v>68</v>
      </c>
      <c r="I133">
        <v>32</v>
      </c>
      <c r="J133">
        <v>138</v>
      </c>
      <c r="K133">
        <v>386</v>
      </c>
      <c r="L133">
        <v>233</v>
      </c>
      <c r="M133" t="s">
        <v>11</v>
      </c>
      <c r="N133">
        <v>91</v>
      </c>
    </row>
    <row r="134" spans="1:14" x14ac:dyDescent="0.3">
      <c r="A134" t="s">
        <v>64</v>
      </c>
      <c r="B134" t="s">
        <v>60</v>
      </c>
      <c r="C134" t="s">
        <v>13</v>
      </c>
      <c r="D134">
        <v>8</v>
      </c>
      <c r="E134">
        <v>80</v>
      </c>
      <c r="F134">
        <v>189</v>
      </c>
      <c r="G134">
        <v>144</v>
      </c>
      <c r="H134">
        <v>64</v>
      </c>
      <c r="J134">
        <v>87</v>
      </c>
      <c r="K134">
        <v>153</v>
      </c>
      <c r="L134">
        <v>145</v>
      </c>
      <c r="M134" t="s">
        <v>11</v>
      </c>
      <c r="N134">
        <v>98</v>
      </c>
    </row>
    <row r="135" spans="1:14" x14ac:dyDescent="0.3">
      <c r="A135" t="s">
        <v>64</v>
      </c>
      <c r="B135" t="s">
        <v>60</v>
      </c>
      <c r="C135" t="s">
        <v>18</v>
      </c>
      <c r="D135">
        <v>8</v>
      </c>
      <c r="E135">
        <v>80</v>
      </c>
      <c r="F135">
        <v>35</v>
      </c>
      <c r="G135">
        <v>23</v>
      </c>
      <c r="M135" t="s">
        <v>11</v>
      </c>
      <c r="N135">
        <v>93</v>
      </c>
    </row>
    <row r="136" spans="1:14" x14ac:dyDescent="0.3">
      <c r="A136" t="s">
        <v>65</v>
      </c>
      <c r="B136" t="s">
        <v>63</v>
      </c>
      <c r="C136" t="s">
        <v>10</v>
      </c>
      <c r="D136">
        <v>3.5</v>
      </c>
      <c r="E136">
        <v>25</v>
      </c>
      <c r="F136">
        <v>382</v>
      </c>
      <c r="G136">
        <v>425</v>
      </c>
      <c r="H136">
        <v>323</v>
      </c>
      <c r="I136">
        <v>238</v>
      </c>
      <c r="J136">
        <v>484</v>
      </c>
      <c r="K136">
        <v>394</v>
      </c>
      <c r="L136">
        <v>213</v>
      </c>
      <c r="M136" t="s">
        <v>11</v>
      </c>
      <c r="N136">
        <v>97</v>
      </c>
    </row>
    <row r="137" spans="1:14" x14ac:dyDescent="0.3">
      <c r="A137" t="s">
        <v>65</v>
      </c>
      <c r="B137" t="s">
        <v>63</v>
      </c>
      <c r="C137" t="s">
        <v>13</v>
      </c>
      <c r="D137">
        <v>3.5</v>
      </c>
      <c r="E137">
        <v>35</v>
      </c>
      <c r="F137">
        <v>530</v>
      </c>
      <c r="G137">
        <v>480</v>
      </c>
      <c r="H137">
        <v>257</v>
      </c>
      <c r="I137">
        <v>200</v>
      </c>
      <c r="J137">
        <v>230</v>
      </c>
      <c r="K137">
        <v>580</v>
      </c>
      <c r="L137">
        <v>578</v>
      </c>
      <c r="M137" t="s">
        <v>11</v>
      </c>
      <c r="N137">
        <v>95</v>
      </c>
    </row>
    <row r="138" spans="1:14" x14ac:dyDescent="0.3">
      <c r="A138" t="s">
        <v>66</v>
      </c>
      <c r="B138" t="s">
        <v>60</v>
      </c>
      <c r="C138" t="s">
        <v>10</v>
      </c>
      <c r="D138">
        <v>10</v>
      </c>
      <c r="E138">
        <v>130</v>
      </c>
      <c r="F138">
        <v>38</v>
      </c>
      <c r="G138">
        <v>16</v>
      </c>
      <c r="H138">
        <v>36</v>
      </c>
      <c r="I138">
        <v>79</v>
      </c>
      <c r="J138">
        <v>23</v>
      </c>
      <c r="K138">
        <v>78</v>
      </c>
      <c r="L138">
        <v>124</v>
      </c>
      <c r="M138" t="s">
        <v>11</v>
      </c>
      <c r="N138">
        <v>97</v>
      </c>
    </row>
    <row r="139" spans="1:14" x14ac:dyDescent="0.3">
      <c r="A139" t="s">
        <v>66</v>
      </c>
      <c r="B139" t="s">
        <v>60</v>
      </c>
      <c r="C139" t="s">
        <v>13</v>
      </c>
      <c r="D139">
        <v>10</v>
      </c>
      <c r="E139">
        <v>145</v>
      </c>
      <c r="F139">
        <v>45</v>
      </c>
      <c r="G139">
        <v>35</v>
      </c>
      <c r="H139">
        <v>30</v>
      </c>
      <c r="I139">
        <v>20</v>
      </c>
      <c r="J139">
        <v>15</v>
      </c>
      <c r="K139">
        <v>50</v>
      </c>
      <c r="L139">
        <v>45</v>
      </c>
      <c r="M139" t="s">
        <v>11</v>
      </c>
      <c r="N139">
        <v>100</v>
      </c>
    </row>
    <row r="140" spans="1:14" x14ac:dyDescent="0.3">
      <c r="A140" t="s">
        <v>66</v>
      </c>
      <c r="B140" t="s">
        <v>60</v>
      </c>
      <c r="C140" t="s">
        <v>18</v>
      </c>
      <c r="D140">
        <v>10</v>
      </c>
      <c r="E140">
        <v>160</v>
      </c>
      <c r="F140">
        <v>55</v>
      </c>
      <c r="M140" t="s">
        <v>11</v>
      </c>
      <c r="N140">
        <v>99</v>
      </c>
    </row>
    <row r="141" spans="1:14" x14ac:dyDescent="0.3">
      <c r="A141" t="s">
        <v>67</v>
      </c>
      <c r="B141" t="s">
        <v>56</v>
      </c>
      <c r="C141" t="s">
        <v>10</v>
      </c>
      <c r="D141">
        <v>4.5</v>
      </c>
      <c r="E141">
        <v>40</v>
      </c>
      <c r="F141">
        <v>41</v>
      </c>
      <c r="G141">
        <v>68</v>
      </c>
      <c r="H141">
        <v>183</v>
      </c>
      <c r="I141">
        <v>73</v>
      </c>
      <c r="J141">
        <v>79</v>
      </c>
      <c r="K141">
        <v>314</v>
      </c>
      <c r="L141">
        <v>156</v>
      </c>
      <c r="M141" t="s">
        <v>11</v>
      </c>
      <c r="N141">
        <v>97</v>
      </c>
    </row>
    <row r="142" spans="1:14" x14ac:dyDescent="0.3">
      <c r="A142" t="s">
        <v>67</v>
      </c>
      <c r="B142" t="s">
        <v>56</v>
      </c>
      <c r="C142" t="s">
        <v>13</v>
      </c>
      <c r="D142">
        <v>4.5</v>
      </c>
      <c r="E142">
        <v>50</v>
      </c>
      <c r="F142">
        <v>40</v>
      </c>
      <c r="G142">
        <v>33</v>
      </c>
      <c r="H142">
        <v>45</v>
      </c>
      <c r="I142">
        <v>20</v>
      </c>
      <c r="J142">
        <v>15</v>
      </c>
      <c r="K142">
        <v>55</v>
      </c>
      <c r="L142">
        <v>46</v>
      </c>
      <c r="M142" t="s">
        <v>11</v>
      </c>
      <c r="N142">
        <v>100</v>
      </c>
    </row>
    <row r="143" spans="1:14" x14ac:dyDescent="0.3">
      <c r="A143" t="s">
        <v>67</v>
      </c>
      <c r="B143" t="s">
        <v>56</v>
      </c>
      <c r="C143" t="s">
        <v>18</v>
      </c>
      <c r="D143">
        <v>4.5</v>
      </c>
      <c r="E143">
        <v>65</v>
      </c>
      <c r="F143">
        <v>5</v>
      </c>
      <c r="M143" t="s">
        <v>11</v>
      </c>
      <c r="N143">
        <v>94</v>
      </c>
    </row>
    <row r="144" spans="1:14" x14ac:dyDescent="0.3">
      <c r="A144" t="s">
        <v>68</v>
      </c>
      <c r="B144" t="s">
        <v>69</v>
      </c>
      <c r="C144" t="s">
        <v>10</v>
      </c>
      <c r="D144">
        <v>5</v>
      </c>
      <c r="E144">
        <v>85</v>
      </c>
      <c r="F144">
        <v>268</v>
      </c>
      <c r="G144">
        <v>253</v>
      </c>
      <c r="H144">
        <v>178</v>
      </c>
      <c r="I144">
        <v>360</v>
      </c>
      <c r="J144">
        <v>816</v>
      </c>
      <c r="K144">
        <v>410</v>
      </c>
      <c r="L144">
        <v>301</v>
      </c>
      <c r="M144" t="s">
        <v>11</v>
      </c>
      <c r="N144">
        <v>93</v>
      </c>
    </row>
    <row r="145" spans="1:14" x14ac:dyDescent="0.3">
      <c r="A145" t="s">
        <v>68</v>
      </c>
      <c r="B145" t="s">
        <v>69</v>
      </c>
      <c r="C145" t="s">
        <v>13</v>
      </c>
      <c r="D145">
        <v>5</v>
      </c>
      <c r="E145">
        <v>85</v>
      </c>
      <c r="F145">
        <v>180</v>
      </c>
      <c r="M145" t="s">
        <v>11</v>
      </c>
      <c r="N145">
        <v>98</v>
      </c>
    </row>
    <row r="146" spans="1:14" x14ac:dyDescent="0.3">
      <c r="A146" t="s">
        <v>70</v>
      </c>
      <c r="B146" t="s">
        <v>56</v>
      </c>
      <c r="C146" t="s">
        <v>10</v>
      </c>
      <c r="D146">
        <v>3.5</v>
      </c>
      <c r="E146">
        <v>35</v>
      </c>
      <c r="F146">
        <v>124</v>
      </c>
      <c r="G146">
        <v>4</v>
      </c>
      <c r="H146">
        <v>127</v>
      </c>
      <c r="I146">
        <v>35</v>
      </c>
      <c r="J146">
        <v>38</v>
      </c>
      <c r="K146">
        <v>12</v>
      </c>
      <c r="L146">
        <v>0</v>
      </c>
      <c r="M146" t="s">
        <v>11</v>
      </c>
      <c r="N146">
        <v>97</v>
      </c>
    </row>
    <row r="147" spans="1:14" x14ac:dyDescent="0.3">
      <c r="A147" t="s">
        <v>70</v>
      </c>
      <c r="B147" t="s">
        <v>56</v>
      </c>
      <c r="C147" t="s">
        <v>13</v>
      </c>
      <c r="D147">
        <v>3.5</v>
      </c>
      <c r="E147">
        <v>45</v>
      </c>
      <c r="F147">
        <v>24</v>
      </c>
      <c r="M147" t="s">
        <v>11</v>
      </c>
      <c r="N147">
        <v>91</v>
      </c>
    </row>
    <row r="148" spans="1:14" x14ac:dyDescent="0.3">
      <c r="A148" t="s">
        <v>70</v>
      </c>
      <c r="B148" t="s">
        <v>56</v>
      </c>
      <c r="C148" t="s">
        <v>18</v>
      </c>
      <c r="D148">
        <v>3.5</v>
      </c>
      <c r="E148">
        <v>60</v>
      </c>
      <c r="F148">
        <v>3</v>
      </c>
      <c r="M148" t="s">
        <v>11</v>
      </c>
      <c r="N148">
        <v>94</v>
      </c>
    </row>
    <row r="149" spans="1:14" x14ac:dyDescent="0.3">
      <c r="A149" t="s">
        <v>71</v>
      </c>
      <c r="B149" t="s">
        <v>48</v>
      </c>
      <c r="C149" t="s">
        <v>10</v>
      </c>
      <c r="D149">
        <v>5</v>
      </c>
      <c r="E149">
        <v>56</v>
      </c>
      <c r="F149">
        <v>61</v>
      </c>
      <c r="G149">
        <v>97</v>
      </c>
      <c r="H149">
        <v>29</v>
      </c>
      <c r="I149">
        <v>91</v>
      </c>
      <c r="J149">
        <v>62</v>
      </c>
      <c r="K149">
        <v>419</v>
      </c>
      <c r="L149">
        <v>37</v>
      </c>
      <c r="M149" t="s">
        <v>11</v>
      </c>
      <c r="N149">
        <v>96</v>
      </c>
    </row>
    <row r="150" spans="1:14" x14ac:dyDescent="0.3">
      <c r="A150" t="s">
        <v>71</v>
      </c>
      <c r="B150" t="s">
        <v>48</v>
      </c>
      <c r="C150" t="s">
        <v>13</v>
      </c>
      <c r="D150">
        <v>5</v>
      </c>
      <c r="E150">
        <v>66</v>
      </c>
      <c r="F150">
        <v>87</v>
      </c>
      <c r="G150">
        <v>65</v>
      </c>
      <c r="H150">
        <v>50</v>
      </c>
      <c r="I150">
        <v>67</v>
      </c>
      <c r="J150">
        <v>50</v>
      </c>
      <c r="K150">
        <v>35</v>
      </c>
      <c r="L150">
        <v>55</v>
      </c>
      <c r="M150" t="s">
        <v>11</v>
      </c>
      <c r="N150">
        <v>91</v>
      </c>
    </row>
    <row r="151" spans="1:14" x14ac:dyDescent="0.3">
      <c r="A151" t="s">
        <v>71</v>
      </c>
      <c r="B151" t="s">
        <v>48</v>
      </c>
      <c r="C151" t="s">
        <v>44</v>
      </c>
      <c r="D151">
        <v>5</v>
      </c>
      <c r="E151">
        <v>66</v>
      </c>
      <c r="G151">
        <v>5</v>
      </c>
      <c r="M151" t="s">
        <v>11</v>
      </c>
      <c r="N151">
        <v>91</v>
      </c>
    </row>
    <row r="152" spans="1:14" x14ac:dyDescent="0.3">
      <c r="A152" t="s">
        <v>71</v>
      </c>
      <c r="B152" t="s">
        <v>48</v>
      </c>
      <c r="C152" t="s">
        <v>14</v>
      </c>
      <c r="D152">
        <v>5</v>
      </c>
      <c r="E152">
        <v>66</v>
      </c>
      <c r="F152">
        <v>1</v>
      </c>
      <c r="M152" t="s">
        <v>11</v>
      </c>
      <c r="N152">
        <v>98</v>
      </c>
    </row>
    <row r="153" spans="1:14" x14ac:dyDescent="0.3">
      <c r="A153" t="s">
        <v>72</v>
      </c>
      <c r="B153" t="s">
        <v>56</v>
      </c>
      <c r="C153" t="s">
        <v>10</v>
      </c>
      <c r="D153">
        <v>8</v>
      </c>
      <c r="E153">
        <v>65</v>
      </c>
      <c r="F153">
        <v>60</v>
      </c>
      <c r="G153">
        <v>68</v>
      </c>
      <c r="H153">
        <v>315</v>
      </c>
      <c r="I153">
        <v>56</v>
      </c>
      <c r="J153">
        <v>132</v>
      </c>
      <c r="K153">
        <v>160</v>
      </c>
      <c r="L153">
        <v>168</v>
      </c>
      <c r="M153" t="s">
        <v>11</v>
      </c>
      <c r="N153">
        <v>99</v>
      </c>
    </row>
    <row r="154" spans="1:14" x14ac:dyDescent="0.3">
      <c r="A154" t="s">
        <v>72</v>
      </c>
      <c r="B154" t="s">
        <v>56</v>
      </c>
      <c r="C154" t="s">
        <v>13</v>
      </c>
      <c r="D154">
        <v>8</v>
      </c>
      <c r="E154">
        <v>75</v>
      </c>
      <c r="F154">
        <v>135</v>
      </c>
      <c r="G154">
        <v>100</v>
      </c>
      <c r="H154">
        <v>87</v>
      </c>
      <c r="I154">
        <v>15</v>
      </c>
      <c r="J154">
        <v>57</v>
      </c>
      <c r="K154">
        <v>180</v>
      </c>
      <c r="L154">
        <v>167</v>
      </c>
      <c r="M154" t="s">
        <v>11</v>
      </c>
      <c r="N154">
        <v>100</v>
      </c>
    </row>
    <row r="155" spans="1:14" x14ac:dyDescent="0.3">
      <c r="A155" t="s">
        <v>72</v>
      </c>
      <c r="B155" t="s">
        <v>56</v>
      </c>
      <c r="C155" t="s">
        <v>18</v>
      </c>
      <c r="D155">
        <v>8</v>
      </c>
      <c r="E155">
        <v>85</v>
      </c>
      <c r="F155">
        <v>5</v>
      </c>
      <c r="M155" t="s">
        <v>11</v>
      </c>
      <c r="N155">
        <v>97</v>
      </c>
    </row>
    <row r="156" spans="1:14" x14ac:dyDescent="0.3">
      <c r="A156" t="s">
        <v>73</v>
      </c>
      <c r="B156" t="s">
        <v>74</v>
      </c>
      <c r="C156" t="s">
        <v>10</v>
      </c>
      <c r="D156">
        <v>7</v>
      </c>
      <c r="E156">
        <v>69</v>
      </c>
      <c r="F156">
        <v>32</v>
      </c>
      <c r="G156">
        <v>20</v>
      </c>
      <c r="H156">
        <v>24</v>
      </c>
      <c r="I156">
        <v>49</v>
      </c>
      <c r="J156">
        <v>40</v>
      </c>
      <c r="K156">
        <v>69</v>
      </c>
      <c r="L156">
        <v>59</v>
      </c>
      <c r="M156" t="s">
        <v>11</v>
      </c>
      <c r="N156">
        <v>94</v>
      </c>
    </row>
    <row r="157" spans="1:14" x14ac:dyDescent="0.3">
      <c r="A157" t="s">
        <v>73</v>
      </c>
      <c r="B157" t="s">
        <v>74</v>
      </c>
      <c r="C157" t="s">
        <v>13</v>
      </c>
      <c r="D157">
        <v>7</v>
      </c>
      <c r="E157">
        <v>79</v>
      </c>
      <c r="F157">
        <v>40</v>
      </c>
      <c r="G157">
        <v>32</v>
      </c>
      <c r="H157">
        <v>45</v>
      </c>
      <c r="I157">
        <v>13</v>
      </c>
      <c r="J157">
        <v>25</v>
      </c>
      <c r="K157">
        <v>66</v>
      </c>
      <c r="L157">
        <v>45</v>
      </c>
      <c r="M157" t="s">
        <v>11</v>
      </c>
      <c r="N157">
        <v>92</v>
      </c>
    </row>
    <row r="158" spans="1:14" x14ac:dyDescent="0.3">
      <c r="A158" t="s">
        <v>73</v>
      </c>
      <c r="B158" t="s">
        <v>74</v>
      </c>
      <c r="C158" t="s">
        <v>18</v>
      </c>
      <c r="D158">
        <v>7</v>
      </c>
      <c r="E158">
        <v>90</v>
      </c>
      <c r="F158">
        <v>25</v>
      </c>
      <c r="M158" t="s">
        <v>11</v>
      </c>
      <c r="N158">
        <v>92</v>
      </c>
    </row>
    <row r="159" spans="1:14" x14ac:dyDescent="0.3">
      <c r="A159" t="s">
        <v>73</v>
      </c>
      <c r="B159" t="s">
        <v>74</v>
      </c>
      <c r="C159" t="s">
        <v>44</v>
      </c>
      <c r="D159">
        <v>7</v>
      </c>
      <c r="E159">
        <v>79</v>
      </c>
      <c r="G159">
        <v>3</v>
      </c>
      <c r="M159" t="s">
        <v>11</v>
      </c>
      <c r="N159">
        <v>93</v>
      </c>
    </row>
    <row r="160" spans="1:14" x14ac:dyDescent="0.3">
      <c r="A160" t="s">
        <v>75</v>
      </c>
      <c r="B160" t="s">
        <v>74</v>
      </c>
      <c r="C160" t="s">
        <v>10</v>
      </c>
      <c r="D160">
        <v>5</v>
      </c>
      <c r="E160">
        <v>39</v>
      </c>
      <c r="F160">
        <v>36</v>
      </c>
      <c r="G160">
        <v>49</v>
      </c>
      <c r="H160">
        <v>38</v>
      </c>
      <c r="I160">
        <v>69</v>
      </c>
      <c r="J160">
        <v>39</v>
      </c>
      <c r="K160">
        <v>46</v>
      </c>
      <c r="L160">
        <v>8</v>
      </c>
      <c r="M160" t="s">
        <v>11</v>
      </c>
      <c r="N160">
        <v>94</v>
      </c>
    </row>
    <row r="161" spans="1:14" x14ac:dyDescent="0.3">
      <c r="A161" t="s">
        <v>75</v>
      </c>
      <c r="B161" t="s">
        <v>74</v>
      </c>
      <c r="C161" t="s">
        <v>13</v>
      </c>
      <c r="D161">
        <v>5</v>
      </c>
      <c r="E161">
        <v>49</v>
      </c>
      <c r="F161">
        <v>68</v>
      </c>
      <c r="G161">
        <v>55</v>
      </c>
      <c r="H161">
        <v>20</v>
      </c>
      <c r="I161">
        <v>25</v>
      </c>
      <c r="J161">
        <v>30</v>
      </c>
      <c r="K161">
        <v>44</v>
      </c>
      <c r="L161">
        <v>10</v>
      </c>
      <c r="M161" t="s">
        <v>11</v>
      </c>
      <c r="N161">
        <v>93</v>
      </c>
    </row>
    <row r="162" spans="1:14" x14ac:dyDescent="0.3">
      <c r="A162" t="s">
        <v>75</v>
      </c>
      <c r="B162" t="s">
        <v>74</v>
      </c>
      <c r="C162" t="s">
        <v>44</v>
      </c>
      <c r="D162">
        <v>5</v>
      </c>
      <c r="E162">
        <v>49</v>
      </c>
      <c r="F162">
        <v>1</v>
      </c>
      <c r="M162" t="s">
        <v>11</v>
      </c>
      <c r="N162">
        <v>100</v>
      </c>
    </row>
    <row r="163" spans="1:14" x14ac:dyDescent="0.3">
      <c r="A163" t="s">
        <v>75</v>
      </c>
      <c r="B163" t="s">
        <v>74</v>
      </c>
      <c r="C163" t="s">
        <v>15</v>
      </c>
      <c r="D163">
        <v>5</v>
      </c>
      <c r="E163">
        <v>49</v>
      </c>
      <c r="F163">
        <v>1</v>
      </c>
      <c r="M163" t="s">
        <v>11</v>
      </c>
      <c r="N163">
        <v>95</v>
      </c>
    </row>
    <row r="164" spans="1:14" x14ac:dyDescent="0.3">
      <c r="A164" t="s">
        <v>77</v>
      </c>
      <c r="B164" t="s">
        <v>60</v>
      </c>
      <c r="C164" t="s">
        <v>10</v>
      </c>
      <c r="D164">
        <v>6</v>
      </c>
      <c r="E164">
        <v>60</v>
      </c>
      <c r="F164">
        <v>10</v>
      </c>
      <c r="G164">
        <v>10</v>
      </c>
      <c r="H164">
        <v>12</v>
      </c>
      <c r="I164">
        <v>13</v>
      </c>
      <c r="J164">
        <v>36</v>
      </c>
      <c r="K164">
        <v>34</v>
      </c>
      <c r="L164">
        <v>0</v>
      </c>
      <c r="M164" t="s">
        <v>11</v>
      </c>
      <c r="N164">
        <v>98</v>
      </c>
    </row>
    <row r="165" spans="1:14" x14ac:dyDescent="0.3">
      <c r="A165" t="s">
        <v>77</v>
      </c>
      <c r="B165" t="s">
        <v>60</v>
      </c>
      <c r="C165" t="s">
        <v>13</v>
      </c>
      <c r="D165">
        <v>6</v>
      </c>
      <c r="E165">
        <v>70</v>
      </c>
      <c r="F165">
        <v>3</v>
      </c>
      <c r="M165" t="s">
        <v>11</v>
      </c>
      <c r="N165">
        <v>94</v>
      </c>
    </row>
    <row r="166" spans="1:14" x14ac:dyDescent="0.3">
      <c r="A166" t="s">
        <v>77</v>
      </c>
      <c r="B166" t="s">
        <v>60</v>
      </c>
      <c r="C166" t="s">
        <v>44</v>
      </c>
      <c r="D166">
        <v>6</v>
      </c>
      <c r="E166">
        <v>70</v>
      </c>
      <c r="G166">
        <v>3</v>
      </c>
      <c r="M166" t="s">
        <v>11</v>
      </c>
      <c r="N166">
        <v>90</v>
      </c>
    </row>
    <row r="167" spans="1:14" x14ac:dyDescent="0.3">
      <c r="A167" t="s">
        <v>78</v>
      </c>
      <c r="B167" t="s">
        <v>56</v>
      </c>
      <c r="C167" t="s">
        <v>13</v>
      </c>
      <c r="D167">
        <v>10</v>
      </c>
      <c r="E167">
        <v>145</v>
      </c>
      <c r="F167">
        <v>10</v>
      </c>
      <c r="M167" t="s">
        <v>11</v>
      </c>
      <c r="N167">
        <v>94</v>
      </c>
    </row>
    <row r="168" spans="1:14" x14ac:dyDescent="0.3">
      <c r="A168" t="s">
        <v>78</v>
      </c>
      <c r="B168" t="s">
        <v>56</v>
      </c>
      <c r="C168" t="s">
        <v>18</v>
      </c>
      <c r="D168">
        <v>10</v>
      </c>
      <c r="E168">
        <v>145</v>
      </c>
      <c r="F168">
        <v>13</v>
      </c>
      <c r="G168">
        <v>10</v>
      </c>
      <c r="M168" t="s">
        <v>11</v>
      </c>
      <c r="N168">
        <v>96</v>
      </c>
    </row>
    <row r="169" spans="1:14" x14ac:dyDescent="0.3">
      <c r="A169" t="s">
        <v>78</v>
      </c>
      <c r="B169" t="s">
        <v>56</v>
      </c>
      <c r="C169" t="s">
        <v>44</v>
      </c>
      <c r="D169">
        <v>10</v>
      </c>
      <c r="E169">
        <v>145</v>
      </c>
      <c r="F169">
        <v>2</v>
      </c>
      <c r="M169" t="s">
        <v>11</v>
      </c>
      <c r="N169">
        <v>100</v>
      </c>
    </row>
    <row r="170" spans="1:14" x14ac:dyDescent="0.3">
      <c r="A170" t="s">
        <v>78</v>
      </c>
      <c r="B170" t="s">
        <v>56</v>
      </c>
      <c r="C170" t="s">
        <v>10</v>
      </c>
      <c r="D170">
        <v>10</v>
      </c>
      <c r="E170">
        <v>130</v>
      </c>
      <c r="F170">
        <v>15</v>
      </c>
      <c r="G170">
        <v>15</v>
      </c>
      <c r="M170" t="s">
        <v>11</v>
      </c>
      <c r="N170">
        <v>94</v>
      </c>
    </row>
    <row r="171" spans="1:14" x14ac:dyDescent="0.3">
      <c r="A171" t="s">
        <v>79</v>
      </c>
      <c r="B171" t="s">
        <v>80</v>
      </c>
      <c r="C171" t="s">
        <v>10</v>
      </c>
      <c r="D171">
        <v>5.5</v>
      </c>
      <c r="E171">
        <v>75</v>
      </c>
      <c r="F171">
        <v>15</v>
      </c>
      <c r="G171">
        <v>15</v>
      </c>
      <c r="H171">
        <v>7</v>
      </c>
      <c r="I171">
        <v>8</v>
      </c>
      <c r="J171">
        <v>27</v>
      </c>
      <c r="K171">
        <v>12</v>
      </c>
      <c r="L171">
        <v>177</v>
      </c>
      <c r="M171" t="s">
        <v>11</v>
      </c>
      <c r="N171">
        <v>97</v>
      </c>
    </row>
    <row r="172" spans="1:14" x14ac:dyDescent="0.3">
      <c r="A172" t="s">
        <v>79</v>
      </c>
      <c r="B172" t="s">
        <v>80</v>
      </c>
      <c r="C172" t="s">
        <v>13</v>
      </c>
      <c r="D172">
        <v>5.5</v>
      </c>
      <c r="E172">
        <v>85</v>
      </c>
      <c r="F172">
        <v>10</v>
      </c>
      <c r="M172" t="s">
        <v>11</v>
      </c>
      <c r="N172">
        <v>100</v>
      </c>
    </row>
    <row r="173" spans="1:14" x14ac:dyDescent="0.3">
      <c r="A173" t="s">
        <v>79</v>
      </c>
      <c r="B173" t="s">
        <v>80</v>
      </c>
      <c r="C173" t="s">
        <v>18</v>
      </c>
      <c r="D173">
        <v>5.5</v>
      </c>
      <c r="E173">
        <v>99</v>
      </c>
      <c r="F173">
        <v>13</v>
      </c>
      <c r="G173">
        <v>10</v>
      </c>
      <c r="M173" t="s">
        <v>11</v>
      </c>
      <c r="N173">
        <v>93</v>
      </c>
    </row>
    <row r="174" spans="1:14" x14ac:dyDescent="0.3">
      <c r="A174" t="s">
        <v>79</v>
      </c>
      <c r="B174" t="s">
        <v>80</v>
      </c>
      <c r="C174" t="s">
        <v>44</v>
      </c>
      <c r="D174">
        <v>5.5</v>
      </c>
      <c r="E174">
        <v>99</v>
      </c>
      <c r="F174">
        <v>2</v>
      </c>
      <c r="M174" t="s">
        <v>11</v>
      </c>
      <c r="N174">
        <v>90</v>
      </c>
    </row>
    <row r="175" spans="1:14" x14ac:dyDescent="0.3">
      <c r="A175" t="s">
        <v>81</v>
      </c>
      <c r="B175" t="s">
        <v>82</v>
      </c>
      <c r="C175" t="s">
        <v>13</v>
      </c>
      <c r="D175">
        <v>6</v>
      </c>
      <c r="E175">
        <v>60</v>
      </c>
      <c r="F175">
        <v>444</v>
      </c>
      <c r="G175">
        <v>294</v>
      </c>
      <c r="H175">
        <v>180</v>
      </c>
      <c r="I175">
        <v>222</v>
      </c>
      <c r="J175">
        <v>493</v>
      </c>
      <c r="K175">
        <v>450</v>
      </c>
      <c r="L175">
        <v>0</v>
      </c>
      <c r="M175" t="s">
        <v>11</v>
      </c>
      <c r="N175">
        <v>96</v>
      </c>
    </row>
    <row r="176" spans="1:14" x14ac:dyDescent="0.3">
      <c r="A176" t="s">
        <v>83</v>
      </c>
      <c r="B176" t="s">
        <v>84</v>
      </c>
      <c r="C176" t="s">
        <v>10</v>
      </c>
      <c r="D176">
        <v>40</v>
      </c>
      <c r="E176">
        <v>220</v>
      </c>
      <c r="F176">
        <v>0</v>
      </c>
      <c r="G176">
        <v>1</v>
      </c>
      <c r="H176">
        <v>0</v>
      </c>
      <c r="I176">
        <v>1</v>
      </c>
      <c r="J176">
        <v>38</v>
      </c>
      <c r="M176" t="s">
        <v>11</v>
      </c>
      <c r="N176">
        <v>98</v>
      </c>
    </row>
    <row r="177" spans="1:14" x14ac:dyDescent="0.3">
      <c r="A177" t="s">
        <v>83</v>
      </c>
      <c r="B177" t="s">
        <v>84</v>
      </c>
      <c r="C177" t="s">
        <v>13</v>
      </c>
      <c r="D177">
        <v>40</v>
      </c>
      <c r="E177">
        <v>250</v>
      </c>
      <c r="F177">
        <v>1</v>
      </c>
      <c r="M177" t="s">
        <v>11</v>
      </c>
      <c r="N177">
        <v>100</v>
      </c>
    </row>
    <row r="178" spans="1:14" x14ac:dyDescent="0.3">
      <c r="A178" t="s">
        <v>83</v>
      </c>
      <c r="B178" t="s">
        <v>84</v>
      </c>
      <c r="C178" t="s">
        <v>18</v>
      </c>
      <c r="D178">
        <v>40</v>
      </c>
      <c r="E178">
        <v>300</v>
      </c>
      <c r="G178">
        <v>5</v>
      </c>
      <c r="M178" t="s">
        <v>11</v>
      </c>
      <c r="N178">
        <v>94</v>
      </c>
    </row>
    <row r="179" spans="1:14" x14ac:dyDescent="0.3">
      <c r="A179" t="s">
        <v>83</v>
      </c>
      <c r="B179" t="s">
        <v>84</v>
      </c>
      <c r="C179" t="s">
        <v>39</v>
      </c>
      <c r="D179">
        <v>40</v>
      </c>
      <c r="E179">
        <v>300</v>
      </c>
      <c r="G179">
        <v>5</v>
      </c>
      <c r="M179" t="s">
        <v>11</v>
      </c>
      <c r="N179">
        <v>99</v>
      </c>
    </row>
    <row r="180" spans="1:14" x14ac:dyDescent="0.3">
      <c r="A180" t="s">
        <v>83</v>
      </c>
      <c r="B180" t="s">
        <v>84</v>
      </c>
      <c r="C180" t="s">
        <v>15</v>
      </c>
      <c r="D180">
        <v>40</v>
      </c>
      <c r="E180">
        <v>250</v>
      </c>
      <c r="G180">
        <v>5</v>
      </c>
      <c r="M180" t="s">
        <v>11</v>
      </c>
      <c r="N180">
        <v>90</v>
      </c>
    </row>
    <row r="181" spans="1:14" x14ac:dyDescent="0.3">
      <c r="A181" t="s">
        <v>83</v>
      </c>
      <c r="B181" t="s">
        <v>84</v>
      </c>
      <c r="C181" t="s">
        <v>44</v>
      </c>
      <c r="D181">
        <v>40</v>
      </c>
      <c r="E181">
        <v>250</v>
      </c>
      <c r="G181">
        <v>5</v>
      </c>
      <c r="M181" t="s">
        <v>11</v>
      </c>
      <c r="N181">
        <v>98</v>
      </c>
    </row>
    <row r="182" spans="1:14" x14ac:dyDescent="0.3">
      <c r="A182" t="s">
        <v>85</v>
      </c>
      <c r="B182" t="s">
        <v>86</v>
      </c>
      <c r="C182" t="s">
        <v>10</v>
      </c>
      <c r="D182">
        <v>47</v>
      </c>
      <c r="E182">
        <v>340</v>
      </c>
      <c r="F182">
        <v>2</v>
      </c>
      <c r="G182">
        <v>34</v>
      </c>
      <c r="H182">
        <v>36</v>
      </c>
      <c r="I182">
        <v>2</v>
      </c>
      <c r="J182">
        <v>0</v>
      </c>
      <c r="M182" t="s">
        <v>11</v>
      </c>
      <c r="N182">
        <v>92</v>
      </c>
    </row>
    <row r="183" spans="1:14" x14ac:dyDescent="0.3">
      <c r="A183" t="s">
        <v>85</v>
      </c>
      <c r="B183" t="s">
        <v>86</v>
      </c>
      <c r="C183" t="s">
        <v>13</v>
      </c>
      <c r="D183">
        <v>47</v>
      </c>
      <c r="E183">
        <v>370</v>
      </c>
      <c r="F183">
        <v>3</v>
      </c>
      <c r="M183" t="s">
        <v>11</v>
      </c>
      <c r="N183">
        <v>97</v>
      </c>
    </row>
    <row r="184" spans="1:14" x14ac:dyDescent="0.3">
      <c r="A184" t="s">
        <v>85</v>
      </c>
      <c r="B184" t="s">
        <v>86</v>
      </c>
      <c r="C184" t="s">
        <v>18</v>
      </c>
      <c r="D184">
        <v>47</v>
      </c>
      <c r="E184">
        <v>400</v>
      </c>
      <c r="F184">
        <v>5</v>
      </c>
      <c r="M184" t="s">
        <v>11</v>
      </c>
      <c r="N184">
        <v>90</v>
      </c>
    </row>
    <row r="185" spans="1:14" x14ac:dyDescent="0.3">
      <c r="A185" t="s">
        <v>85</v>
      </c>
      <c r="B185" t="s">
        <v>86</v>
      </c>
      <c r="C185" t="s">
        <v>39</v>
      </c>
      <c r="D185">
        <v>47</v>
      </c>
      <c r="E185">
        <v>400</v>
      </c>
      <c r="G185">
        <v>1</v>
      </c>
      <c r="M185" t="s">
        <v>11</v>
      </c>
      <c r="N185">
        <v>90</v>
      </c>
    </row>
    <row r="186" spans="1:14" x14ac:dyDescent="0.3">
      <c r="A186" t="s">
        <v>85</v>
      </c>
      <c r="B186" t="s">
        <v>86</v>
      </c>
      <c r="C186" t="s">
        <v>44</v>
      </c>
      <c r="D186">
        <v>47</v>
      </c>
      <c r="E186">
        <v>370</v>
      </c>
      <c r="F186">
        <v>2</v>
      </c>
      <c r="M186" t="s">
        <v>11</v>
      </c>
      <c r="N186">
        <v>99</v>
      </c>
    </row>
    <row r="187" spans="1:14" x14ac:dyDescent="0.3">
      <c r="A187" t="s">
        <v>87</v>
      </c>
      <c r="B187" t="s">
        <v>88</v>
      </c>
      <c r="C187" t="s">
        <v>10</v>
      </c>
      <c r="D187">
        <v>60</v>
      </c>
      <c r="E187">
        <v>579</v>
      </c>
      <c r="F187">
        <v>0</v>
      </c>
      <c r="G187">
        <v>0</v>
      </c>
      <c r="H187">
        <v>0</v>
      </c>
      <c r="I187">
        <v>0</v>
      </c>
      <c r="J187">
        <v>12</v>
      </c>
      <c r="M187" t="s">
        <v>11</v>
      </c>
      <c r="N187">
        <v>96</v>
      </c>
    </row>
    <row r="188" spans="1:14" x14ac:dyDescent="0.3">
      <c r="A188" t="s">
        <v>87</v>
      </c>
      <c r="B188" t="s">
        <v>88</v>
      </c>
      <c r="C188" t="s">
        <v>13</v>
      </c>
      <c r="D188">
        <v>60</v>
      </c>
      <c r="E188">
        <v>589</v>
      </c>
      <c r="F188">
        <v>10</v>
      </c>
      <c r="M188" t="s">
        <v>11</v>
      </c>
      <c r="N188">
        <v>90</v>
      </c>
    </row>
    <row r="189" spans="1:14" x14ac:dyDescent="0.3">
      <c r="A189" t="s">
        <v>87</v>
      </c>
      <c r="B189" t="s">
        <v>88</v>
      </c>
      <c r="C189" t="s">
        <v>18</v>
      </c>
      <c r="D189">
        <v>60</v>
      </c>
      <c r="E189">
        <v>650</v>
      </c>
      <c r="F189">
        <v>3</v>
      </c>
      <c r="M189" t="s">
        <v>11</v>
      </c>
      <c r="N189">
        <v>92</v>
      </c>
    </row>
    <row r="190" spans="1:14" x14ac:dyDescent="0.3">
      <c r="A190" t="s">
        <v>87</v>
      </c>
      <c r="B190" t="s">
        <v>88</v>
      </c>
      <c r="C190" t="s">
        <v>39</v>
      </c>
      <c r="D190">
        <v>60</v>
      </c>
      <c r="E190">
        <v>650</v>
      </c>
      <c r="F190">
        <v>5</v>
      </c>
      <c r="M190" t="s">
        <v>11</v>
      </c>
      <c r="N190">
        <v>99</v>
      </c>
    </row>
    <row r="191" spans="1:14" x14ac:dyDescent="0.3">
      <c r="A191" t="s">
        <v>89</v>
      </c>
      <c r="B191" t="s">
        <v>90</v>
      </c>
      <c r="C191" t="s">
        <v>10</v>
      </c>
      <c r="D191">
        <v>40</v>
      </c>
      <c r="E191">
        <v>250</v>
      </c>
      <c r="F191">
        <v>5</v>
      </c>
      <c r="G191">
        <v>0</v>
      </c>
      <c r="H191">
        <v>0</v>
      </c>
      <c r="I191">
        <v>2</v>
      </c>
      <c r="J191">
        <v>52</v>
      </c>
      <c r="M191" t="s">
        <v>11</v>
      </c>
      <c r="N191">
        <v>95</v>
      </c>
    </row>
    <row r="192" spans="1:14" x14ac:dyDescent="0.3">
      <c r="A192" t="s">
        <v>89</v>
      </c>
      <c r="B192" t="s">
        <v>90</v>
      </c>
      <c r="C192" t="s">
        <v>18</v>
      </c>
      <c r="D192">
        <v>40</v>
      </c>
      <c r="E192">
        <v>290</v>
      </c>
      <c r="F192">
        <v>5</v>
      </c>
      <c r="M192" t="s">
        <v>11</v>
      </c>
      <c r="N192">
        <v>93</v>
      </c>
    </row>
    <row r="193" spans="1:14" x14ac:dyDescent="0.3">
      <c r="A193" t="s">
        <v>89</v>
      </c>
      <c r="B193" t="s">
        <v>90</v>
      </c>
      <c r="C193" t="s">
        <v>15</v>
      </c>
      <c r="D193">
        <v>40</v>
      </c>
      <c r="E193">
        <v>260</v>
      </c>
      <c r="F193">
        <v>1</v>
      </c>
      <c r="M193" t="s">
        <v>11</v>
      </c>
      <c r="N193">
        <v>92</v>
      </c>
    </row>
    <row r="194" spans="1:14" x14ac:dyDescent="0.3">
      <c r="A194" t="s">
        <v>89</v>
      </c>
      <c r="B194" t="s">
        <v>90</v>
      </c>
      <c r="C194" t="s">
        <v>39</v>
      </c>
      <c r="D194">
        <v>40</v>
      </c>
      <c r="E194">
        <v>290</v>
      </c>
      <c r="F194">
        <v>5</v>
      </c>
      <c r="M194" t="s">
        <v>11</v>
      </c>
      <c r="N194">
        <v>95</v>
      </c>
    </row>
    <row r="195" spans="1:14" x14ac:dyDescent="0.3">
      <c r="A195" t="s">
        <v>89</v>
      </c>
      <c r="B195" t="s">
        <v>90</v>
      </c>
      <c r="C195" t="s">
        <v>252</v>
      </c>
      <c r="D195">
        <v>40</v>
      </c>
      <c r="E195">
        <v>290</v>
      </c>
      <c r="G195">
        <v>1</v>
      </c>
      <c r="M195" t="s">
        <v>11</v>
      </c>
      <c r="N195">
        <v>90</v>
      </c>
    </row>
    <row r="196" spans="1:14" x14ac:dyDescent="0.3">
      <c r="A196" t="s">
        <v>91</v>
      </c>
      <c r="B196" t="s">
        <v>92</v>
      </c>
      <c r="C196" t="s">
        <v>10</v>
      </c>
      <c r="D196">
        <v>47</v>
      </c>
      <c r="E196">
        <v>315</v>
      </c>
      <c r="F196">
        <v>0</v>
      </c>
      <c r="G196">
        <v>0</v>
      </c>
      <c r="H196">
        <v>0</v>
      </c>
      <c r="I196">
        <v>1</v>
      </c>
      <c r="J196">
        <v>0</v>
      </c>
      <c r="M196" t="s">
        <v>11</v>
      </c>
      <c r="N196">
        <v>93</v>
      </c>
    </row>
    <row r="197" spans="1:14" x14ac:dyDescent="0.3">
      <c r="A197" t="s">
        <v>91</v>
      </c>
      <c r="B197" t="s">
        <v>92</v>
      </c>
      <c r="C197" t="s">
        <v>13</v>
      </c>
      <c r="D197">
        <v>47</v>
      </c>
      <c r="E197">
        <v>340</v>
      </c>
      <c r="F197">
        <v>1</v>
      </c>
      <c r="M197" t="s">
        <v>11</v>
      </c>
      <c r="N197">
        <v>91</v>
      </c>
    </row>
    <row r="198" spans="1:14" x14ac:dyDescent="0.3">
      <c r="A198" t="s">
        <v>91</v>
      </c>
      <c r="B198" t="s">
        <v>92</v>
      </c>
      <c r="C198" t="s">
        <v>39</v>
      </c>
      <c r="D198">
        <v>47</v>
      </c>
      <c r="E198">
        <v>370</v>
      </c>
      <c r="G198">
        <v>1</v>
      </c>
      <c r="M198" t="s">
        <v>11</v>
      </c>
      <c r="N198">
        <v>93</v>
      </c>
    </row>
    <row r="199" spans="1:14" x14ac:dyDescent="0.3">
      <c r="A199" t="s">
        <v>91</v>
      </c>
      <c r="B199" t="s">
        <v>92</v>
      </c>
      <c r="C199" t="s">
        <v>18</v>
      </c>
      <c r="D199">
        <v>47</v>
      </c>
      <c r="E199">
        <v>370</v>
      </c>
      <c r="F199">
        <v>1</v>
      </c>
      <c r="M199" t="s">
        <v>11</v>
      </c>
      <c r="N199">
        <v>99</v>
      </c>
    </row>
    <row r="200" spans="1:14" x14ac:dyDescent="0.3">
      <c r="A200" t="s">
        <v>93</v>
      </c>
      <c r="B200" t="s">
        <v>94</v>
      </c>
      <c r="C200" t="s">
        <v>10</v>
      </c>
      <c r="D200">
        <v>55</v>
      </c>
      <c r="E200">
        <v>450</v>
      </c>
      <c r="F200">
        <v>7</v>
      </c>
      <c r="G200">
        <v>2</v>
      </c>
      <c r="H200">
        <v>3</v>
      </c>
      <c r="I200">
        <v>1</v>
      </c>
      <c r="J200">
        <v>8</v>
      </c>
      <c r="M200" t="s">
        <v>11</v>
      </c>
      <c r="N200">
        <v>95</v>
      </c>
    </row>
    <row r="201" spans="1:14" x14ac:dyDescent="0.3">
      <c r="A201" t="s">
        <v>93</v>
      </c>
      <c r="B201" t="s">
        <v>94</v>
      </c>
      <c r="C201" t="s">
        <v>13</v>
      </c>
      <c r="D201">
        <v>55</v>
      </c>
      <c r="E201">
        <v>470</v>
      </c>
      <c r="F201">
        <v>2</v>
      </c>
      <c r="M201" t="s">
        <v>11</v>
      </c>
      <c r="N201">
        <v>96</v>
      </c>
    </row>
    <row r="202" spans="1:14" x14ac:dyDescent="0.3">
      <c r="A202" t="s">
        <v>93</v>
      </c>
      <c r="B202" t="s">
        <v>94</v>
      </c>
      <c r="C202" t="s">
        <v>39</v>
      </c>
      <c r="D202">
        <v>55</v>
      </c>
      <c r="E202">
        <v>500</v>
      </c>
      <c r="G202">
        <v>1</v>
      </c>
      <c r="M202" t="s">
        <v>11</v>
      </c>
      <c r="N202">
        <v>93</v>
      </c>
    </row>
    <row r="203" spans="1:14" x14ac:dyDescent="0.3">
      <c r="A203" t="s">
        <v>93</v>
      </c>
      <c r="B203" t="s">
        <v>94</v>
      </c>
      <c r="C203" t="s">
        <v>18</v>
      </c>
      <c r="D203">
        <v>55</v>
      </c>
      <c r="E203">
        <v>500</v>
      </c>
      <c r="F203">
        <v>1</v>
      </c>
      <c r="M203" t="s">
        <v>11</v>
      </c>
      <c r="N203">
        <v>100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1A45-5A01-423E-9561-EE1AE658610E}">
  <dimension ref="A1:AT369"/>
  <sheetViews>
    <sheetView topLeftCell="N1" workbookViewId="0">
      <selection activeCell="AB18" sqref="AB18"/>
    </sheetView>
  </sheetViews>
  <sheetFormatPr defaultRowHeight="14.4" x14ac:dyDescent="0.3"/>
  <cols>
    <col min="1" max="1" width="12.88671875" bestFit="1" customWidth="1"/>
    <col min="2" max="2" width="29" bestFit="1" customWidth="1"/>
    <col min="3" max="3" width="15.6640625" bestFit="1" customWidth="1"/>
    <col min="4" max="4" width="23.44140625" bestFit="1" customWidth="1"/>
    <col min="5" max="5" width="19" bestFit="1" customWidth="1"/>
    <col min="13" max="13" width="18.88671875" bestFit="1" customWidth="1"/>
    <col min="14" max="14" width="26.109375" bestFit="1" customWidth="1"/>
    <col min="15" max="15" width="30.6640625" bestFit="1" customWidth="1"/>
    <col min="17" max="17" width="19" bestFit="1" customWidth="1"/>
    <col min="18" max="18" width="14.33203125" bestFit="1" customWidth="1"/>
    <col min="19" max="19" width="10.5546875" bestFit="1" customWidth="1"/>
    <col min="21" max="21" width="14.33203125" bestFit="1" customWidth="1"/>
    <col min="44" max="44" width="12" bestFit="1" customWidth="1"/>
    <col min="45" max="45" width="14" bestFit="1" customWidth="1"/>
    <col min="46" max="46" width="14.88671875" bestFit="1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93" t="s">
        <v>294</v>
      </c>
      <c r="G1" s="93"/>
      <c r="H1" s="93"/>
      <c r="I1" s="93"/>
      <c r="J1" s="93"/>
      <c r="K1" s="93"/>
      <c r="L1" s="93"/>
      <c r="M1" s="3" t="s">
        <v>6</v>
      </c>
      <c r="N1" t="s">
        <v>7</v>
      </c>
      <c r="O1" s="92" t="s">
        <v>295</v>
      </c>
      <c r="P1" s="30"/>
      <c r="R1" s="87" t="s">
        <v>296</v>
      </c>
      <c r="S1" s="87" t="s">
        <v>297</v>
      </c>
      <c r="X1" s="9" t="s">
        <v>298</v>
      </c>
      <c r="Y1" s="9" t="s">
        <v>10</v>
      </c>
      <c r="Z1" s="9" t="s">
        <v>238</v>
      </c>
      <c r="AA1" s="9" t="s">
        <v>97</v>
      </c>
      <c r="AB1" s="9" t="s">
        <v>44</v>
      </c>
      <c r="AC1" s="9" t="s">
        <v>14</v>
      </c>
      <c r="AD1" s="9" t="s">
        <v>15</v>
      </c>
      <c r="AE1" s="9" t="s">
        <v>244</v>
      </c>
      <c r="AF1" s="9" t="s">
        <v>26</v>
      </c>
      <c r="AG1" s="9" t="s">
        <v>13</v>
      </c>
      <c r="AH1" s="9" t="s">
        <v>42</v>
      </c>
      <c r="AI1" s="9" t="s">
        <v>18</v>
      </c>
      <c r="AJ1" s="9" t="s">
        <v>250</v>
      </c>
      <c r="AK1" s="9" t="s">
        <v>34</v>
      </c>
      <c r="AL1" s="9" t="s">
        <v>39</v>
      </c>
      <c r="AM1" s="9" t="s">
        <v>21</v>
      </c>
      <c r="AN1" s="9" t="s">
        <v>22</v>
      </c>
      <c r="AO1" s="9" t="s">
        <v>23</v>
      </c>
      <c r="AP1" s="9" t="s">
        <v>29</v>
      </c>
    </row>
    <row r="2" spans="1:44" x14ac:dyDescent="0.3">
      <c r="A2" t="s">
        <v>8</v>
      </c>
      <c r="B2" t="s">
        <v>9</v>
      </c>
      <c r="C2" t="s">
        <v>10</v>
      </c>
      <c r="D2" s="3">
        <v>7</v>
      </c>
      <c r="E2" s="3">
        <v>30</v>
      </c>
      <c r="F2" s="8">
        <v>2132</v>
      </c>
      <c r="G2" s="8">
        <v>2648</v>
      </c>
      <c r="H2" s="8">
        <v>2712</v>
      </c>
      <c r="I2" s="8">
        <v>1775</v>
      </c>
      <c r="J2" s="8">
        <v>2302</v>
      </c>
      <c r="K2" s="8">
        <v>2250</v>
      </c>
      <c r="L2" s="8">
        <v>2532</v>
      </c>
      <c r="M2" s="3" t="s">
        <v>11</v>
      </c>
      <c r="N2">
        <v>91</v>
      </c>
      <c r="O2" s="3">
        <f>D2*F2</f>
        <v>14924</v>
      </c>
      <c r="P2" s="3"/>
      <c r="Q2" s="9" t="s">
        <v>235</v>
      </c>
      <c r="R2" s="88">
        <f>SUMIF(C$2:C$183,Q2,O$2:O$183)</f>
        <v>0</v>
      </c>
      <c r="S2">
        <f>SUMIF(C$184:C$203,Q2,O$184:O$203)</f>
        <v>0</v>
      </c>
      <c r="U2" s="89" t="s">
        <v>296</v>
      </c>
      <c r="X2">
        <f>SUMIF(C$2:C$183,X1,O$2:O$183)</f>
        <v>0</v>
      </c>
      <c r="Y2">
        <f>SUMIF(C$2:C$183,Y1,O$2:O$183)</f>
        <v>69155</v>
      </c>
      <c r="Z2">
        <f>SUMIF(C$2:C$183,Z1,O$2:O$183)</f>
        <v>0</v>
      </c>
      <c r="AA2">
        <f>SUMIF(C$2:C$183,AA1,O$2:O$183)</f>
        <v>50156.5</v>
      </c>
      <c r="AB2">
        <f>SUMIF(C$2:C$183,AB1,O$2:O$183)</f>
        <v>547.5</v>
      </c>
      <c r="AC2">
        <f>SUMIF(C$2:C$183,AC1,O$2:O$183)</f>
        <v>47</v>
      </c>
      <c r="AD2">
        <f>SUMIF(C$2:C$183,AD1,O$2:O$183)</f>
        <v>1275</v>
      </c>
      <c r="AE2">
        <f>SUMIF(C$2:C$183,AE1,O$2:O$183)</f>
        <v>0</v>
      </c>
      <c r="AF2">
        <f>SUMIF(C$2:C$183,AF1,O$2:O$183)</f>
        <v>441.5</v>
      </c>
      <c r="AG2">
        <f>SUMIF(C$2:C$183,AG1,O$2:O$183)</f>
        <v>85450</v>
      </c>
      <c r="AH2">
        <f>SUMIF(C$2:C$183,AH1,O$2:O$183)</f>
        <v>175</v>
      </c>
      <c r="AI2">
        <f>SUMIF(C$2:C$183,AI1,O$2:O$183)</f>
        <v>18796.5</v>
      </c>
      <c r="AJ2">
        <f>SUMIF(C$2:C$183,AJ1,O$2:O$183)</f>
        <v>0</v>
      </c>
      <c r="AK2">
        <f>SUMIF(C$2:C$183,AK1,O$2:O$183)</f>
        <v>0</v>
      </c>
      <c r="AL2">
        <f>SUMIF(C$2:C$183,AL1,O$2:O$183)</f>
        <v>790</v>
      </c>
      <c r="AM2">
        <f>SUMIF(C$2:C$183,AM1,O$2:O$183)</f>
        <v>910</v>
      </c>
      <c r="AN2">
        <f>SUMIF(C$2:C$183,AN1,O$2:O$183)</f>
        <v>13080</v>
      </c>
      <c r="AO2">
        <f>SUMIF(C$2:C$183,AO1,O$2:O$183)</f>
        <v>525</v>
      </c>
      <c r="AP2">
        <f>SUMIF(C$2:C$183,AP1,O$2:O$183)</f>
        <v>7440</v>
      </c>
    </row>
    <row r="3" spans="1:44" ht="15" thickBot="1" x14ac:dyDescent="0.35">
      <c r="A3" t="s">
        <v>8</v>
      </c>
      <c r="B3" t="s">
        <v>12</v>
      </c>
      <c r="C3" t="s">
        <v>13</v>
      </c>
      <c r="D3" s="3">
        <v>7</v>
      </c>
      <c r="E3" s="3">
        <v>40</v>
      </c>
      <c r="F3" s="8">
        <v>1300</v>
      </c>
      <c r="G3" s="8">
        <v>1250</v>
      </c>
      <c r="H3" s="8">
        <v>800</v>
      </c>
      <c r="I3" s="8">
        <v>750</v>
      </c>
      <c r="J3" s="8">
        <v>1200</v>
      </c>
      <c r="K3" s="8">
        <v>2050</v>
      </c>
      <c r="L3" s="8">
        <v>1980</v>
      </c>
      <c r="M3" s="3" t="s">
        <v>11</v>
      </c>
      <c r="N3">
        <v>97</v>
      </c>
      <c r="O3" s="3">
        <f t="shared" ref="O3:O66" si="0">D3*F3</f>
        <v>9100</v>
      </c>
      <c r="P3" s="3"/>
      <c r="Q3" s="9" t="s">
        <v>10</v>
      </c>
      <c r="R3">
        <f t="shared" ref="R3:R20" si="1">SUMIF(C$2:C$183,Q3,O$2:O$183)</f>
        <v>69155</v>
      </c>
      <c r="S3">
        <f t="shared" ref="S3:S20" si="2">SUMIF(C$184:C$203,Q3,O$184:O$203)</f>
        <v>42238</v>
      </c>
      <c r="U3" s="90" t="s">
        <v>297</v>
      </c>
      <c r="V3" s="91" t="s">
        <v>234</v>
      </c>
      <c r="W3" s="91" t="s">
        <v>145</v>
      </c>
      <c r="X3">
        <f>SUMIF(C$184:C$203,X1,O$184:O$203)</f>
        <v>0</v>
      </c>
      <c r="Y3">
        <f>SUMIF(C$184:C$203,Y1,O$184:O$203)</f>
        <v>42238</v>
      </c>
      <c r="Z3">
        <f>SUMIF(C$184:C$203,Z1,O$184:O$203)</f>
        <v>0</v>
      </c>
      <c r="AA3">
        <f>SUMIF(C$184:C$203,AA1,O$184:O$203)</f>
        <v>0</v>
      </c>
      <c r="AB3">
        <f>SUMIF(C$184:C$203,AB1,O$184:O$203)</f>
        <v>0</v>
      </c>
      <c r="AC3">
        <f>SUMIF(C$184:C$203,AC1,O$184:O$203)</f>
        <v>0</v>
      </c>
      <c r="AD3">
        <f>SUMIF(C$184:C$203,AD1,O$184:O$203)</f>
        <v>0</v>
      </c>
      <c r="AE3">
        <f>SUMIF(C$184:C$203,AE1,O$184:O$203)</f>
        <v>0</v>
      </c>
      <c r="AF3">
        <f>SUMIF(C$184:C$203,AF1,O$184:O$203)</f>
        <v>0</v>
      </c>
      <c r="AG3">
        <f>SUMIF(C$184:C$203,AG1,O$184:O$203)</f>
        <v>0</v>
      </c>
      <c r="AH3">
        <f>SUMIF(C$184:C$203,AH1,O$184:O$203)</f>
        <v>0</v>
      </c>
      <c r="AI3">
        <f>SUMIF(C$184:C$203,AI1,O$184:O$203)</f>
        <v>0</v>
      </c>
      <c r="AJ3">
        <f>SUMIF(C$184:C$203,AJ1,O$184:O$203)</f>
        <v>0</v>
      </c>
      <c r="AK3">
        <f>SUMIF(C$184:C$203,AK1,O$184:O$203)</f>
        <v>0</v>
      </c>
      <c r="AL3">
        <f>SUMIF(C$184:C$203,AL1,O$184:O$203)</f>
        <v>0</v>
      </c>
      <c r="AM3">
        <f>SUMIF(C$184:C$203,AM1,O$184:O$203)</f>
        <v>0</v>
      </c>
      <c r="AN3">
        <f>SUMIF(C$184:C$203,AN1,O$184:O$203)</f>
        <v>0</v>
      </c>
      <c r="AO3">
        <f>SUMIF(C$184:C$203,AO1,O$184:O$203)</f>
        <v>0</v>
      </c>
      <c r="AP3">
        <f>SUMIF(C$184:C$203,AP1,O$184:O$203)</f>
        <v>0</v>
      </c>
      <c r="AR3" t="s">
        <v>299</v>
      </c>
    </row>
    <row r="4" spans="1:44" x14ac:dyDescent="0.3">
      <c r="A4" t="s">
        <v>8</v>
      </c>
      <c r="B4" t="s">
        <v>9</v>
      </c>
      <c r="C4" t="s">
        <v>14</v>
      </c>
      <c r="D4" s="3">
        <v>7</v>
      </c>
      <c r="E4" s="3">
        <v>40</v>
      </c>
      <c r="F4" s="8">
        <v>6</v>
      </c>
      <c r="G4" s="8">
        <v>15</v>
      </c>
      <c r="H4" s="8"/>
      <c r="I4" s="8"/>
      <c r="J4" s="8"/>
      <c r="K4" s="8"/>
      <c r="L4" s="8"/>
      <c r="M4" s="3" t="s">
        <v>11</v>
      </c>
      <c r="N4">
        <v>94</v>
      </c>
      <c r="O4" s="3">
        <f t="shared" si="0"/>
        <v>42</v>
      </c>
      <c r="P4" s="3"/>
      <c r="Q4" s="9" t="s">
        <v>238</v>
      </c>
      <c r="R4">
        <f t="shared" si="1"/>
        <v>0</v>
      </c>
      <c r="S4">
        <f t="shared" si="2"/>
        <v>0</v>
      </c>
      <c r="U4" s="31" t="s">
        <v>236</v>
      </c>
      <c r="V4" s="10">
        <v>3</v>
      </c>
      <c r="W4" s="32">
        <v>10</v>
      </c>
      <c r="X4" s="33">
        <f>$V4*X$2/100+$W4*X$3/100</f>
        <v>0</v>
      </c>
      <c r="Y4" s="34">
        <f t="shared" ref="Y4:AP15" si="3">$V4*Y$2/100+$W4*Y$3/100</f>
        <v>6298.4500000000007</v>
      </c>
      <c r="Z4" s="34">
        <f t="shared" si="3"/>
        <v>0</v>
      </c>
      <c r="AA4" s="34">
        <f t="shared" si="3"/>
        <v>1504.6949999999999</v>
      </c>
      <c r="AB4" s="34">
        <f t="shared" si="3"/>
        <v>16.425000000000001</v>
      </c>
      <c r="AC4" s="34">
        <f t="shared" si="3"/>
        <v>1.41</v>
      </c>
      <c r="AD4" s="34">
        <f t="shared" si="3"/>
        <v>38.25</v>
      </c>
      <c r="AE4" s="34">
        <f t="shared" si="3"/>
        <v>0</v>
      </c>
      <c r="AF4" s="34">
        <f t="shared" si="3"/>
        <v>13.244999999999999</v>
      </c>
      <c r="AG4" s="34">
        <f t="shared" si="3"/>
        <v>2563.5</v>
      </c>
      <c r="AH4" s="34">
        <f t="shared" si="3"/>
        <v>5.25</v>
      </c>
      <c r="AI4" s="34">
        <f t="shared" si="3"/>
        <v>563.89499999999998</v>
      </c>
      <c r="AJ4" s="34">
        <f t="shared" si="3"/>
        <v>0</v>
      </c>
      <c r="AK4" s="34">
        <f t="shared" si="3"/>
        <v>0</v>
      </c>
      <c r="AL4" s="34">
        <f t="shared" si="3"/>
        <v>23.7</v>
      </c>
      <c r="AM4" s="34">
        <f t="shared" si="3"/>
        <v>27.3</v>
      </c>
      <c r="AN4" s="34">
        <f t="shared" si="3"/>
        <v>392.4</v>
      </c>
      <c r="AO4" s="34">
        <f t="shared" si="3"/>
        <v>15.75</v>
      </c>
      <c r="AP4" s="35">
        <f t="shared" si="3"/>
        <v>223.2</v>
      </c>
      <c r="AR4" s="36">
        <f>SUM(X4:AP4)</f>
        <v>11687.470000000001</v>
      </c>
    </row>
    <row r="5" spans="1:44" x14ac:dyDescent="0.3">
      <c r="A5" t="s">
        <v>8</v>
      </c>
      <c r="B5" t="s">
        <v>9</v>
      </c>
      <c r="C5" t="s">
        <v>15</v>
      </c>
      <c r="D5" s="3">
        <v>7</v>
      </c>
      <c r="E5" s="3">
        <v>40</v>
      </c>
      <c r="F5" s="8">
        <v>135</v>
      </c>
      <c r="G5" s="8">
        <v>46</v>
      </c>
      <c r="H5" s="8"/>
      <c r="I5" s="8"/>
      <c r="J5" s="8"/>
      <c r="K5" s="8"/>
      <c r="L5" s="8"/>
      <c r="M5" s="3" t="s">
        <v>11</v>
      </c>
      <c r="N5">
        <v>95</v>
      </c>
      <c r="O5" s="3">
        <f t="shared" si="0"/>
        <v>945</v>
      </c>
      <c r="P5" s="3"/>
      <c r="Q5" s="9" t="s">
        <v>97</v>
      </c>
      <c r="R5">
        <f t="shared" si="1"/>
        <v>50156.5</v>
      </c>
      <c r="S5">
        <f t="shared" si="2"/>
        <v>0</v>
      </c>
      <c r="U5" s="31" t="s">
        <v>237</v>
      </c>
      <c r="V5" s="10">
        <v>8</v>
      </c>
      <c r="W5" s="32">
        <v>11</v>
      </c>
      <c r="X5" s="37">
        <f t="shared" ref="X5:AM15" si="4">$V5*X$2/100+$W5*X$3/100</f>
        <v>0</v>
      </c>
      <c r="Y5" s="36">
        <f t="shared" si="4"/>
        <v>10178.58</v>
      </c>
      <c r="Z5" s="36">
        <f t="shared" si="4"/>
        <v>0</v>
      </c>
      <c r="AA5" s="36">
        <f t="shared" si="4"/>
        <v>4012.52</v>
      </c>
      <c r="AB5" s="36">
        <f t="shared" si="4"/>
        <v>43.8</v>
      </c>
      <c r="AC5" s="36">
        <f t="shared" si="4"/>
        <v>3.76</v>
      </c>
      <c r="AD5" s="36">
        <f t="shared" si="4"/>
        <v>102</v>
      </c>
      <c r="AE5" s="36">
        <f t="shared" si="4"/>
        <v>0</v>
      </c>
      <c r="AF5" s="36">
        <f t="shared" si="4"/>
        <v>35.32</v>
      </c>
      <c r="AG5" s="36">
        <f t="shared" si="4"/>
        <v>6836</v>
      </c>
      <c r="AH5" s="36">
        <f t="shared" si="4"/>
        <v>14</v>
      </c>
      <c r="AI5" s="36">
        <f t="shared" si="4"/>
        <v>1503.72</v>
      </c>
      <c r="AJ5" s="36">
        <f t="shared" si="4"/>
        <v>0</v>
      </c>
      <c r="AK5" s="36">
        <f t="shared" si="4"/>
        <v>0</v>
      </c>
      <c r="AL5" s="36">
        <f t="shared" si="4"/>
        <v>63.2</v>
      </c>
      <c r="AM5" s="36">
        <f t="shared" si="4"/>
        <v>72.8</v>
      </c>
      <c r="AN5" s="36">
        <f t="shared" si="3"/>
        <v>1046.4000000000001</v>
      </c>
      <c r="AO5" s="36">
        <f t="shared" si="3"/>
        <v>42</v>
      </c>
      <c r="AP5" s="38">
        <f t="shared" si="3"/>
        <v>595.20000000000005</v>
      </c>
      <c r="AR5" s="36">
        <f t="shared" ref="AR5:AR15" si="5">SUM(X5:AP5)</f>
        <v>24549.300000000003</v>
      </c>
    </row>
    <row r="6" spans="1:44" x14ac:dyDescent="0.3">
      <c r="A6" t="s">
        <v>16</v>
      </c>
      <c r="B6" t="s">
        <v>17</v>
      </c>
      <c r="C6" t="s">
        <v>10</v>
      </c>
      <c r="D6" s="3">
        <v>6</v>
      </c>
      <c r="E6" s="3">
        <v>40</v>
      </c>
      <c r="F6" s="8">
        <v>405</v>
      </c>
      <c r="G6" s="8">
        <v>534</v>
      </c>
      <c r="H6" s="8">
        <v>987</v>
      </c>
      <c r="I6" s="8">
        <v>1917</v>
      </c>
      <c r="J6" s="8">
        <v>1047</v>
      </c>
      <c r="K6" s="8">
        <v>326</v>
      </c>
      <c r="L6" s="8">
        <v>857</v>
      </c>
      <c r="M6" s="3" t="s">
        <v>11</v>
      </c>
      <c r="N6">
        <v>92</v>
      </c>
      <c r="O6" s="3">
        <f t="shared" si="0"/>
        <v>2430</v>
      </c>
      <c r="P6" s="3"/>
      <c r="Q6" s="9" t="s">
        <v>44</v>
      </c>
      <c r="R6">
        <f t="shared" si="1"/>
        <v>547.5</v>
      </c>
      <c r="S6">
        <f t="shared" si="2"/>
        <v>0</v>
      </c>
      <c r="U6" s="31" t="s">
        <v>239</v>
      </c>
      <c r="V6" s="10">
        <v>13</v>
      </c>
      <c r="W6" s="32">
        <v>8</v>
      </c>
      <c r="X6" s="37">
        <f t="shared" si="4"/>
        <v>0</v>
      </c>
      <c r="Y6" s="36">
        <f>$V6*Y$2/100+$W6*Y$3/100</f>
        <v>12369.189999999999</v>
      </c>
      <c r="Z6" s="36">
        <f t="shared" si="3"/>
        <v>0</v>
      </c>
      <c r="AA6" s="36">
        <f t="shared" si="3"/>
        <v>6520.3450000000003</v>
      </c>
      <c r="AB6" s="36">
        <f t="shared" si="3"/>
        <v>71.174999999999997</v>
      </c>
      <c r="AC6" s="36">
        <f t="shared" si="3"/>
        <v>6.11</v>
      </c>
      <c r="AD6" s="36">
        <f t="shared" si="3"/>
        <v>165.75</v>
      </c>
      <c r="AE6" s="36">
        <f t="shared" si="3"/>
        <v>0</v>
      </c>
      <c r="AF6" s="36">
        <f t="shared" si="3"/>
        <v>57.395000000000003</v>
      </c>
      <c r="AG6" s="36">
        <f t="shared" si="3"/>
        <v>11108.5</v>
      </c>
      <c r="AH6" s="36">
        <f t="shared" si="3"/>
        <v>22.75</v>
      </c>
      <c r="AI6" s="36">
        <f t="shared" si="3"/>
        <v>2443.5450000000001</v>
      </c>
      <c r="AJ6" s="36">
        <f t="shared" si="3"/>
        <v>0</v>
      </c>
      <c r="AK6" s="36">
        <f t="shared" si="3"/>
        <v>0</v>
      </c>
      <c r="AL6" s="36">
        <f t="shared" si="3"/>
        <v>102.7</v>
      </c>
      <c r="AM6" s="36">
        <f t="shared" si="3"/>
        <v>118.3</v>
      </c>
      <c r="AN6" s="36">
        <f t="shared" si="3"/>
        <v>1700.4</v>
      </c>
      <c r="AO6" s="36">
        <f t="shared" si="3"/>
        <v>68.25</v>
      </c>
      <c r="AP6" s="38">
        <f t="shared" si="3"/>
        <v>967.2</v>
      </c>
      <c r="AR6" s="36">
        <f t="shared" si="5"/>
        <v>35721.61</v>
      </c>
    </row>
    <row r="7" spans="1:44" x14ac:dyDescent="0.3">
      <c r="A7" t="s">
        <v>16</v>
      </c>
      <c r="B7" t="s">
        <v>17</v>
      </c>
      <c r="C7" t="s">
        <v>13</v>
      </c>
      <c r="D7" s="3">
        <v>6</v>
      </c>
      <c r="E7" s="3">
        <v>50</v>
      </c>
      <c r="F7" s="8">
        <v>450</v>
      </c>
      <c r="G7" s="8">
        <v>300</v>
      </c>
      <c r="H7" s="8">
        <v>230</v>
      </c>
      <c r="I7" s="8">
        <v>200</v>
      </c>
      <c r="J7" s="8">
        <v>225</v>
      </c>
      <c r="K7" s="8">
        <v>705</v>
      </c>
      <c r="L7" s="8">
        <v>680</v>
      </c>
      <c r="M7" s="3" t="s">
        <v>11</v>
      </c>
      <c r="N7">
        <v>92</v>
      </c>
      <c r="O7" s="3">
        <f t="shared" si="0"/>
        <v>2700</v>
      </c>
      <c r="P7" s="3"/>
      <c r="Q7" s="9" t="s">
        <v>14</v>
      </c>
      <c r="R7">
        <f t="shared" si="1"/>
        <v>47</v>
      </c>
      <c r="S7">
        <f t="shared" si="2"/>
        <v>0</v>
      </c>
      <c r="U7" s="31" t="s">
        <v>240</v>
      </c>
      <c r="V7" s="10">
        <v>18</v>
      </c>
      <c r="W7" s="32">
        <v>4</v>
      </c>
      <c r="X7" s="37">
        <f t="shared" si="4"/>
        <v>0</v>
      </c>
      <c r="Y7" s="36">
        <f t="shared" si="3"/>
        <v>14137.42</v>
      </c>
      <c r="Z7" s="36">
        <f t="shared" si="3"/>
        <v>0</v>
      </c>
      <c r="AA7" s="36">
        <f t="shared" si="3"/>
        <v>9028.17</v>
      </c>
      <c r="AB7" s="36">
        <f t="shared" si="3"/>
        <v>98.55</v>
      </c>
      <c r="AC7" s="36">
        <f t="shared" si="3"/>
        <v>8.4600000000000009</v>
      </c>
      <c r="AD7" s="36">
        <f t="shared" si="3"/>
        <v>229.5</v>
      </c>
      <c r="AE7" s="36">
        <f t="shared" si="3"/>
        <v>0</v>
      </c>
      <c r="AF7" s="36">
        <f t="shared" si="3"/>
        <v>79.47</v>
      </c>
      <c r="AG7" s="36">
        <f t="shared" si="3"/>
        <v>15381</v>
      </c>
      <c r="AH7" s="36">
        <f t="shared" si="3"/>
        <v>31.5</v>
      </c>
      <c r="AI7" s="36">
        <f t="shared" si="3"/>
        <v>3383.37</v>
      </c>
      <c r="AJ7" s="36">
        <f t="shared" si="3"/>
        <v>0</v>
      </c>
      <c r="AK7" s="36">
        <f t="shared" si="3"/>
        <v>0</v>
      </c>
      <c r="AL7" s="36">
        <f t="shared" si="3"/>
        <v>142.19999999999999</v>
      </c>
      <c r="AM7" s="36">
        <f t="shared" si="3"/>
        <v>163.80000000000001</v>
      </c>
      <c r="AN7" s="36">
        <f t="shared" si="3"/>
        <v>2354.4</v>
      </c>
      <c r="AO7" s="36">
        <f t="shared" si="3"/>
        <v>94.5</v>
      </c>
      <c r="AP7" s="38">
        <f t="shared" si="3"/>
        <v>1339.2</v>
      </c>
      <c r="AR7" s="36">
        <f t="shared" si="5"/>
        <v>46471.54</v>
      </c>
    </row>
    <row r="8" spans="1:44" x14ac:dyDescent="0.3">
      <c r="A8" t="s">
        <v>16</v>
      </c>
      <c r="B8" t="s">
        <v>17</v>
      </c>
      <c r="C8" t="s">
        <v>18</v>
      </c>
      <c r="D8" s="3">
        <v>6</v>
      </c>
      <c r="E8" s="3">
        <v>55</v>
      </c>
      <c r="F8" s="8">
        <v>530</v>
      </c>
      <c r="G8" s="8">
        <v>135</v>
      </c>
      <c r="H8" s="8"/>
      <c r="I8" s="8"/>
      <c r="J8" s="8"/>
      <c r="K8" s="8"/>
      <c r="L8" s="8"/>
      <c r="M8" s="3" t="s">
        <v>11</v>
      </c>
      <c r="N8">
        <v>90</v>
      </c>
      <c r="O8" s="3">
        <f t="shared" si="0"/>
        <v>3180</v>
      </c>
      <c r="P8" s="3"/>
      <c r="Q8" s="9" t="s">
        <v>15</v>
      </c>
      <c r="R8">
        <f t="shared" si="1"/>
        <v>1275</v>
      </c>
      <c r="S8">
        <f t="shared" si="2"/>
        <v>0</v>
      </c>
      <c r="U8" s="31" t="s">
        <v>241</v>
      </c>
      <c r="V8" s="10">
        <v>18</v>
      </c>
      <c r="W8" s="32">
        <v>2</v>
      </c>
      <c r="X8" s="37">
        <f t="shared" si="4"/>
        <v>0</v>
      </c>
      <c r="Y8" s="36">
        <f t="shared" si="3"/>
        <v>13292.66</v>
      </c>
      <c r="Z8" s="36">
        <f t="shared" si="3"/>
        <v>0</v>
      </c>
      <c r="AA8" s="36">
        <f t="shared" si="3"/>
        <v>9028.17</v>
      </c>
      <c r="AB8" s="36">
        <f t="shared" si="3"/>
        <v>98.55</v>
      </c>
      <c r="AC8" s="36">
        <f t="shared" si="3"/>
        <v>8.4600000000000009</v>
      </c>
      <c r="AD8" s="36">
        <f t="shared" si="3"/>
        <v>229.5</v>
      </c>
      <c r="AE8" s="36">
        <f t="shared" si="3"/>
        <v>0</v>
      </c>
      <c r="AF8" s="36">
        <f t="shared" si="3"/>
        <v>79.47</v>
      </c>
      <c r="AG8" s="36">
        <f t="shared" si="3"/>
        <v>15381</v>
      </c>
      <c r="AH8" s="36">
        <f t="shared" si="3"/>
        <v>31.5</v>
      </c>
      <c r="AI8" s="36">
        <f t="shared" si="3"/>
        <v>3383.37</v>
      </c>
      <c r="AJ8" s="36">
        <f t="shared" si="3"/>
        <v>0</v>
      </c>
      <c r="AK8" s="36">
        <f t="shared" si="3"/>
        <v>0</v>
      </c>
      <c r="AL8" s="36">
        <f t="shared" si="3"/>
        <v>142.19999999999999</v>
      </c>
      <c r="AM8" s="36">
        <f t="shared" si="3"/>
        <v>163.80000000000001</v>
      </c>
      <c r="AN8" s="36">
        <f t="shared" si="3"/>
        <v>2354.4</v>
      </c>
      <c r="AO8" s="36">
        <f t="shared" si="3"/>
        <v>94.5</v>
      </c>
      <c r="AP8" s="38">
        <f t="shared" si="3"/>
        <v>1339.2</v>
      </c>
      <c r="AR8" s="36">
        <f t="shared" si="5"/>
        <v>45626.78</v>
      </c>
    </row>
    <row r="9" spans="1:44" x14ac:dyDescent="0.3">
      <c r="A9" t="s">
        <v>19</v>
      </c>
      <c r="B9" t="s">
        <v>20</v>
      </c>
      <c r="C9" t="s">
        <v>10</v>
      </c>
      <c r="D9" s="3">
        <v>35</v>
      </c>
      <c r="E9" s="3">
        <v>185</v>
      </c>
      <c r="F9" s="8">
        <v>112</v>
      </c>
      <c r="G9" s="8">
        <v>98</v>
      </c>
      <c r="H9" s="8">
        <v>92</v>
      </c>
      <c r="I9" s="8">
        <v>235</v>
      </c>
      <c r="J9" s="8">
        <v>176</v>
      </c>
      <c r="K9" s="8">
        <v>88</v>
      </c>
      <c r="L9" s="8">
        <v>28</v>
      </c>
      <c r="M9" s="3" t="s">
        <v>11</v>
      </c>
      <c r="N9">
        <v>97</v>
      </c>
      <c r="O9" s="3">
        <f t="shared" si="0"/>
        <v>3920</v>
      </c>
      <c r="P9" s="3"/>
      <c r="Q9" s="9" t="s">
        <v>244</v>
      </c>
      <c r="R9">
        <f t="shared" si="1"/>
        <v>0</v>
      </c>
      <c r="S9">
        <f t="shared" si="2"/>
        <v>0</v>
      </c>
      <c r="U9" s="31" t="s">
        <v>242</v>
      </c>
      <c r="V9" s="10">
        <v>15</v>
      </c>
      <c r="W9" s="32">
        <v>3</v>
      </c>
      <c r="X9" s="37">
        <f t="shared" si="4"/>
        <v>0</v>
      </c>
      <c r="Y9" s="36">
        <f t="shared" si="3"/>
        <v>11640.39</v>
      </c>
      <c r="Z9" s="36">
        <f t="shared" si="3"/>
        <v>0</v>
      </c>
      <c r="AA9" s="36">
        <f t="shared" si="3"/>
        <v>7523.4750000000004</v>
      </c>
      <c r="AB9" s="36">
        <f t="shared" si="3"/>
        <v>82.125</v>
      </c>
      <c r="AC9" s="36">
        <f t="shared" si="3"/>
        <v>7.05</v>
      </c>
      <c r="AD9" s="36">
        <f t="shared" si="3"/>
        <v>191.25</v>
      </c>
      <c r="AE9" s="36">
        <f t="shared" si="3"/>
        <v>0</v>
      </c>
      <c r="AF9" s="36">
        <f t="shared" si="3"/>
        <v>66.224999999999994</v>
      </c>
      <c r="AG9" s="36">
        <f t="shared" si="3"/>
        <v>12817.5</v>
      </c>
      <c r="AH9" s="36">
        <f t="shared" si="3"/>
        <v>26.25</v>
      </c>
      <c r="AI9" s="36">
        <f t="shared" si="3"/>
        <v>2819.4749999999999</v>
      </c>
      <c r="AJ9" s="36">
        <f t="shared" si="3"/>
        <v>0</v>
      </c>
      <c r="AK9" s="36">
        <f t="shared" si="3"/>
        <v>0</v>
      </c>
      <c r="AL9" s="36">
        <f t="shared" si="3"/>
        <v>118.5</v>
      </c>
      <c r="AM9" s="36">
        <f t="shared" si="3"/>
        <v>136.5</v>
      </c>
      <c r="AN9" s="36">
        <f t="shared" si="3"/>
        <v>1962</v>
      </c>
      <c r="AO9" s="36">
        <f t="shared" si="3"/>
        <v>78.75</v>
      </c>
      <c r="AP9" s="38">
        <f t="shared" si="3"/>
        <v>1116</v>
      </c>
      <c r="AR9" s="36">
        <f t="shared" si="5"/>
        <v>38585.49</v>
      </c>
    </row>
    <row r="10" spans="1:44" x14ac:dyDescent="0.3">
      <c r="A10" t="s">
        <v>19</v>
      </c>
      <c r="B10" t="s">
        <v>20</v>
      </c>
      <c r="C10" t="s">
        <v>13</v>
      </c>
      <c r="D10" s="3">
        <v>35</v>
      </c>
      <c r="E10" s="3">
        <v>250</v>
      </c>
      <c r="F10" s="8">
        <v>230</v>
      </c>
      <c r="G10" s="8">
        <v>187</v>
      </c>
      <c r="H10" s="8">
        <v>135</v>
      </c>
      <c r="I10" s="8">
        <v>87</v>
      </c>
      <c r="J10" s="8">
        <v>53</v>
      </c>
      <c r="K10" s="8">
        <v>235</v>
      </c>
      <c r="L10" s="8">
        <v>200</v>
      </c>
      <c r="M10" s="3" t="s">
        <v>11</v>
      </c>
      <c r="N10">
        <v>96</v>
      </c>
      <c r="O10" s="3">
        <f t="shared" si="0"/>
        <v>8050</v>
      </c>
      <c r="P10" s="3"/>
      <c r="Q10" s="9" t="s">
        <v>26</v>
      </c>
      <c r="R10">
        <f t="shared" si="1"/>
        <v>441.5</v>
      </c>
      <c r="S10">
        <f t="shared" si="2"/>
        <v>0</v>
      </c>
      <c r="U10" s="31" t="s">
        <v>243</v>
      </c>
      <c r="V10" s="10">
        <v>10</v>
      </c>
      <c r="W10" s="32">
        <v>7</v>
      </c>
      <c r="X10" s="37">
        <f t="shared" si="4"/>
        <v>0</v>
      </c>
      <c r="Y10" s="36">
        <f t="shared" si="3"/>
        <v>9872.16</v>
      </c>
      <c r="Z10" s="36">
        <f t="shared" si="3"/>
        <v>0</v>
      </c>
      <c r="AA10" s="36">
        <f t="shared" si="3"/>
        <v>5015.6499999999996</v>
      </c>
      <c r="AB10" s="36">
        <f t="shared" si="3"/>
        <v>54.75</v>
      </c>
      <c r="AC10" s="36">
        <f t="shared" si="3"/>
        <v>4.7</v>
      </c>
      <c r="AD10" s="36">
        <f t="shared" si="3"/>
        <v>127.5</v>
      </c>
      <c r="AE10" s="36">
        <f t="shared" si="3"/>
        <v>0</v>
      </c>
      <c r="AF10" s="36">
        <f t="shared" si="3"/>
        <v>44.15</v>
      </c>
      <c r="AG10" s="36">
        <f t="shared" si="3"/>
        <v>8545</v>
      </c>
      <c r="AH10" s="36">
        <f t="shared" si="3"/>
        <v>17.5</v>
      </c>
      <c r="AI10" s="36">
        <f t="shared" si="3"/>
        <v>1879.65</v>
      </c>
      <c r="AJ10" s="36">
        <f t="shared" si="3"/>
        <v>0</v>
      </c>
      <c r="AK10" s="36">
        <f t="shared" si="3"/>
        <v>0</v>
      </c>
      <c r="AL10" s="36">
        <f t="shared" si="3"/>
        <v>79</v>
      </c>
      <c r="AM10" s="36">
        <f t="shared" si="3"/>
        <v>91</v>
      </c>
      <c r="AN10" s="36">
        <f t="shared" si="3"/>
        <v>1308</v>
      </c>
      <c r="AO10" s="36">
        <f t="shared" si="3"/>
        <v>52.5</v>
      </c>
      <c r="AP10" s="38">
        <f t="shared" si="3"/>
        <v>744</v>
      </c>
      <c r="AR10" s="36">
        <f t="shared" si="5"/>
        <v>27835.56</v>
      </c>
    </row>
    <row r="11" spans="1:44" x14ac:dyDescent="0.3">
      <c r="A11" t="s">
        <v>19</v>
      </c>
      <c r="B11" t="s">
        <v>20</v>
      </c>
      <c r="C11" t="s">
        <v>21</v>
      </c>
      <c r="D11" s="3">
        <v>35</v>
      </c>
      <c r="E11" s="3">
        <v>250</v>
      </c>
      <c r="F11" s="8">
        <v>26</v>
      </c>
      <c r="G11" s="8">
        <v>13</v>
      </c>
      <c r="H11" s="8"/>
      <c r="I11" s="8"/>
      <c r="J11" s="8"/>
      <c r="K11" s="8"/>
      <c r="L11" s="8"/>
      <c r="M11" s="3" t="s">
        <v>11</v>
      </c>
      <c r="N11">
        <v>95</v>
      </c>
      <c r="O11" s="3">
        <f t="shared" si="0"/>
        <v>910</v>
      </c>
      <c r="P11" s="3"/>
      <c r="Q11" s="9" t="s">
        <v>13</v>
      </c>
      <c r="R11">
        <f t="shared" si="1"/>
        <v>85450</v>
      </c>
      <c r="S11">
        <f t="shared" si="2"/>
        <v>0</v>
      </c>
      <c r="U11" s="31" t="s">
        <v>245</v>
      </c>
      <c r="V11" s="10">
        <v>8</v>
      </c>
      <c r="W11" s="32">
        <v>7</v>
      </c>
      <c r="X11" s="37">
        <f t="shared" si="4"/>
        <v>0</v>
      </c>
      <c r="Y11" s="36">
        <f t="shared" si="3"/>
        <v>8489.06</v>
      </c>
      <c r="Z11" s="36">
        <f t="shared" si="3"/>
        <v>0</v>
      </c>
      <c r="AA11" s="36">
        <f t="shared" si="3"/>
        <v>4012.52</v>
      </c>
      <c r="AB11" s="36">
        <f t="shared" si="3"/>
        <v>43.8</v>
      </c>
      <c r="AC11" s="36">
        <f t="shared" si="3"/>
        <v>3.76</v>
      </c>
      <c r="AD11" s="36">
        <f t="shared" si="3"/>
        <v>102</v>
      </c>
      <c r="AE11" s="36">
        <f t="shared" si="3"/>
        <v>0</v>
      </c>
      <c r="AF11" s="36">
        <f t="shared" si="3"/>
        <v>35.32</v>
      </c>
      <c r="AG11" s="36">
        <f t="shared" si="3"/>
        <v>6836</v>
      </c>
      <c r="AH11" s="36">
        <f t="shared" si="3"/>
        <v>14</v>
      </c>
      <c r="AI11" s="36">
        <f t="shared" si="3"/>
        <v>1503.72</v>
      </c>
      <c r="AJ11" s="36">
        <f t="shared" si="3"/>
        <v>0</v>
      </c>
      <c r="AK11" s="36">
        <f t="shared" si="3"/>
        <v>0</v>
      </c>
      <c r="AL11" s="36">
        <f t="shared" si="3"/>
        <v>63.2</v>
      </c>
      <c r="AM11" s="36">
        <f t="shared" si="3"/>
        <v>72.8</v>
      </c>
      <c r="AN11" s="36">
        <f t="shared" si="3"/>
        <v>1046.4000000000001</v>
      </c>
      <c r="AO11" s="36">
        <f t="shared" si="3"/>
        <v>42</v>
      </c>
      <c r="AP11" s="38">
        <f t="shared" si="3"/>
        <v>595.20000000000005</v>
      </c>
      <c r="AR11" s="36">
        <f t="shared" si="5"/>
        <v>22859.780000000002</v>
      </c>
    </row>
    <row r="12" spans="1:44" x14ac:dyDescent="0.3">
      <c r="A12" t="s">
        <v>19</v>
      </c>
      <c r="B12" t="s">
        <v>20</v>
      </c>
      <c r="C12" t="s">
        <v>22</v>
      </c>
      <c r="D12" s="3">
        <v>35</v>
      </c>
      <c r="E12" s="3">
        <v>250</v>
      </c>
      <c r="F12" s="8">
        <v>135</v>
      </c>
      <c r="G12" s="8">
        <v>78</v>
      </c>
      <c r="H12" s="8"/>
      <c r="I12" s="8"/>
      <c r="J12" s="8"/>
      <c r="K12" s="8"/>
      <c r="L12" s="8"/>
      <c r="M12" s="3" t="s">
        <v>11</v>
      </c>
      <c r="N12">
        <v>95</v>
      </c>
      <c r="O12" s="3">
        <f t="shared" si="0"/>
        <v>4725</v>
      </c>
      <c r="P12" s="3"/>
      <c r="Q12" s="9" t="s">
        <v>42</v>
      </c>
      <c r="R12">
        <f t="shared" si="1"/>
        <v>175</v>
      </c>
      <c r="S12">
        <f t="shared" si="2"/>
        <v>0</v>
      </c>
      <c r="U12" s="31" t="s">
        <v>246</v>
      </c>
      <c r="V12" s="10">
        <v>3</v>
      </c>
      <c r="W12" s="32">
        <v>8</v>
      </c>
      <c r="X12" s="37">
        <f t="shared" si="4"/>
        <v>0</v>
      </c>
      <c r="Y12" s="36">
        <f t="shared" si="3"/>
        <v>5453.6900000000005</v>
      </c>
      <c r="Z12" s="36">
        <f t="shared" si="3"/>
        <v>0</v>
      </c>
      <c r="AA12" s="36">
        <f t="shared" si="3"/>
        <v>1504.6949999999999</v>
      </c>
      <c r="AB12" s="36">
        <f t="shared" si="3"/>
        <v>16.425000000000001</v>
      </c>
      <c r="AC12" s="36">
        <f t="shared" si="3"/>
        <v>1.41</v>
      </c>
      <c r="AD12" s="36">
        <f t="shared" si="3"/>
        <v>38.25</v>
      </c>
      <c r="AE12" s="36">
        <f t="shared" si="3"/>
        <v>0</v>
      </c>
      <c r="AF12" s="36">
        <f t="shared" si="3"/>
        <v>13.244999999999999</v>
      </c>
      <c r="AG12" s="36">
        <f t="shared" si="3"/>
        <v>2563.5</v>
      </c>
      <c r="AH12" s="36">
        <f t="shared" si="3"/>
        <v>5.25</v>
      </c>
      <c r="AI12" s="36">
        <f t="shared" si="3"/>
        <v>563.89499999999998</v>
      </c>
      <c r="AJ12" s="36">
        <f t="shared" si="3"/>
        <v>0</v>
      </c>
      <c r="AK12" s="36">
        <f t="shared" si="3"/>
        <v>0</v>
      </c>
      <c r="AL12" s="36">
        <f t="shared" si="3"/>
        <v>23.7</v>
      </c>
      <c r="AM12" s="36">
        <f t="shared" si="3"/>
        <v>27.3</v>
      </c>
      <c r="AN12" s="36">
        <f t="shared" si="3"/>
        <v>392.4</v>
      </c>
      <c r="AO12" s="36">
        <f t="shared" si="3"/>
        <v>15.75</v>
      </c>
      <c r="AP12" s="38">
        <f t="shared" si="3"/>
        <v>223.2</v>
      </c>
      <c r="AR12" s="36">
        <f t="shared" si="5"/>
        <v>10842.710000000001</v>
      </c>
    </row>
    <row r="13" spans="1:44" x14ac:dyDescent="0.3">
      <c r="A13" t="s">
        <v>19</v>
      </c>
      <c r="B13" t="s">
        <v>20</v>
      </c>
      <c r="C13" t="s">
        <v>23</v>
      </c>
      <c r="D13" s="3">
        <v>35</v>
      </c>
      <c r="E13" s="3">
        <v>250</v>
      </c>
      <c r="F13" s="8">
        <v>15</v>
      </c>
      <c r="G13" s="8">
        <v>8</v>
      </c>
      <c r="H13" s="8"/>
      <c r="I13" s="8"/>
      <c r="J13" s="8"/>
      <c r="K13" s="8"/>
      <c r="L13" s="8"/>
      <c r="M13" s="3" t="s">
        <v>11</v>
      </c>
      <c r="N13">
        <v>97</v>
      </c>
      <c r="O13" s="3">
        <f t="shared" si="0"/>
        <v>525</v>
      </c>
      <c r="P13" s="3"/>
      <c r="Q13" s="9" t="s">
        <v>18</v>
      </c>
      <c r="R13">
        <f t="shared" si="1"/>
        <v>18796.5</v>
      </c>
      <c r="S13">
        <f t="shared" si="2"/>
        <v>0</v>
      </c>
      <c r="U13" s="31" t="s">
        <v>247</v>
      </c>
      <c r="V13" s="10">
        <v>2</v>
      </c>
      <c r="W13" s="32">
        <v>13</v>
      </c>
      <c r="X13" s="37">
        <f t="shared" si="4"/>
        <v>0</v>
      </c>
      <c r="Y13" s="36">
        <f t="shared" si="3"/>
        <v>6874.0399999999991</v>
      </c>
      <c r="Z13" s="36">
        <f t="shared" si="3"/>
        <v>0</v>
      </c>
      <c r="AA13" s="36">
        <f t="shared" si="3"/>
        <v>1003.13</v>
      </c>
      <c r="AB13" s="36">
        <f t="shared" si="3"/>
        <v>10.95</v>
      </c>
      <c r="AC13" s="36">
        <f t="shared" si="3"/>
        <v>0.94</v>
      </c>
      <c r="AD13" s="36">
        <f t="shared" si="3"/>
        <v>25.5</v>
      </c>
      <c r="AE13" s="36">
        <f t="shared" si="3"/>
        <v>0</v>
      </c>
      <c r="AF13" s="36">
        <f t="shared" si="3"/>
        <v>8.83</v>
      </c>
      <c r="AG13" s="36">
        <f t="shared" si="3"/>
        <v>1709</v>
      </c>
      <c r="AH13" s="36">
        <f t="shared" si="3"/>
        <v>3.5</v>
      </c>
      <c r="AI13" s="36">
        <f t="shared" si="3"/>
        <v>375.93</v>
      </c>
      <c r="AJ13" s="36">
        <f t="shared" si="3"/>
        <v>0</v>
      </c>
      <c r="AK13" s="36">
        <f t="shared" si="3"/>
        <v>0</v>
      </c>
      <c r="AL13" s="36">
        <f t="shared" si="3"/>
        <v>15.8</v>
      </c>
      <c r="AM13" s="36">
        <f t="shared" si="3"/>
        <v>18.2</v>
      </c>
      <c r="AN13" s="36">
        <f t="shared" si="3"/>
        <v>261.60000000000002</v>
      </c>
      <c r="AO13" s="36">
        <f t="shared" si="3"/>
        <v>10.5</v>
      </c>
      <c r="AP13" s="38">
        <f t="shared" si="3"/>
        <v>148.80000000000001</v>
      </c>
      <c r="AR13" s="36">
        <f t="shared" si="5"/>
        <v>10466.719999999999</v>
      </c>
    </row>
    <row r="14" spans="1:44" x14ac:dyDescent="0.3">
      <c r="A14" t="s">
        <v>19</v>
      </c>
      <c r="B14" t="s">
        <v>20</v>
      </c>
      <c r="C14" t="s">
        <v>18</v>
      </c>
      <c r="D14" s="3">
        <v>35</v>
      </c>
      <c r="E14" s="3">
        <v>250</v>
      </c>
      <c r="F14" s="8">
        <v>76</v>
      </c>
      <c r="G14" s="8">
        <v>55</v>
      </c>
      <c r="H14" s="8"/>
      <c r="I14" s="8"/>
      <c r="J14" s="8"/>
      <c r="K14" s="8"/>
      <c r="L14" s="8"/>
      <c r="M14" s="3" t="s">
        <v>11</v>
      </c>
      <c r="N14">
        <v>95</v>
      </c>
      <c r="O14" s="3">
        <f t="shared" si="0"/>
        <v>2660</v>
      </c>
      <c r="P14" s="3"/>
      <c r="Q14" s="9" t="s">
        <v>250</v>
      </c>
      <c r="R14">
        <f t="shared" si="1"/>
        <v>0</v>
      </c>
      <c r="S14">
        <f t="shared" si="2"/>
        <v>0</v>
      </c>
      <c r="U14" s="31" t="s">
        <v>248</v>
      </c>
      <c r="V14" s="10">
        <v>1</v>
      </c>
      <c r="W14" s="32">
        <v>15</v>
      </c>
      <c r="X14" s="37">
        <f t="shared" si="4"/>
        <v>0</v>
      </c>
      <c r="Y14" s="36">
        <f t="shared" si="3"/>
        <v>7027.25</v>
      </c>
      <c r="Z14" s="36">
        <f t="shared" si="3"/>
        <v>0</v>
      </c>
      <c r="AA14" s="36">
        <f t="shared" si="3"/>
        <v>501.565</v>
      </c>
      <c r="AB14" s="36">
        <f t="shared" si="3"/>
        <v>5.4749999999999996</v>
      </c>
      <c r="AC14" s="36">
        <f t="shared" si="3"/>
        <v>0.47</v>
      </c>
      <c r="AD14" s="36">
        <f t="shared" si="3"/>
        <v>12.75</v>
      </c>
      <c r="AE14" s="36">
        <f t="shared" si="3"/>
        <v>0</v>
      </c>
      <c r="AF14" s="36">
        <f t="shared" si="3"/>
        <v>4.415</v>
      </c>
      <c r="AG14" s="36">
        <f t="shared" si="3"/>
        <v>854.5</v>
      </c>
      <c r="AH14" s="36">
        <f t="shared" si="3"/>
        <v>1.75</v>
      </c>
      <c r="AI14" s="36">
        <f t="shared" si="3"/>
        <v>187.965</v>
      </c>
      <c r="AJ14" s="36">
        <f t="shared" si="3"/>
        <v>0</v>
      </c>
      <c r="AK14" s="36">
        <f t="shared" si="3"/>
        <v>0</v>
      </c>
      <c r="AL14" s="36">
        <f t="shared" si="3"/>
        <v>7.9</v>
      </c>
      <c r="AM14" s="36">
        <f t="shared" si="3"/>
        <v>9.1</v>
      </c>
      <c r="AN14" s="36">
        <f t="shared" si="3"/>
        <v>130.80000000000001</v>
      </c>
      <c r="AO14" s="36">
        <f t="shared" si="3"/>
        <v>5.25</v>
      </c>
      <c r="AP14" s="38">
        <f t="shared" si="3"/>
        <v>74.400000000000006</v>
      </c>
      <c r="AR14" s="36">
        <f t="shared" si="5"/>
        <v>8823.5899999999983</v>
      </c>
    </row>
    <row r="15" spans="1:44" ht="15" thickBot="1" x14ac:dyDescent="0.35">
      <c r="A15" t="s">
        <v>24</v>
      </c>
      <c r="B15" t="s">
        <v>25</v>
      </c>
      <c r="C15" t="s">
        <v>10</v>
      </c>
      <c r="D15" s="3">
        <v>7</v>
      </c>
      <c r="E15" s="3">
        <v>45</v>
      </c>
      <c r="F15" s="8">
        <v>1064</v>
      </c>
      <c r="G15" s="8">
        <v>1153</v>
      </c>
      <c r="H15" s="8">
        <v>1979</v>
      </c>
      <c r="I15" s="8">
        <v>2901</v>
      </c>
      <c r="J15" s="8">
        <v>2434</v>
      </c>
      <c r="K15" s="8">
        <v>1693</v>
      </c>
      <c r="L15" s="8">
        <v>1311</v>
      </c>
      <c r="M15" s="3" t="s">
        <v>11</v>
      </c>
      <c r="N15">
        <v>94</v>
      </c>
      <c r="O15" s="3">
        <f t="shared" si="0"/>
        <v>7448</v>
      </c>
      <c r="P15" s="3"/>
      <c r="Q15" s="9" t="s">
        <v>34</v>
      </c>
      <c r="R15">
        <f t="shared" si="1"/>
        <v>0</v>
      </c>
      <c r="S15">
        <f t="shared" si="2"/>
        <v>0</v>
      </c>
      <c r="U15" s="31" t="s">
        <v>249</v>
      </c>
      <c r="V15" s="10">
        <v>1</v>
      </c>
      <c r="W15" s="32">
        <v>12</v>
      </c>
      <c r="X15" s="39">
        <f t="shared" si="4"/>
        <v>0</v>
      </c>
      <c r="Y15" s="40">
        <f t="shared" si="3"/>
        <v>5760.1100000000006</v>
      </c>
      <c r="Z15" s="40">
        <f t="shared" si="3"/>
        <v>0</v>
      </c>
      <c r="AA15" s="40">
        <f t="shared" si="3"/>
        <v>501.565</v>
      </c>
      <c r="AB15" s="40">
        <f t="shared" si="3"/>
        <v>5.4749999999999996</v>
      </c>
      <c r="AC15" s="40">
        <f t="shared" si="3"/>
        <v>0.47</v>
      </c>
      <c r="AD15" s="40">
        <f t="shared" si="3"/>
        <v>12.75</v>
      </c>
      <c r="AE15" s="40">
        <f t="shared" si="3"/>
        <v>0</v>
      </c>
      <c r="AF15" s="40">
        <f t="shared" si="3"/>
        <v>4.415</v>
      </c>
      <c r="AG15" s="40">
        <f t="shared" si="3"/>
        <v>854.5</v>
      </c>
      <c r="AH15" s="40">
        <f t="shared" si="3"/>
        <v>1.75</v>
      </c>
      <c r="AI15" s="40">
        <f t="shared" si="3"/>
        <v>187.965</v>
      </c>
      <c r="AJ15" s="40">
        <f t="shared" si="3"/>
        <v>0</v>
      </c>
      <c r="AK15" s="40">
        <f t="shared" si="3"/>
        <v>0</v>
      </c>
      <c r="AL15" s="40">
        <f t="shared" si="3"/>
        <v>7.9</v>
      </c>
      <c r="AM15" s="40">
        <f t="shared" si="3"/>
        <v>9.1</v>
      </c>
      <c r="AN15" s="40">
        <f t="shared" si="3"/>
        <v>130.80000000000001</v>
      </c>
      <c r="AO15" s="40">
        <f t="shared" si="3"/>
        <v>5.25</v>
      </c>
      <c r="AP15" s="41">
        <f t="shared" si="3"/>
        <v>74.400000000000006</v>
      </c>
      <c r="AR15" s="36">
        <f t="shared" si="5"/>
        <v>7556.4500000000007</v>
      </c>
    </row>
    <row r="16" spans="1:44" x14ac:dyDescent="0.3">
      <c r="A16" t="s">
        <v>24</v>
      </c>
      <c r="B16" t="s">
        <v>25</v>
      </c>
      <c r="C16" t="s">
        <v>13</v>
      </c>
      <c r="D16" s="3">
        <v>7</v>
      </c>
      <c r="E16" s="3">
        <v>55</v>
      </c>
      <c r="F16" s="8">
        <v>1578</v>
      </c>
      <c r="G16" s="8">
        <v>1450</v>
      </c>
      <c r="H16" s="8">
        <v>1135</v>
      </c>
      <c r="I16" s="8">
        <v>957</v>
      </c>
      <c r="J16" s="8">
        <v>2300</v>
      </c>
      <c r="K16" s="8">
        <v>2780</v>
      </c>
      <c r="L16" s="8">
        <v>2800</v>
      </c>
      <c r="M16" s="3" t="s">
        <v>11</v>
      </c>
      <c r="N16">
        <v>95</v>
      </c>
      <c r="O16" s="3">
        <f t="shared" si="0"/>
        <v>11046</v>
      </c>
      <c r="P16" s="3"/>
      <c r="Q16" s="9" t="s">
        <v>39</v>
      </c>
      <c r="R16">
        <f t="shared" si="1"/>
        <v>790</v>
      </c>
      <c r="S16">
        <f t="shared" si="2"/>
        <v>0</v>
      </c>
      <c r="V16" s="85"/>
      <c r="AQ16" s="42">
        <f>SUM(X4:AP15)</f>
        <v>291026.99999999994</v>
      </c>
    </row>
    <row r="17" spans="1:46" ht="15" thickBot="1" x14ac:dyDescent="0.35">
      <c r="A17" t="s">
        <v>24</v>
      </c>
      <c r="B17" t="s">
        <v>25</v>
      </c>
      <c r="C17" t="s">
        <v>26</v>
      </c>
      <c r="D17" s="3">
        <v>7</v>
      </c>
      <c r="E17" s="3">
        <v>55</v>
      </c>
      <c r="F17" s="8">
        <v>23</v>
      </c>
      <c r="G17" s="8">
        <v>15</v>
      </c>
      <c r="H17" s="8"/>
      <c r="I17" s="8"/>
      <c r="J17" s="8"/>
      <c r="K17" s="8"/>
      <c r="L17" s="8"/>
      <c r="M17" s="3" t="s">
        <v>11</v>
      </c>
      <c r="N17">
        <v>90</v>
      </c>
      <c r="O17" s="3">
        <f t="shared" si="0"/>
        <v>161</v>
      </c>
      <c r="P17" s="3"/>
      <c r="Q17" s="9" t="s">
        <v>21</v>
      </c>
      <c r="R17">
        <f t="shared" si="1"/>
        <v>910</v>
      </c>
      <c r="S17">
        <f t="shared" si="2"/>
        <v>0</v>
      </c>
      <c r="U17" s="86"/>
      <c r="V17" s="86"/>
      <c r="W17" s="86"/>
      <c r="AP17" t="s">
        <v>300</v>
      </c>
      <c r="AQ17">
        <f>AQ16/12</f>
        <v>24252.249999999996</v>
      </c>
    </row>
    <row r="18" spans="1:46" x14ac:dyDescent="0.3">
      <c r="A18" t="s">
        <v>27</v>
      </c>
      <c r="B18" t="s">
        <v>28</v>
      </c>
      <c r="C18" t="s">
        <v>29</v>
      </c>
      <c r="D18" s="3">
        <v>15</v>
      </c>
      <c r="E18" s="3">
        <v>75</v>
      </c>
      <c r="F18" s="8">
        <v>496</v>
      </c>
      <c r="G18" s="8">
        <v>557</v>
      </c>
      <c r="H18" s="8"/>
      <c r="I18" s="8"/>
      <c r="J18" s="8"/>
      <c r="K18" s="8"/>
      <c r="L18" s="8"/>
      <c r="M18" s="3" t="s">
        <v>11</v>
      </c>
      <c r="N18">
        <v>91</v>
      </c>
      <c r="O18" s="3">
        <f t="shared" si="0"/>
        <v>7440</v>
      </c>
      <c r="P18" s="3"/>
      <c r="Q18" s="9" t="s">
        <v>22</v>
      </c>
      <c r="R18">
        <f t="shared" si="1"/>
        <v>13080</v>
      </c>
      <c r="S18">
        <f t="shared" si="2"/>
        <v>0</v>
      </c>
      <c r="V18" s="84"/>
      <c r="W18" s="84"/>
      <c r="AR18" s="33" t="s">
        <v>301</v>
      </c>
      <c r="AS18" s="43" t="s">
        <v>302</v>
      </c>
      <c r="AT18" s="44" t="s">
        <v>303</v>
      </c>
    </row>
    <row r="19" spans="1:46" ht="15" thickBot="1" x14ac:dyDescent="0.35">
      <c r="A19" t="s">
        <v>30</v>
      </c>
      <c r="B19" t="s">
        <v>31</v>
      </c>
      <c r="C19" t="s">
        <v>10</v>
      </c>
      <c r="D19" s="3">
        <v>55</v>
      </c>
      <c r="E19" s="3">
        <v>530</v>
      </c>
      <c r="F19" s="8">
        <v>58</v>
      </c>
      <c r="G19" s="8">
        <v>75</v>
      </c>
      <c r="H19" s="8">
        <v>39</v>
      </c>
      <c r="I19" s="8">
        <v>16</v>
      </c>
      <c r="J19" s="8">
        <v>21</v>
      </c>
      <c r="K19" s="8">
        <v>60</v>
      </c>
      <c r="L19" s="8">
        <v>64</v>
      </c>
      <c r="M19" s="3" t="s">
        <v>11</v>
      </c>
      <c r="N19">
        <v>100</v>
      </c>
      <c r="O19" s="3">
        <f t="shared" si="0"/>
        <v>3190</v>
      </c>
      <c r="P19" s="3"/>
      <c r="Q19" s="9" t="s">
        <v>23</v>
      </c>
      <c r="R19">
        <f t="shared" si="1"/>
        <v>525</v>
      </c>
      <c r="S19">
        <f t="shared" si="2"/>
        <v>0</v>
      </c>
      <c r="AR19" s="45">
        <f>SQRT(2*AQ17*800/(0.07*3))</f>
        <v>13593.345711010499</v>
      </c>
      <c r="AS19" s="28">
        <f>AR19/500</f>
        <v>27.186691422020999</v>
      </c>
      <c r="AT19" s="46">
        <v>3</v>
      </c>
    </row>
    <row r="20" spans="1:46" ht="15" thickBot="1" x14ac:dyDescent="0.35">
      <c r="A20" t="s">
        <v>30</v>
      </c>
      <c r="B20" t="s">
        <v>31</v>
      </c>
      <c r="C20" t="s">
        <v>13</v>
      </c>
      <c r="D20" s="3">
        <v>55</v>
      </c>
      <c r="E20" s="3">
        <v>600</v>
      </c>
      <c r="F20" s="8">
        <v>66</v>
      </c>
      <c r="G20" s="8">
        <v>35</v>
      </c>
      <c r="H20" s="8">
        <v>12</v>
      </c>
      <c r="I20" s="8">
        <v>15</v>
      </c>
      <c r="J20" s="8">
        <v>33</v>
      </c>
      <c r="K20" s="8">
        <v>50</v>
      </c>
      <c r="L20" s="8">
        <v>45</v>
      </c>
      <c r="M20" s="3" t="s">
        <v>11</v>
      </c>
      <c r="N20">
        <v>94</v>
      </c>
      <c r="O20" s="3">
        <f t="shared" si="0"/>
        <v>3630</v>
      </c>
      <c r="P20" s="3"/>
      <c r="Q20" s="9" t="s">
        <v>29</v>
      </c>
      <c r="R20">
        <f t="shared" si="1"/>
        <v>7440</v>
      </c>
      <c r="S20">
        <f t="shared" si="2"/>
        <v>0</v>
      </c>
      <c r="W20" s="47" t="s">
        <v>304</v>
      </c>
      <c r="X20" s="9" t="s">
        <v>298</v>
      </c>
      <c r="Y20" s="9" t="s">
        <v>10</v>
      </c>
      <c r="Z20" s="9" t="s">
        <v>238</v>
      </c>
      <c r="AA20" s="9" t="s">
        <v>97</v>
      </c>
      <c r="AB20" s="9" t="s">
        <v>44</v>
      </c>
      <c r="AC20" s="9" t="s">
        <v>14</v>
      </c>
      <c r="AD20" s="9" t="s">
        <v>15</v>
      </c>
      <c r="AE20" s="9" t="s">
        <v>244</v>
      </c>
      <c r="AF20" s="9" t="s">
        <v>26</v>
      </c>
      <c r="AG20" s="9" t="s">
        <v>13</v>
      </c>
      <c r="AH20" s="9" t="s">
        <v>42</v>
      </c>
      <c r="AI20" s="9" t="s">
        <v>18</v>
      </c>
      <c r="AJ20" s="9" t="s">
        <v>250</v>
      </c>
      <c r="AK20" s="9" t="s">
        <v>34</v>
      </c>
      <c r="AL20" s="9" t="s">
        <v>39</v>
      </c>
      <c r="AM20" s="9" t="s">
        <v>21</v>
      </c>
      <c r="AN20" s="9" t="s">
        <v>22</v>
      </c>
      <c r="AO20" s="9" t="s">
        <v>23</v>
      </c>
      <c r="AP20" s="9" t="s">
        <v>29</v>
      </c>
    </row>
    <row r="21" spans="1:46" x14ac:dyDescent="0.3">
      <c r="A21" t="s">
        <v>30</v>
      </c>
      <c r="B21" t="s">
        <v>31</v>
      </c>
      <c r="C21" t="s">
        <v>18</v>
      </c>
      <c r="D21" s="3">
        <v>55</v>
      </c>
      <c r="E21" s="3">
        <v>600</v>
      </c>
      <c r="F21" s="8">
        <v>35</v>
      </c>
      <c r="G21" s="8">
        <v>14</v>
      </c>
      <c r="H21" s="8"/>
      <c r="I21" s="8"/>
      <c r="J21" s="8"/>
      <c r="K21" s="8"/>
      <c r="L21" s="8"/>
      <c r="M21" s="3" t="s">
        <v>11</v>
      </c>
      <c r="N21">
        <v>90</v>
      </c>
      <c r="O21" s="3">
        <f t="shared" si="0"/>
        <v>1925</v>
      </c>
      <c r="P21" s="3"/>
      <c r="W21" t="s">
        <v>305</v>
      </c>
      <c r="X21" s="48">
        <f>MAX(X4/500,X4/$AR4*$AS$19)</f>
        <v>0</v>
      </c>
      <c r="Y21" s="49">
        <f t="shared" ref="Y21:AP21" si="6">MAX(Y4/500,Y4/$AR4*$AS$19)</f>
        <v>14.651076459407227</v>
      </c>
      <c r="Z21" s="49">
        <f t="shared" si="6"/>
        <v>0</v>
      </c>
      <c r="AA21" s="49">
        <f t="shared" si="6"/>
        <v>3.5001312216637035</v>
      </c>
      <c r="AB21" s="49">
        <f t="shared" si="6"/>
        <v>3.8206849438475125E-2</v>
      </c>
      <c r="AC21" s="49">
        <f t="shared" si="6"/>
        <v>3.2798573947184126E-3</v>
      </c>
      <c r="AD21" s="49">
        <f t="shared" si="6"/>
        <v>8.8974854856722893E-2</v>
      </c>
      <c r="AE21" s="49">
        <f t="shared" si="6"/>
        <v>0</v>
      </c>
      <c r="AF21" s="49">
        <f t="shared" si="6"/>
        <v>3.0809724250386791E-2</v>
      </c>
      <c r="AG21" s="49">
        <f t="shared" si="6"/>
        <v>5.9630598803976245</v>
      </c>
      <c r="AH21" s="49">
        <f t="shared" si="6"/>
        <v>1.2212234980334516E-2</v>
      </c>
      <c r="AI21" s="49">
        <f t="shared" si="6"/>
        <v>1.3116987131877582</v>
      </c>
      <c r="AJ21" s="49">
        <f t="shared" si="6"/>
        <v>0</v>
      </c>
      <c r="AK21" s="49">
        <f t="shared" si="6"/>
        <v>0</v>
      </c>
      <c r="AL21" s="49">
        <f t="shared" si="6"/>
        <v>5.5129517911224377E-2</v>
      </c>
      <c r="AM21" s="49">
        <f t="shared" si="6"/>
        <v>6.3503621897739476E-2</v>
      </c>
      <c r="AN21" s="49">
        <f t="shared" si="6"/>
        <v>0.91277733453014542</v>
      </c>
      <c r="AO21" s="49">
        <f t="shared" si="6"/>
        <v>3.6636704941003545E-2</v>
      </c>
      <c r="AP21" s="50">
        <f t="shared" si="6"/>
        <v>0.51919444716393592</v>
      </c>
    </row>
    <row r="22" spans="1:46" x14ac:dyDescent="0.3">
      <c r="A22" t="s">
        <v>30</v>
      </c>
      <c r="B22" t="s">
        <v>31</v>
      </c>
      <c r="C22" t="s">
        <v>22</v>
      </c>
      <c r="D22" s="3">
        <v>55</v>
      </c>
      <c r="E22" s="3">
        <v>615</v>
      </c>
      <c r="F22" s="8">
        <v>57</v>
      </c>
      <c r="G22" s="8">
        <v>35</v>
      </c>
      <c r="H22" s="8"/>
      <c r="I22" s="8"/>
      <c r="J22" s="8"/>
      <c r="K22" s="8"/>
      <c r="L22" s="8"/>
      <c r="M22" s="3" t="s">
        <v>11</v>
      </c>
      <c r="N22">
        <v>93</v>
      </c>
      <c r="O22" s="3">
        <f t="shared" si="0"/>
        <v>3135</v>
      </c>
      <c r="P22" s="3"/>
      <c r="Q22" t="s">
        <v>306</v>
      </c>
      <c r="R22" s="51">
        <f>SUMPRODUCT(E2:E203,F2:F203)</f>
        <v>2333425</v>
      </c>
      <c r="W22" t="s">
        <v>307</v>
      </c>
      <c r="X22" s="52">
        <f t="shared" ref="X22:AP32" si="7">MAX(X5/500,X5/$AR5*$AS$19)</f>
        <v>0</v>
      </c>
      <c r="Y22" s="51">
        <f t="shared" si="7"/>
        <v>20.35716</v>
      </c>
      <c r="Z22" s="51">
        <f t="shared" si="7"/>
        <v>0</v>
      </c>
      <c r="AA22" s="51">
        <f t="shared" si="7"/>
        <v>8.0250400000000006</v>
      </c>
      <c r="AB22" s="51">
        <f t="shared" si="7"/>
        <v>8.7599999999999997E-2</v>
      </c>
      <c r="AC22" s="51">
        <f t="shared" si="7"/>
        <v>7.5199999999999998E-3</v>
      </c>
      <c r="AD22" s="51">
        <f t="shared" si="7"/>
        <v>0.20399999999999999</v>
      </c>
      <c r="AE22" s="51">
        <f t="shared" si="7"/>
        <v>0</v>
      </c>
      <c r="AF22" s="51">
        <f t="shared" si="7"/>
        <v>7.0639999999999994E-2</v>
      </c>
      <c r="AG22" s="51">
        <f t="shared" si="7"/>
        <v>13.672000000000001</v>
      </c>
      <c r="AH22" s="51">
        <f t="shared" si="7"/>
        <v>2.8000000000000001E-2</v>
      </c>
      <c r="AI22" s="51">
        <f t="shared" si="7"/>
        <v>3.0074399999999999</v>
      </c>
      <c r="AJ22" s="51">
        <f t="shared" si="7"/>
        <v>0</v>
      </c>
      <c r="AK22" s="51">
        <f t="shared" si="7"/>
        <v>0</v>
      </c>
      <c r="AL22" s="51">
        <f t="shared" si="7"/>
        <v>0.12640000000000001</v>
      </c>
      <c r="AM22" s="51">
        <f t="shared" si="7"/>
        <v>0.14560000000000001</v>
      </c>
      <c r="AN22" s="51">
        <f t="shared" si="7"/>
        <v>2.0928</v>
      </c>
      <c r="AO22" s="51">
        <f t="shared" si="7"/>
        <v>8.4000000000000005E-2</v>
      </c>
      <c r="AP22" s="53">
        <f t="shared" si="7"/>
        <v>1.1904000000000001</v>
      </c>
    </row>
    <row r="23" spans="1:46" x14ac:dyDescent="0.3">
      <c r="A23" t="s">
        <v>32</v>
      </c>
      <c r="B23" t="s">
        <v>33</v>
      </c>
      <c r="C23" t="s">
        <v>10</v>
      </c>
      <c r="D23" s="3">
        <v>65</v>
      </c>
      <c r="E23" s="3">
        <v>584</v>
      </c>
      <c r="F23" s="8">
        <v>51</v>
      </c>
      <c r="G23" s="8">
        <v>78</v>
      </c>
      <c r="H23" s="8">
        <v>193</v>
      </c>
      <c r="I23" s="8">
        <v>0</v>
      </c>
      <c r="J23" s="8">
        <v>0</v>
      </c>
      <c r="K23" s="8">
        <v>0</v>
      </c>
      <c r="L23" s="8">
        <v>0</v>
      </c>
      <c r="M23" s="3" t="s">
        <v>11</v>
      </c>
      <c r="N23">
        <v>94</v>
      </c>
      <c r="O23" s="3">
        <f t="shared" si="0"/>
        <v>3315</v>
      </c>
      <c r="P23" s="3"/>
      <c r="Q23" t="s">
        <v>308</v>
      </c>
      <c r="R23" s="27">
        <v>929067.60242000001</v>
      </c>
      <c r="W23" t="s">
        <v>309</v>
      </c>
      <c r="X23" s="52">
        <f t="shared" si="7"/>
        <v>0</v>
      </c>
      <c r="Y23" s="51">
        <f t="shared" si="7"/>
        <v>24.738379999999996</v>
      </c>
      <c r="Z23" s="51">
        <f t="shared" si="7"/>
        <v>0</v>
      </c>
      <c r="AA23" s="51">
        <f t="shared" si="7"/>
        <v>13.04069</v>
      </c>
      <c r="AB23" s="51">
        <f t="shared" si="7"/>
        <v>0.14235</v>
      </c>
      <c r="AC23" s="51">
        <f t="shared" si="7"/>
        <v>1.222E-2</v>
      </c>
      <c r="AD23" s="51">
        <f t="shared" si="7"/>
        <v>0.33150000000000002</v>
      </c>
      <c r="AE23" s="51">
        <f t="shared" si="7"/>
        <v>0</v>
      </c>
      <c r="AF23" s="51">
        <f t="shared" si="7"/>
        <v>0.11479</v>
      </c>
      <c r="AG23" s="51">
        <f t="shared" si="7"/>
        <v>22.216999999999999</v>
      </c>
      <c r="AH23" s="51">
        <f t="shared" si="7"/>
        <v>4.5499999999999999E-2</v>
      </c>
      <c r="AI23" s="51">
        <f t="shared" si="7"/>
        <v>4.8870899999999997</v>
      </c>
      <c r="AJ23" s="51">
        <f t="shared" si="7"/>
        <v>0</v>
      </c>
      <c r="AK23" s="51">
        <f t="shared" si="7"/>
        <v>0</v>
      </c>
      <c r="AL23" s="51">
        <f t="shared" si="7"/>
        <v>0.2054</v>
      </c>
      <c r="AM23" s="51">
        <f t="shared" si="7"/>
        <v>0.2366</v>
      </c>
      <c r="AN23" s="51">
        <f t="shared" si="7"/>
        <v>3.4008000000000003</v>
      </c>
      <c r="AO23" s="51">
        <f t="shared" si="7"/>
        <v>0.13650000000000001</v>
      </c>
      <c r="AP23" s="53">
        <f t="shared" si="7"/>
        <v>1.9344000000000001</v>
      </c>
    </row>
    <row r="24" spans="1:46" x14ac:dyDescent="0.3">
      <c r="A24" t="s">
        <v>32</v>
      </c>
      <c r="B24" t="s">
        <v>33</v>
      </c>
      <c r="C24" t="s">
        <v>13</v>
      </c>
      <c r="D24" s="3">
        <v>65</v>
      </c>
      <c r="E24" s="3">
        <v>650</v>
      </c>
      <c r="F24" s="8">
        <v>158</v>
      </c>
      <c r="G24" s="8">
        <v>113</v>
      </c>
      <c r="H24" s="8">
        <v>250</v>
      </c>
      <c r="I24" s="8"/>
      <c r="J24" s="8"/>
      <c r="K24" s="8"/>
      <c r="L24" s="8"/>
      <c r="M24" s="3" t="s">
        <v>11</v>
      </c>
      <c r="N24">
        <v>97</v>
      </c>
      <c r="O24" s="3">
        <f t="shared" si="0"/>
        <v>10270</v>
      </c>
      <c r="P24" s="3"/>
      <c r="Q24" t="s">
        <v>310</v>
      </c>
      <c r="R24" s="51">
        <f>R22-R23</f>
        <v>1404357.3975800001</v>
      </c>
      <c r="S24" s="51"/>
      <c r="W24" t="s">
        <v>240</v>
      </c>
      <c r="X24" s="52">
        <f t="shared" si="7"/>
        <v>0</v>
      </c>
      <c r="Y24" s="51">
        <f t="shared" si="7"/>
        <v>28.274840000000001</v>
      </c>
      <c r="Z24" s="51">
        <f t="shared" si="7"/>
        <v>0</v>
      </c>
      <c r="AA24" s="51">
        <f t="shared" si="7"/>
        <v>18.056339999999999</v>
      </c>
      <c r="AB24" s="51">
        <f t="shared" si="7"/>
        <v>0.1971</v>
      </c>
      <c r="AC24" s="51">
        <f t="shared" si="7"/>
        <v>1.6920000000000001E-2</v>
      </c>
      <c r="AD24" s="51">
        <f t="shared" si="7"/>
        <v>0.45900000000000002</v>
      </c>
      <c r="AE24" s="51">
        <f t="shared" si="7"/>
        <v>0</v>
      </c>
      <c r="AF24" s="51">
        <f t="shared" si="7"/>
        <v>0.15894</v>
      </c>
      <c r="AG24" s="51">
        <f t="shared" si="7"/>
        <v>30.762</v>
      </c>
      <c r="AH24" s="51">
        <f t="shared" si="7"/>
        <v>6.3E-2</v>
      </c>
      <c r="AI24" s="51">
        <f t="shared" si="7"/>
        <v>6.7667399999999995</v>
      </c>
      <c r="AJ24" s="51">
        <f t="shared" si="7"/>
        <v>0</v>
      </c>
      <c r="AK24" s="51">
        <f t="shared" si="7"/>
        <v>0</v>
      </c>
      <c r="AL24" s="51">
        <f t="shared" si="7"/>
        <v>0.28439999999999999</v>
      </c>
      <c r="AM24" s="51">
        <f t="shared" si="7"/>
        <v>0.3276</v>
      </c>
      <c r="AN24" s="51">
        <f t="shared" si="7"/>
        <v>4.7088000000000001</v>
      </c>
      <c r="AO24" s="51">
        <f t="shared" si="7"/>
        <v>0.189</v>
      </c>
      <c r="AP24" s="53">
        <f t="shared" si="7"/>
        <v>2.6783999999999999</v>
      </c>
    </row>
    <row r="25" spans="1:46" x14ac:dyDescent="0.3">
      <c r="A25" t="s">
        <v>32</v>
      </c>
      <c r="B25" t="s">
        <v>33</v>
      </c>
      <c r="C25" t="s">
        <v>26</v>
      </c>
      <c r="D25" s="3">
        <v>65</v>
      </c>
      <c r="E25" s="3">
        <v>650</v>
      </c>
      <c r="F25" s="8">
        <v>3</v>
      </c>
      <c r="G25" s="8"/>
      <c r="H25" s="8"/>
      <c r="I25" s="8"/>
      <c r="J25" s="8"/>
      <c r="K25" s="8"/>
      <c r="L25" s="8"/>
      <c r="M25" s="3" t="s">
        <v>11</v>
      </c>
      <c r="N25">
        <v>98</v>
      </c>
      <c r="O25" s="3">
        <f t="shared" si="0"/>
        <v>195</v>
      </c>
      <c r="P25" s="3"/>
      <c r="Q25" t="s">
        <v>311</v>
      </c>
      <c r="R25" s="27">
        <f>R23/R24</f>
        <v>0.66156065686767251</v>
      </c>
      <c r="W25" t="s">
        <v>241</v>
      </c>
      <c r="X25" s="52">
        <f t="shared" si="7"/>
        <v>0</v>
      </c>
      <c r="Y25" s="51">
        <f t="shared" si="7"/>
        <v>26.585319999999999</v>
      </c>
      <c r="Z25" s="51">
        <f t="shared" si="7"/>
        <v>0</v>
      </c>
      <c r="AA25" s="51">
        <f t="shared" si="7"/>
        <v>18.056339999999999</v>
      </c>
      <c r="AB25" s="51">
        <f t="shared" si="7"/>
        <v>0.1971</v>
      </c>
      <c r="AC25" s="51">
        <f t="shared" si="7"/>
        <v>1.6920000000000001E-2</v>
      </c>
      <c r="AD25" s="51">
        <f t="shared" si="7"/>
        <v>0.45900000000000002</v>
      </c>
      <c r="AE25" s="51">
        <f t="shared" si="7"/>
        <v>0</v>
      </c>
      <c r="AF25" s="51">
        <f t="shared" si="7"/>
        <v>0.15894</v>
      </c>
      <c r="AG25" s="51">
        <f t="shared" si="7"/>
        <v>30.762</v>
      </c>
      <c r="AH25" s="51">
        <f t="shared" si="7"/>
        <v>6.3E-2</v>
      </c>
      <c r="AI25" s="51">
        <f t="shared" si="7"/>
        <v>6.7667399999999995</v>
      </c>
      <c r="AJ25" s="51">
        <f t="shared" si="7"/>
        <v>0</v>
      </c>
      <c r="AK25" s="51">
        <f t="shared" si="7"/>
        <v>0</v>
      </c>
      <c r="AL25" s="51">
        <f t="shared" si="7"/>
        <v>0.28439999999999999</v>
      </c>
      <c r="AM25" s="51">
        <f t="shared" si="7"/>
        <v>0.3276</v>
      </c>
      <c r="AN25" s="51">
        <f t="shared" si="7"/>
        <v>4.7088000000000001</v>
      </c>
      <c r="AO25" s="51">
        <f t="shared" si="7"/>
        <v>0.189</v>
      </c>
      <c r="AP25" s="53">
        <f t="shared" si="7"/>
        <v>2.6783999999999999</v>
      </c>
    </row>
    <row r="26" spans="1:46" x14ac:dyDescent="0.3">
      <c r="A26" t="s">
        <v>32</v>
      </c>
      <c r="B26" t="s">
        <v>33</v>
      </c>
      <c r="C26" t="s">
        <v>34</v>
      </c>
      <c r="D26" s="3">
        <v>65</v>
      </c>
      <c r="E26" s="3">
        <v>700</v>
      </c>
      <c r="F26" s="8"/>
      <c r="G26" s="8">
        <v>5</v>
      </c>
      <c r="H26" s="8"/>
      <c r="I26" s="8"/>
      <c r="J26" s="8"/>
      <c r="K26" s="8"/>
      <c r="L26" s="8"/>
      <c r="M26" s="3" t="s">
        <v>11</v>
      </c>
      <c r="N26">
        <v>98</v>
      </c>
      <c r="O26" s="3">
        <f t="shared" si="0"/>
        <v>0</v>
      </c>
      <c r="P26" s="3"/>
      <c r="W26" t="s">
        <v>242</v>
      </c>
      <c r="X26" s="52">
        <f t="shared" si="7"/>
        <v>0</v>
      </c>
      <c r="Y26" s="51">
        <f t="shared" si="7"/>
        <v>23.28078</v>
      </c>
      <c r="Z26" s="51">
        <f t="shared" si="7"/>
        <v>0</v>
      </c>
      <c r="AA26" s="51">
        <f t="shared" si="7"/>
        <v>15.046950000000001</v>
      </c>
      <c r="AB26" s="51">
        <f t="shared" si="7"/>
        <v>0.16425000000000001</v>
      </c>
      <c r="AC26" s="51">
        <f t="shared" si="7"/>
        <v>1.41E-2</v>
      </c>
      <c r="AD26" s="51">
        <f t="shared" si="7"/>
        <v>0.38250000000000001</v>
      </c>
      <c r="AE26" s="51">
        <f t="shared" si="7"/>
        <v>0</v>
      </c>
      <c r="AF26" s="51">
        <f t="shared" si="7"/>
        <v>0.13244999999999998</v>
      </c>
      <c r="AG26" s="51">
        <f t="shared" si="7"/>
        <v>25.635000000000002</v>
      </c>
      <c r="AH26" s="51">
        <f t="shared" si="7"/>
        <v>5.2499999999999998E-2</v>
      </c>
      <c r="AI26" s="51">
        <f t="shared" si="7"/>
        <v>5.6389499999999995</v>
      </c>
      <c r="AJ26" s="51">
        <f t="shared" si="7"/>
        <v>0</v>
      </c>
      <c r="AK26" s="51">
        <f t="shared" si="7"/>
        <v>0</v>
      </c>
      <c r="AL26" s="51">
        <f t="shared" si="7"/>
        <v>0.23699999999999999</v>
      </c>
      <c r="AM26" s="51">
        <f t="shared" si="7"/>
        <v>0.27300000000000002</v>
      </c>
      <c r="AN26" s="51">
        <f t="shared" si="7"/>
        <v>3.9239999999999999</v>
      </c>
      <c r="AO26" s="51">
        <f t="shared" si="7"/>
        <v>0.1575</v>
      </c>
      <c r="AP26" s="53">
        <f t="shared" si="7"/>
        <v>2.2320000000000002</v>
      </c>
    </row>
    <row r="27" spans="1:46" x14ac:dyDescent="0.3">
      <c r="A27" t="s">
        <v>32</v>
      </c>
      <c r="B27" t="s">
        <v>33</v>
      </c>
      <c r="C27" t="s">
        <v>22</v>
      </c>
      <c r="D27" s="3">
        <v>65</v>
      </c>
      <c r="E27" s="3">
        <v>700</v>
      </c>
      <c r="F27" s="8">
        <v>5</v>
      </c>
      <c r="G27" s="8"/>
      <c r="H27" s="8"/>
      <c r="I27" s="8"/>
      <c r="J27" s="8"/>
      <c r="K27" s="8"/>
      <c r="L27" s="8"/>
      <c r="M27" s="3" t="s">
        <v>11</v>
      </c>
      <c r="N27">
        <v>99</v>
      </c>
      <c r="O27" s="3">
        <f t="shared" si="0"/>
        <v>325</v>
      </c>
      <c r="P27" s="3"/>
      <c r="W27" t="s">
        <v>243</v>
      </c>
      <c r="X27" s="52">
        <f t="shared" si="7"/>
        <v>0</v>
      </c>
      <c r="Y27" s="51">
        <f t="shared" si="7"/>
        <v>19.744319999999998</v>
      </c>
      <c r="Z27" s="51">
        <f t="shared" si="7"/>
        <v>0</v>
      </c>
      <c r="AA27" s="51">
        <f t="shared" si="7"/>
        <v>10.0313</v>
      </c>
      <c r="AB27" s="51">
        <f t="shared" si="7"/>
        <v>0.1095</v>
      </c>
      <c r="AC27" s="51">
        <f t="shared" si="7"/>
        <v>9.4000000000000004E-3</v>
      </c>
      <c r="AD27" s="51">
        <f t="shared" si="7"/>
        <v>0.255</v>
      </c>
      <c r="AE27" s="51">
        <f t="shared" si="7"/>
        <v>0</v>
      </c>
      <c r="AF27" s="51">
        <f t="shared" si="7"/>
        <v>8.8300000000000003E-2</v>
      </c>
      <c r="AG27" s="51">
        <f t="shared" si="7"/>
        <v>17.09</v>
      </c>
      <c r="AH27" s="51">
        <f t="shared" si="7"/>
        <v>3.5000000000000003E-2</v>
      </c>
      <c r="AI27" s="51">
        <f t="shared" si="7"/>
        <v>3.7593000000000001</v>
      </c>
      <c r="AJ27" s="51">
        <f t="shared" si="7"/>
        <v>0</v>
      </c>
      <c r="AK27" s="51">
        <f t="shared" si="7"/>
        <v>0</v>
      </c>
      <c r="AL27" s="51">
        <f t="shared" si="7"/>
        <v>0.158</v>
      </c>
      <c r="AM27" s="51">
        <f t="shared" si="7"/>
        <v>0.182</v>
      </c>
      <c r="AN27" s="51">
        <f t="shared" si="7"/>
        <v>2.6160000000000001</v>
      </c>
      <c r="AO27" s="51">
        <f t="shared" si="7"/>
        <v>0.105</v>
      </c>
      <c r="AP27" s="53">
        <f t="shared" si="7"/>
        <v>1.488</v>
      </c>
    </row>
    <row r="28" spans="1:46" x14ac:dyDescent="0.3">
      <c r="A28" t="s">
        <v>32</v>
      </c>
      <c r="B28" t="s">
        <v>33</v>
      </c>
      <c r="C28" t="s">
        <v>18</v>
      </c>
      <c r="D28" s="3">
        <v>65</v>
      </c>
      <c r="E28" s="3">
        <v>700</v>
      </c>
      <c r="F28" s="8">
        <v>53</v>
      </c>
      <c r="G28" s="8">
        <v>28</v>
      </c>
      <c r="H28" s="8"/>
      <c r="I28" s="8"/>
      <c r="J28" s="8"/>
      <c r="K28" s="8"/>
      <c r="L28" s="8"/>
      <c r="M28" s="3" t="s">
        <v>11</v>
      </c>
      <c r="N28">
        <v>93</v>
      </c>
      <c r="O28" s="3">
        <f t="shared" si="0"/>
        <v>3445</v>
      </c>
      <c r="P28" s="3"/>
      <c r="W28" t="s">
        <v>245</v>
      </c>
      <c r="X28" s="52">
        <f t="shared" si="7"/>
        <v>0</v>
      </c>
      <c r="Y28" s="51">
        <f t="shared" si="7"/>
        <v>16.978120000000001</v>
      </c>
      <c r="Z28" s="51">
        <f t="shared" si="7"/>
        <v>0</v>
      </c>
      <c r="AA28" s="51">
        <f t="shared" si="7"/>
        <v>8.0250400000000006</v>
      </c>
      <c r="AB28" s="51">
        <f t="shared" si="7"/>
        <v>8.7599999999999997E-2</v>
      </c>
      <c r="AC28" s="51">
        <f t="shared" si="7"/>
        <v>7.5199999999999998E-3</v>
      </c>
      <c r="AD28" s="51">
        <f t="shared" si="7"/>
        <v>0.20399999999999999</v>
      </c>
      <c r="AE28" s="51">
        <f t="shared" si="7"/>
        <v>0</v>
      </c>
      <c r="AF28" s="51">
        <f t="shared" si="7"/>
        <v>7.0639999999999994E-2</v>
      </c>
      <c r="AG28" s="51">
        <f t="shared" si="7"/>
        <v>13.672000000000001</v>
      </c>
      <c r="AH28" s="51">
        <f t="shared" si="7"/>
        <v>2.8000000000000001E-2</v>
      </c>
      <c r="AI28" s="51">
        <f t="shared" si="7"/>
        <v>3.0074399999999999</v>
      </c>
      <c r="AJ28" s="51">
        <f t="shared" si="7"/>
        <v>0</v>
      </c>
      <c r="AK28" s="51">
        <f t="shared" si="7"/>
        <v>0</v>
      </c>
      <c r="AL28" s="51">
        <f t="shared" si="7"/>
        <v>0.12640000000000001</v>
      </c>
      <c r="AM28" s="51">
        <f t="shared" si="7"/>
        <v>0.14560000000000001</v>
      </c>
      <c r="AN28" s="51">
        <f t="shared" si="7"/>
        <v>2.0928</v>
      </c>
      <c r="AO28" s="51">
        <f t="shared" si="7"/>
        <v>8.4000000000000005E-2</v>
      </c>
      <c r="AP28" s="53">
        <f t="shared" si="7"/>
        <v>1.1904000000000001</v>
      </c>
    </row>
    <row r="29" spans="1:46" x14ac:dyDescent="0.3">
      <c r="A29" t="s">
        <v>35</v>
      </c>
      <c r="B29" s="2" t="s">
        <v>36</v>
      </c>
      <c r="C29" s="2" t="s">
        <v>10</v>
      </c>
      <c r="D29" s="3">
        <v>5</v>
      </c>
      <c r="E29" s="3">
        <v>65</v>
      </c>
      <c r="F29" s="8">
        <v>728</v>
      </c>
      <c r="G29" s="8">
        <v>871</v>
      </c>
      <c r="H29" s="8">
        <v>913</v>
      </c>
      <c r="I29" s="8">
        <v>1800</v>
      </c>
      <c r="J29" s="8">
        <v>1315</v>
      </c>
      <c r="K29" s="8">
        <v>577</v>
      </c>
      <c r="L29" s="8">
        <v>573</v>
      </c>
      <c r="M29" s="3" t="s">
        <v>11</v>
      </c>
      <c r="N29">
        <v>93</v>
      </c>
      <c r="O29" s="3">
        <f t="shared" si="0"/>
        <v>3640</v>
      </c>
      <c r="P29" s="3"/>
      <c r="W29" t="s">
        <v>312</v>
      </c>
      <c r="X29" s="52">
        <f t="shared" si="7"/>
        <v>0</v>
      </c>
      <c r="Y29" s="51">
        <f t="shared" si="7"/>
        <v>13.674421536807838</v>
      </c>
      <c r="Z29" s="51">
        <f t="shared" si="7"/>
        <v>0</v>
      </c>
      <c r="AA29" s="51">
        <f t="shared" si="7"/>
        <v>3.7728278861334372</v>
      </c>
      <c r="AB29" s="51">
        <f t="shared" si="7"/>
        <v>4.1183560807832628E-2</v>
      </c>
      <c r="AC29" s="51">
        <f t="shared" si="7"/>
        <v>3.5353924346449924E-3</v>
      </c>
      <c r="AD29" s="51">
        <f t="shared" si="7"/>
        <v>9.5906922429199265E-2</v>
      </c>
      <c r="AE29" s="51">
        <f t="shared" si="7"/>
        <v>0</v>
      </c>
      <c r="AF29" s="51">
        <f t="shared" si="7"/>
        <v>3.3210122550973706E-2</v>
      </c>
      <c r="AG29" s="51">
        <f t="shared" si="7"/>
        <v>6.4276443306471185</v>
      </c>
      <c r="AH29" s="51">
        <f t="shared" si="7"/>
        <v>1.3163695235380291E-2</v>
      </c>
      <c r="AI29" s="51">
        <f t="shared" si="7"/>
        <v>1.4138936999532894</v>
      </c>
      <c r="AJ29" s="51">
        <f t="shared" si="7"/>
        <v>0</v>
      </c>
      <c r="AK29" s="51">
        <f t="shared" si="7"/>
        <v>0</v>
      </c>
      <c r="AL29" s="51">
        <f t="shared" si="7"/>
        <v>5.9424681348288176E-2</v>
      </c>
      <c r="AM29" s="51">
        <f t="shared" si="7"/>
        <v>6.8451215223977513E-2</v>
      </c>
      <c r="AN29" s="51">
        <f t="shared" si="7"/>
        <v>0.98389219245013826</v>
      </c>
      <c r="AO29" s="51">
        <f t="shared" si="7"/>
        <v>3.949108570614087E-2</v>
      </c>
      <c r="AP29" s="53">
        <f t="shared" si="7"/>
        <v>0.55964510029273928</v>
      </c>
    </row>
    <row r="30" spans="1:46" x14ac:dyDescent="0.3">
      <c r="A30" t="s">
        <v>35</v>
      </c>
      <c r="B30" s="2" t="s">
        <v>36</v>
      </c>
      <c r="C30" s="2" t="s">
        <v>13</v>
      </c>
      <c r="D30" s="3">
        <v>5</v>
      </c>
      <c r="E30" s="3">
        <v>70</v>
      </c>
      <c r="F30" s="8">
        <v>890</v>
      </c>
      <c r="G30" s="8">
        <v>765</v>
      </c>
      <c r="H30" s="8">
        <v>521</v>
      </c>
      <c r="I30" s="8">
        <v>220</v>
      </c>
      <c r="J30" s="8">
        <v>349</v>
      </c>
      <c r="K30" s="8">
        <v>1385</v>
      </c>
      <c r="L30" s="8">
        <v>1290</v>
      </c>
      <c r="M30" s="3" t="s">
        <v>11</v>
      </c>
      <c r="N30">
        <v>93</v>
      </c>
      <c r="O30" s="3">
        <f t="shared" si="0"/>
        <v>4450</v>
      </c>
      <c r="P30" s="3"/>
      <c r="W30" t="s">
        <v>313</v>
      </c>
      <c r="X30" s="52">
        <f t="shared" si="7"/>
        <v>0</v>
      </c>
      <c r="Y30" s="51">
        <f t="shared" si="7"/>
        <v>17.854915800043301</v>
      </c>
      <c r="Z30" s="51">
        <f t="shared" si="7"/>
        <v>0</v>
      </c>
      <c r="AA30" s="51">
        <f t="shared" si="7"/>
        <v>2.6055713505445763</v>
      </c>
      <c r="AB30" s="51">
        <f t="shared" si="7"/>
        <v>2.8441982882042319E-2</v>
      </c>
      <c r="AC30" s="51">
        <f t="shared" si="7"/>
        <v>2.441594877545185E-3</v>
      </c>
      <c r="AD30" s="51">
        <f t="shared" si="7"/>
        <v>6.6234754656810876E-2</v>
      </c>
      <c r="AE30" s="51">
        <f t="shared" si="7"/>
        <v>0</v>
      </c>
      <c r="AF30" s="51">
        <f t="shared" si="7"/>
        <v>2.2935407200770197E-2</v>
      </c>
      <c r="AG30" s="51">
        <f t="shared" si="7"/>
        <v>4.4390272826858741</v>
      </c>
      <c r="AH30" s="51">
        <f t="shared" si="7"/>
        <v>9.0910447568171796E-3</v>
      </c>
      <c r="AI30" s="51">
        <f t="shared" si="7"/>
        <v>0.97645613012293775</v>
      </c>
      <c r="AJ30" s="51">
        <f t="shared" si="7"/>
        <v>0</v>
      </c>
      <c r="AK30" s="51">
        <f t="shared" si="7"/>
        <v>0</v>
      </c>
      <c r="AL30" s="51">
        <f t="shared" si="7"/>
        <v>4.1039573473631838E-2</v>
      </c>
      <c r="AM30" s="51">
        <f t="shared" si="7"/>
        <v>4.7273432735449331E-2</v>
      </c>
      <c r="AN30" s="51">
        <f t="shared" si="7"/>
        <v>0.67949065953810694</v>
      </c>
      <c r="AO30" s="51">
        <f t="shared" si="7"/>
        <v>2.7273134270451537E-2</v>
      </c>
      <c r="AP30" s="53">
        <f t="shared" si="7"/>
        <v>0.38649927423268465</v>
      </c>
    </row>
    <row r="31" spans="1:46" x14ac:dyDescent="0.3">
      <c r="A31" t="s">
        <v>35</v>
      </c>
      <c r="B31" s="2" t="s">
        <v>36</v>
      </c>
      <c r="C31" s="2" t="s">
        <v>15</v>
      </c>
      <c r="D31" s="3">
        <v>5</v>
      </c>
      <c r="E31" s="3">
        <v>70</v>
      </c>
      <c r="F31" s="8">
        <v>23</v>
      </c>
      <c r="G31" s="8">
        <v>5</v>
      </c>
      <c r="H31" s="8"/>
      <c r="I31" s="8"/>
      <c r="J31" s="8"/>
      <c r="K31" s="8"/>
      <c r="L31" s="8"/>
      <c r="M31" s="3" t="s">
        <v>11</v>
      </c>
      <c r="N31">
        <v>93</v>
      </c>
      <c r="O31" s="3">
        <f t="shared" si="0"/>
        <v>115</v>
      </c>
      <c r="P31" s="3"/>
      <c r="W31" t="s">
        <v>314</v>
      </c>
      <c r="X31" s="52">
        <f t="shared" si="7"/>
        <v>0</v>
      </c>
      <c r="Y31" s="51">
        <f t="shared" si="7"/>
        <v>21.651921416951275</v>
      </c>
      <c r="Z31" s="51">
        <f t="shared" si="7"/>
        <v>0</v>
      </c>
      <c r="AA31" s="51">
        <f t="shared" si="7"/>
        <v>1.5453905817344149</v>
      </c>
      <c r="AB31" s="51">
        <f t="shared" si="7"/>
        <v>1.6869226192010846E-2</v>
      </c>
      <c r="AC31" s="51">
        <f t="shared" si="7"/>
        <v>1.4481344858895157E-3</v>
      </c>
      <c r="AD31" s="51">
        <f t="shared" si="7"/>
        <v>3.9284499351258141E-2</v>
      </c>
      <c r="AE31" s="51">
        <f t="shared" si="7"/>
        <v>0</v>
      </c>
      <c r="AF31" s="51">
        <f t="shared" si="7"/>
        <v>1.3603220755749388E-2</v>
      </c>
      <c r="AG31" s="51">
        <f t="shared" si="7"/>
        <v>2.6328317408353006</v>
      </c>
      <c r="AH31" s="51">
        <f t="shared" si="7"/>
        <v>5.391990107035431E-3</v>
      </c>
      <c r="AI31" s="51">
        <f t="shared" si="7"/>
        <v>0.57914595455366558</v>
      </c>
      <c r="AJ31" s="51">
        <f t="shared" si="7"/>
        <v>0</v>
      </c>
      <c r="AK31" s="51">
        <f t="shared" si="7"/>
        <v>0</v>
      </c>
      <c r="AL31" s="51">
        <f t="shared" si="7"/>
        <v>2.4340983911759945E-2</v>
      </c>
      <c r="AM31" s="51">
        <f t="shared" si="7"/>
        <v>2.8038348556584238E-2</v>
      </c>
      <c r="AN31" s="51">
        <f t="shared" si="7"/>
        <v>0.40301274628584821</v>
      </c>
      <c r="AO31" s="51">
        <f t="shared" si="7"/>
        <v>1.6175970321106296E-2</v>
      </c>
      <c r="AP31" s="53">
        <f t="shared" si="7"/>
        <v>0.22923660797910633</v>
      </c>
    </row>
    <row r="32" spans="1:46" ht="15" thickBot="1" x14ac:dyDescent="0.35">
      <c r="A32" t="s">
        <v>35</v>
      </c>
      <c r="B32" s="2" t="s">
        <v>36</v>
      </c>
      <c r="C32" s="2" t="s">
        <v>26</v>
      </c>
      <c r="D32" s="3">
        <v>5</v>
      </c>
      <c r="E32" s="3">
        <v>70</v>
      </c>
      <c r="F32" s="8">
        <v>15</v>
      </c>
      <c r="G32" s="8"/>
      <c r="H32" s="8"/>
      <c r="I32" s="8"/>
      <c r="J32" s="8"/>
      <c r="K32" s="8"/>
      <c r="L32" s="8"/>
      <c r="M32" s="3" t="s">
        <v>11</v>
      </c>
      <c r="N32">
        <v>99</v>
      </c>
      <c r="O32" s="3">
        <f t="shared" si="0"/>
        <v>75</v>
      </c>
      <c r="P32" s="3"/>
      <c r="W32" t="s">
        <v>315</v>
      </c>
      <c r="X32" s="54">
        <f t="shared" si="7"/>
        <v>0</v>
      </c>
      <c r="Y32" s="55">
        <f t="shared" si="7"/>
        <v>20.723796640869374</v>
      </c>
      <c r="Z32" s="55">
        <f t="shared" si="7"/>
        <v>0</v>
      </c>
      <c r="AA32" s="55">
        <f t="shared" si="7"/>
        <v>1.8045369033191463</v>
      </c>
      <c r="AB32" s="55">
        <f t="shared" si="7"/>
        <v>1.9698024275362762E-2</v>
      </c>
      <c r="AC32" s="55">
        <f t="shared" si="7"/>
        <v>1.6909719469261186E-3</v>
      </c>
      <c r="AD32" s="55">
        <f t="shared" si="7"/>
        <v>4.5872111326187258E-2</v>
      </c>
      <c r="AE32" s="55">
        <f t="shared" si="7"/>
        <v>0</v>
      </c>
      <c r="AF32" s="55">
        <f t="shared" si="7"/>
        <v>1.5884342863146411E-2</v>
      </c>
      <c r="AG32" s="55">
        <f t="shared" si="7"/>
        <v>3.0743309120178051</v>
      </c>
      <c r="AH32" s="55">
        <f t="shared" si="7"/>
        <v>6.2961721428100156E-3</v>
      </c>
      <c r="AI32" s="55">
        <f t="shared" si="7"/>
        <v>0.67626285532759123</v>
      </c>
      <c r="AJ32" s="55">
        <f t="shared" si="7"/>
        <v>0</v>
      </c>
      <c r="AK32" s="55">
        <f t="shared" si="7"/>
        <v>0</v>
      </c>
      <c r="AL32" s="55">
        <f t="shared" si="7"/>
        <v>2.842271995897093E-2</v>
      </c>
      <c r="AM32" s="55">
        <f t="shared" si="7"/>
        <v>3.2740095142612079E-2</v>
      </c>
      <c r="AN32" s="55">
        <f t="shared" si="7"/>
        <v>0.47059389501688581</v>
      </c>
      <c r="AO32" s="55">
        <f t="shared" si="7"/>
        <v>1.8888516428430046E-2</v>
      </c>
      <c r="AP32" s="56">
        <f t="shared" si="7"/>
        <v>0.26767726138575154</v>
      </c>
    </row>
    <row r="33" spans="1:45" x14ac:dyDescent="0.3">
      <c r="A33" t="s">
        <v>37</v>
      </c>
      <c r="B33" t="s">
        <v>38</v>
      </c>
      <c r="C33" s="2" t="s">
        <v>10</v>
      </c>
      <c r="D33" s="3">
        <v>5</v>
      </c>
      <c r="E33" s="3">
        <v>45</v>
      </c>
      <c r="F33" s="8">
        <v>787</v>
      </c>
      <c r="G33" s="8">
        <v>478</v>
      </c>
      <c r="H33" s="8">
        <v>1235</v>
      </c>
      <c r="I33" s="8">
        <v>1450</v>
      </c>
      <c r="J33" s="8">
        <v>1728</v>
      </c>
      <c r="K33" s="8">
        <v>1182</v>
      </c>
      <c r="L33" s="8">
        <v>999</v>
      </c>
      <c r="M33" s="3" t="s">
        <v>11</v>
      </c>
      <c r="N33">
        <v>97</v>
      </c>
      <c r="O33" s="3">
        <f t="shared" si="0"/>
        <v>3935</v>
      </c>
      <c r="P33" s="3"/>
    </row>
    <row r="34" spans="1:45" ht="15" thickBot="1" x14ac:dyDescent="0.35">
      <c r="A34" t="s">
        <v>37</v>
      </c>
      <c r="B34" t="s">
        <v>38</v>
      </c>
      <c r="C34" s="2" t="s">
        <v>13</v>
      </c>
      <c r="D34" s="3">
        <v>5</v>
      </c>
      <c r="E34" s="3">
        <v>50</v>
      </c>
      <c r="F34" s="8">
        <v>860</v>
      </c>
      <c r="G34" s="8">
        <v>744</v>
      </c>
      <c r="H34" s="8">
        <v>343</v>
      </c>
      <c r="I34" s="8">
        <v>320</v>
      </c>
      <c r="J34" s="8">
        <v>287</v>
      </c>
      <c r="K34" s="8">
        <v>680</v>
      </c>
      <c r="L34" s="8">
        <v>623</v>
      </c>
      <c r="M34" s="3" t="s">
        <v>11</v>
      </c>
      <c r="N34">
        <v>96</v>
      </c>
      <c r="O34" s="3">
        <f t="shared" si="0"/>
        <v>4300</v>
      </c>
      <c r="P34" s="3"/>
      <c r="W34" s="47" t="s">
        <v>316</v>
      </c>
      <c r="X34" s="9" t="s">
        <v>298</v>
      </c>
      <c r="Y34" s="9" t="s">
        <v>10</v>
      </c>
      <c r="Z34" s="9" t="s">
        <v>238</v>
      </c>
      <c r="AA34" s="9" t="s">
        <v>97</v>
      </c>
      <c r="AB34" s="9" t="s">
        <v>44</v>
      </c>
      <c r="AC34" s="9" t="s">
        <v>14</v>
      </c>
      <c r="AD34" s="9" t="s">
        <v>15</v>
      </c>
      <c r="AE34" s="9" t="s">
        <v>244</v>
      </c>
      <c r="AF34" s="9" t="s">
        <v>26</v>
      </c>
      <c r="AG34" s="9" t="s">
        <v>13</v>
      </c>
      <c r="AH34" s="9" t="s">
        <v>42</v>
      </c>
      <c r="AI34" s="9" t="s">
        <v>18</v>
      </c>
      <c r="AJ34" s="9" t="s">
        <v>250</v>
      </c>
      <c r="AK34" s="9" t="s">
        <v>34</v>
      </c>
      <c r="AL34" s="9" t="s">
        <v>39</v>
      </c>
      <c r="AM34" s="9" t="s">
        <v>21</v>
      </c>
      <c r="AN34" s="9" t="s">
        <v>22</v>
      </c>
      <c r="AO34" s="9" t="s">
        <v>23</v>
      </c>
      <c r="AP34" s="9" t="s">
        <v>29</v>
      </c>
      <c r="AQ34" s="57" t="s">
        <v>317</v>
      </c>
      <c r="AR34" s="57" t="s">
        <v>318</v>
      </c>
      <c r="AS34" s="57" t="s">
        <v>319</v>
      </c>
    </row>
    <row r="35" spans="1:45" x14ac:dyDescent="0.3">
      <c r="A35" t="s">
        <v>37</v>
      </c>
      <c r="B35" t="s">
        <v>38</v>
      </c>
      <c r="C35" s="2" t="s">
        <v>39</v>
      </c>
      <c r="D35" s="3">
        <v>5</v>
      </c>
      <c r="E35" s="3">
        <v>60</v>
      </c>
      <c r="F35" s="8">
        <v>23</v>
      </c>
      <c r="G35" s="8">
        <v>35</v>
      </c>
      <c r="H35" s="8"/>
      <c r="I35" s="8"/>
      <c r="J35" s="8"/>
      <c r="K35" s="8"/>
      <c r="L35" s="8"/>
      <c r="M35" s="3" t="s">
        <v>11</v>
      </c>
      <c r="N35">
        <v>95</v>
      </c>
      <c r="O35" s="3">
        <f t="shared" si="0"/>
        <v>115</v>
      </c>
      <c r="P35" s="3"/>
      <c r="W35" t="s">
        <v>305</v>
      </c>
      <c r="X35" s="73">
        <v>0</v>
      </c>
      <c r="Y35" s="71">
        <v>14</v>
      </c>
      <c r="Z35" s="75">
        <v>0</v>
      </c>
      <c r="AA35" s="58">
        <v>4</v>
      </c>
      <c r="AB35" s="58">
        <v>1</v>
      </c>
      <c r="AC35" s="58">
        <v>1</v>
      </c>
      <c r="AD35" s="58">
        <v>1</v>
      </c>
      <c r="AE35" s="58">
        <v>0</v>
      </c>
      <c r="AF35" s="58">
        <v>1</v>
      </c>
      <c r="AG35" s="58">
        <v>6</v>
      </c>
      <c r="AH35" s="58">
        <v>1</v>
      </c>
      <c r="AI35" s="58">
        <v>2</v>
      </c>
      <c r="AJ35" s="58">
        <v>0</v>
      </c>
      <c r="AK35" s="58">
        <v>0</v>
      </c>
      <c r="AL35" s="58">
        <v>1</v>
      </c>
      <c r="AM35" s="58">
        <v>1</v>
      </c>
      <c r="AN35" s="58">
        <v>1</v>
      </c>
      <c r="AO35" s="58">
        <v>1</v>
      </c>
      <c r="AP35" s="59">
        <v>1</v>
      </c>
      <c r="AQ35" s="60">
        <f>SUM(X35:AP35)</f>
        <v>36</v>
      </c>
      <c r="AR35" s="60">
        <v>4</v>
      </c>
      <c r="AS35" s="60">
        <v>0</v>
      </c>
    </row>
    <row r="36" spans="1:45" x14ac:dyDescent="0.3">
      <c r="A36" t="s">
        <v>40</v>
      </c>
      <c r="B36" t="s">
        <v>41</v>
      </c>
      <c r="C36" s="2" t="s">
        <v>10</v>
      </c>
      <c r="D36" s="3">
        <v>35</v>
      </c>
      <c r="E36" s="3">
        <v>135</v>
      </c>
      <c r="F36" s="8">
        <v>116</v>
      </c>
      <c r="G36" s="8">
        <v>164</v>
      </c>
      <c r="H36" s="8">
        <v>319</v>
      </c>
      <c r="I36" s="8">
        <v>251</v>
      </c>
      <c r="J36" s="8">
        <v>207</v>
      </c>
      <c r="K36" s="8">
        <v>182</v>
      </c>
      <c r="L36" s="8">
        <v>54</v>
      </c>
      <c r="M36" s="3" t="s">
        <v>11</v>
      </c>
      <c r="N36">
        <v>96</v>
      </c>
      <c r="O36" s="3">
        <f t="shared" si="0"/>
        <v>4060</v>
      </c>
      <c r="P36" s="3"/>
      <c r="W36" t="s">
        <v>307</v>
      </c>
      <c r="X36" s="61">
        <v>0</v>
      </c>
      <c r="Y36" s="74">
        <v>19</v>
      </c>
      <c r="Z36" s="76">
        <v>0</v>
      </c>
      <c r="AA36" s="60">
        <v>8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13</v>
      </c>
      <c r="AH36" s="60">
        <v>0</v>
      </c>
      <c r="AI36" s="60">
        <v>3</v>
      </c>
      <c r="AJ36" s="60">
        <v>0</v>
      </c>
      <c r="AK36" s="60">
        <v>0</v>
      </c>
      <c r="AL36" s="60">
        <v>0</v>
      </c>
      <c r="AM36" s="60">
        <v>0</v>
      </c>
      <c r="AN36" s="60">
        <v>2</v>
      </c>
      <c r="AO36" s="60">
        <v>0</v>
      </c>
      <c r="AP36" s="62">
        <v>1</v>
      </c>
      <c r="AQ36" s="60">
        <f t="shared" ref="AQ36:AQ46" si="8">SUM(X36:AP36)</f>
        <v>46</v>
      </c>
      <c r="AR36" s="60">
        <v>4</v>
      </c>
      <c r="AS36" s="60">
        <v>5</v>
      </c>
    </row>
    <row r="37" spans="1:45" x14ac:dyDescent="0.3">
      <c r="A37" t="s">
        <v>40</v>
      </c>
      <c r="B37" t="s">
        <v>41</v>
      </c>
      <c r="C37" s="2" t="s">
        <v>18</v>
      </c>
      <c r="D37" s="3">
        <v>35</v>
      </c>
      <c r="E37" s="3">
        <v>180</v>
      </c>
      <c r="F37" s="8"/>
      <c r="G37" s="8">
        <v>89</v>
      </c>
      <c r="H37" s="8"/>
      <c r="I37" s="8"/>
      <c r="J37" s="8"/>
      <c r="K37" s="8"/>
      <c r="L37" s="8"/>
      <c r="M37" s="3" t="s">
        <v>11</v>
      </c>
      <c r="N37">
        <v>92</v>
      </c>
      <c r="O37" s="3">
        <f t="shared" si="0"/>
        <v>0</v>
      </c>
      <c r="P37" s="3"/>
      <c r="W37" t="s">
        <v>309</v>
      </c>
      <c r="X37" s="61">
        <v>0</v>
      </c>
      <c r="Y37" s="77">
        <v>25</v>
      </c>
      <c r="Z37" s="60">
        <v>0</v>
      </c>
      <c r="AA37" s="60">
        <v>13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23</v>
      </c>
      <c r="AH37" s="60">
        <v>0</v>
      </c>
      <c r="AI37" s="60">
        <v>5</v>
      </c>
      <c r="AJ37" s="60">
        <v>0</v>
      </c>
      <c r="AK37" s="60">
        <v>0</v>
      </c>
      <c r="AL37" s="60">
        <v>0</v>
      </c>
      <c r="AM37" s="60">
        <v>0</v>
      </c>
      <c r="AN37" s="60">
        <v>4</v>
      </c>
      <c r="AO37" s="60">
        <v>0</v>
      </c>
      <c r="AP37" s="62">
        <v>2</v>
      </c>
      <c r="AQ37" s="60">
        <f t="shared" si="8"/>
        <v>72</v>
      </c>
      <c r="AR37" s="60">
        <v>7</v>
      </c>
      <c r="AS37" s="60">
        <v>2</v>
      </c>
    </row>
    <row r="38" spans="1:45" x14ac:dyDescent="0.3">
      <c r="A38" t="s">
        <v>40</v>
      </c>
      <c r="B38" t="s">
        <v>41</v>
      </c>
      <c r="C38" s="2" t="s">
        <v>39</v>
      </c>
      <c r="D38" s="3">
        <v>35</v>
      </c>
      <c r="E38" s="3">
        <v>180</v>
      </c>
      <c r="F38" s="8">
        <v>5</v>
      </c>
      <c r="G38" s="8"/>
      <c r="H38" s="8"/>
      <c r="I38" s="8"/>
      <c r="J38" s="8"/>
      <c r="K38" s="8"/>
      <c r="L38" s="8"/>
      <c r="M38" s="3" t="s">
        <v>11</v>
      </c>
      <c r="N38">
        <v>98</v>
      </c>
      <c r="O38" s="3">
        <f t="shared" si="0"/>
        <v>175</v>
      </c>
      <c r="P38" s="3"/>
      <c r="W38" t="s">
        <v>240</v>
      </c>
      <c r="X38" s="61">
        <v>0</v>
      </c>
      <c r="Y38" s="74">
        <v>28</v>
      </c>
      <c r="Z38" s="76">
        <v>0</v>
      </c>
      <c r="AA38" s="60">
        <v>18</v>
      </c>
      <c r="AB38" s="60">
        <v>0</v>
      </c>
      <c r="AC38" s="60">
        <v>0</v>
      </c>
      <c r="AD38" s="60">
        <v>1</v>
      </c>
      <c r="AE38" s="60">
        <v>0</v>
      </c>
      <c r="AF38" s="60">
        <v>0</v>
      </c>
      <c r="AG38" s="60">
        <v>30</v>
      </c>
      <c r="AH38" s="60">
        <v>0</v>
      </c>
      <c r="AI38" s="60">
        <v>6</v>
      </c>
      <c r="AJ38" s="60">
        <v>0</v>
      </c>
      <c r="AK38" s="60">
        <v>0</v>
      </c>
      <c r="AL38" s="60">
        <v>0</v>
      </c>
      <c r="AM38" s="60">
        <v>0</v>
      </c>
      <c r="AN38" s="60">
        <v>4</v>
      </c>
      <c r="AO38" s="60">
        <v>0</v>
      </c>
      <c r="AP38" s="62">
        <v>3</v>
      </c>
      <c r="AQ38" s="60">
        <f t="shared" si="8"/>
        <v>90</v>
      </c>
      <c r="AR38" s="60">
        <v>9</v>
      </c>
      <c r="AS38" s="60">
        <v>0</v>
      </c>
    </row>
    <row r="39" spans="1:45" x14ac:dyDescent="0.3">
      <c r="A39" t="s">
        <v>40</v>
      </c>
      <c r="B39" t="s">
        <v>41</v>
      </c>
      <c r="C39" s="2" t="s">
        <v>42</v>
      </c>
      <c r="D39" s="3">
        <v>35</v>
      </c>
      <c r="E39" s="3">
        <v>180</v>
      </c>
      <c r="F39" s="8">
        <v>5</v>
      </c>
      <c r="G39" s="8"/>
      <c r="H39" s="8"/>
      <c r="I39" s="8"/>
      <c r="J39" s="8"/>
      <c r="K39" s="8"/>
      <c r="L39" s="8"/>
      <c r="M39" s="3" t="s">
        <v>11</v>
      </c>
      <c r="N39">
        <v>97</v>
      </c>
      <c r="O39" s="3">
        <f t="shared" si="0"/>
        <v>175</v>
      </c>
      <c r="P39" s="3"/>
      <c r="W39" t="s">
        <v>241</v>
      </c>
      <c r="X39" s="61">
        <v>0</v>
      </c>
      <c r="Y39" s="77">
        <v>27</v>
      </c>
      <c r="Z39" s="76">
        <v>0</v>
      </c>
      <c r="AA39" s="60">
        <v>18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31</v>
      </c>
      <c r="AH39" s="60">
        <v>0</v>
      </c>
      <c r="AI39" s="60">
        <v>7</v>
      </c>
      <c r="AJ39" s="60">
        <v>0</v>
      </c>
      <c r="AK39" s="60">
        <v>0</v>
      </c>
      <c r="AL39" s="60">
        <v>0</v>
      </c>
      <c r="AM39" s="60">
        <v>1</v>
      </c>
      <c r="AN39" s="60">
        <v>5</v>
      </c>
      <c r="AO39" s="60">
        <v>0</v>
      </c>
      <c r="AP39" s="62">
        <v>2</v>
      </c>
      <c r="AQ39" s="60">
        <f t="shared" si="8"/>
        <v>91</v>
      </c>
      <c r="AR39" s="60">
        <v>9</v>
      </c>
      <c r="AS39" s="60">
        <v>1</v>
      </c>
    </row>
    <row r="40" spans="1:45" x14ac:dyDescent="0.3">
      <c r="A40" t="s">
        <v>43</v>
      </c>
      <c r="B40" t="s">
        <v>36</v>
      </c>
      <c r="C40" s="2" t="s">
        <v>10</v>
      </c>
      <c r="D40" s="3">
        <v>4</v>
      </c>
      <c r="E40" s="3">
        <v>45</v>
      </c>
      <c r="F40" s="8">
        <v>962</v>
      </c>
      <c r="G40" s="8">
        <v>1465</v>
      </c>
      <c r="H40" s="8">
        <v>1334</v>
      </c>
      <c r="I40" s="8">
        <v>2383</v>
      </c>
      <c r="J40" s="8">
        <v>1525</v>
      </c>
      <c r="K40" s="8">
        <v>1582</v>
      </c>
      <c r="L40" s="8">
        <v>1539</v>
      </c>
      <c r="M40" s="3" t="s">
        <v>11</v>
      </c>
      <c r="N40">
        <v>100</v>
      </c>
      <c r="O40" s="3">
        <f t="shared" si="0"/>
        <v>3848</v>
      </c>
      <c r="P40" s="3"/>
      <c r="W40" t="s">
        <v>242</v>
      </c>
      <c r="X40" s="61">
        <v>0</v>
      </c>
      <c r="Y40" s="77">
        <v>23</v>
      </c>
      <c r="Z40" s="76">
        <v>0</v>
      </c>
      <c r="AA40" s="60">
        <v>15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26</v>
      </c>
      <c r="AH40" s="60">
        <v>0</v>
      </c>
      <c r="AI40" s="60">
        <v>6</v>
      </c>
      <c r="AJ40" s="60">
        <v>0</v>
      </c>
      <c r="AK40" s="60">
        <v>0</v>
      </c>
      <c r="AL40" s="60">
        <v>1</v>
      </c>
      <c r="AM40" s="60">
        <v>0</v>
      </c>
      <c r="AN40" s="60">
        <v>4</v>
      </c>
      <c r="AO40" s="60">
        <v>0</v>
      </c>
      <c r="AP40" s="62">
        <v>3</v>
      </c>
      <c r="AQ40" s="60">
        <f t="shared" si="8"/>
        <v>78</v>
      </c>
      <c r="AR40" s="60">
        <v>8</v>
      </c>
      <c r="AS40" s="60">
        <v>0</v>
      </c>
    </row>
    <row r="41" spans="1:45" x14ac:dyDescent="0.3">
      <c r="A41" t="s">
        <v>43</v>
      </c>
      <c r="B41" t="s">
        <v>36</v>
      </c>
      <c r="C41" s="2" t="s">
        <v>13</v>
      </c>
      <c r="D41" s="3">
        <v>4</v>
      </c>
      <c r="E41" s="3">
        <v>55</v>
      </c>
      <c r="F41" s="8">
        <v>1450</v>
      </c>
      <c r="G41" s="8">
        <v>834</v>
      </c>
      <c r="H41" s="8">
        <v>620</v>
      </c>
      <c r="I41" s="8">
        <v>348</v>
      </c>
      <c r="J41" s="8">
        <v>930</v>
      </c>
      <c r="K41" s="8">
        <v>870</v>
      </c>
      <c r="L41" s="8">
        <v>850</v>
      </c>
      <c r="M41" s="3" t="s">
        <v>11</v>
      </c>
      <c r="N41">
        <v>96</v>
      </c>
      <c r="O41" s="3">
        <f t="shared" si="0"/>
        <v>5800</v>
      </c>
      <c r="P41" s="3"/>
      <c r="W41" t="s">
        <v>243</v>
      </c>
      <c r="X41" s="61">
        <v>0</v>
      </c>
      <c r="Y41" s="77">
        <v>20</v>
      </c>
      <c r="Z41" s="76">
        <v>0</v>
      </c>
      <c r="AA41" s="60">
        <v>10</v>
      </c>
      <c r="AB41" s="60">
        <v>0</v>
      </c>
      <c r="AC41" s="60">
        <v>0</v>
      </c>
      <c r="AD41" s="60">
        <v>1</v>
      </c>
      <c r="AE41" s="60">
        <v>0</v>
      </c>
      <c r="AF41" s="60">
        <v>0</v>
      </c>
      <c r="AG41" s="60">
        <v>17</v>
      </c>
      <c r="AH41" s="60">
        <v>0</v>
      </c>
      <c r="AI41" s="60">
        <v>3</v>
      </c>
      <c r="AJ41" s="60">
        <v>0</v>
      </c>
      <c r="AK41" s="60">
        <v>0</v>
      </c>
      <c r="AL41" s="60">
        <v>0</v>
      </c>
      <c r="AM41" s="60">
        <v>0</v>
      </c>
      <c r="AN41" s="60">
        <v>3</v>
      </c>
      <c r="AO41" s="60">
        <v>0</v>
      </c>
      <c r="AP41" s="62">
        <v>1</v>
      </c>
      <c r="AQ41" s="60">
        <f t="shared" si="8"/>
        <v>55</v>
      </c>
      <c r="AR41" s="60">
        <v>6</v>
      </c>
      <c r="AS41" s="60">
        <v>0</v>
      </c>
    </row>
    <row r="42" spans="1:45" x14ac:dyDescent="0.3">
      <c r="A42" t="s">
        <v>43</v>
      </c>
      <c r="B42" t="s">
        <v>36</v>
      </c>
      <c r="C42" s="2" t="s">
        <v>14</v>
      </c>
      <c r="D42" s="3">
        <v>4</v>
      </c>
      <c r="E42" s="3">
        <v>55</v>
      </c>
      <c r="F42" s="8"/>
      <c r="G42" s="8">
        <v>5</v>
      </c>
      <c r="H42" s="8"/>
      <c r="I42" s="8"/>
      <c r="J42" s="8"/>
      <c r="K42" s="8"/>
      <c r="L42" s="8"/>
      <c r="M42" s="3" t="s">
        <v>11</v>
      </c>
      <c r="N42">
        <v>100</v>
      </c>
      <c r="O42" s="3">
        <f t="shared" si="0"/>
        <v>0</v>
      </c>
      <c r="P42" s="3"/>
      <c r="W42" t="s">
        <v>245</v>
      </c>
      <c r="X42" s="61">
        <v>0</v>
      </c>
      <c r="Y42" s="77">
        <v>17</v>
      </c>
      <c r="Z42" s="78">
        <v>0</v>
      </c>
      <c r="AA42" s="60">
        <v>8</v>
      </c>
      <c r="AB42" s="60">
        <v>1</v>
      </c>
      <c r="AC42" s="60">
        <v>0</v>
      </c>
      <c r="AD42" s="60">
        <v>0</v>
      </c>
      <c r="AE42" s="60">
        <v>0</v>
      </c>
      <c r="AF42" s="60">
        <v>0</v>
      </c>
      <c r="AG42" s="60">
        <v>13</v>
      </c>
      <c r="AH42" s="60">
        <v>0</v>
      </c>
      <c r="AI42" s="60">
        <v>3</v>
      </c>
      <c r="AJ42" s="60">
        <v>0</v>
      </c>
      <c r="AK42" s="60">
        <v>0</v>
      </c>
      <c r="AL42" s="60">
        <v>0</v>
      </c>
      <c r="AM42" s="60">
        <v>0</v>
      </c>
      <c r="AN42" s="60">
        <v>2</v>
      </c>
      <c r="AO42" s="60">
        <v>0</v>
      </c>
      <c r="AP42" s="62">
        <v>1</v>
      </c>
      <c r="AQ42" s="60">
        <f t="shared" si="8"/>
        <v>45</v>
      </c>
      <c r="AR42" s="60">
        <v>4</v>
      </c>
      <c r="AS42" s="60">
        <v>5</v>
      </c>
    </row>
    <row r="43" spans="1:45" x14ac:dyDescent="0.3">
      <c r="A43" t="s">
        <v>43</v>
      </c>
      <c r="B43" t="s">
        <v>36</v>
      </c>
      <c r="C43" s="2" t="s">
        <v>15</v>
      </c>
      <c r="D43" s="3">
        <v>4</v>
      </c>
      <c r="E43" s="3">
        <v>55</v>
      </c>
      <c r="F43" s="8">
        <v>5</v>
      </c>
      <c r="G43" s="8"/>
      <c r="H43" s="8"/>
      <c r="I43" s="8"/>
      <c r="J43" s="8"/>
      <c r="K43" s="8"/>
      <c r="L43" s="8"/>
      <c r="M43" s="3" t="s">
        <v>11</v>
      </c>
      <c r="N43">
        <v>95</v>
      </c>
      <c r="O43" s="3">
        <f t="shared" si="0"/>
        <v>20</v>
      </c>
      <c r="P43" s="3"/>
      <c r="W43" t="s">
        <v>312</v>
      </c>
      <c r="X43" s="83">
        <v>0</v>
      </c>
      <c r="Y43" s="77">
        <v>11</v>
      </c>
      <c r="Z43" s="79">
        <v>0</v>
      </c>
      <c r="AA43" s="60">
        <v>3</v>
      </c>
      <c r="AB43" s="60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6</v>
      </c>
      <c r="AH43" s="60">
        <v>0</v>
      </c>
      <c r="AI43" s="60">
        <v>2</v>
      </c>
      <c r="AJ43" s="60">
        <v>0</v>
      </c>
      <c r="AK43" s="60">
        <v>0</v>
      </c>
      <c r="AL43" s="60">
        <v>0</v>
      </c>
      <c r="AM43" s="60">
        <v>0</v>
      </c>
      <c r="AN43" s="60">
        <v>1</v>
      </c>
      <c r="AO43" s="60">
        <v>1</v>
      </c>
      <c r="AP43" s="62">
        <v>1</v>
      </c>
      <c r="AQ43" s="60">
        <f t="shared" si="8"/>
        <v>25</v>
      </c>
      <c r="AR43" s="60">
        <v>2</v>
      </c>
      <c r="AS43" s="60">
        <v>5</v>
      </c>
    </row>
    <row r="44" spans="1:45" x14ac:dyDescent="0.3">
      <c r="A44" t="s">
        <v>43</v>
      </c>
      <c r="B44" t="s">
        <v>36</v>
      </c>
      <c r="C44" s="2" t="s">
        <v>44</v>
      </c>
      <c r="D44" s="3">
        <v>4</v>
      </c>
      <c r="E44" s="3">
        <v>55</v>
      </c>
      <c r="F44" s="8"/>
      <c r="G44" s="8">
        <v>5</v>
      </c>
      <c r="H44" s="8"/>
      <c r="I44" s="8"/>
      <c r="J44" s="8"/>
      <c r="K44" s="8"/>
      <c r="L44" s="8"/>
      <c r="M44" s="3" t="s">
        <v>11</v>
      </c>
      <c r="N44">
        <v>100</v>
      </c>
      <c r="O44" s="3">
        <f t="shared" si="0"/>
        <v>0</v>
      </c>
      <c r="P44" s="3"/>
      <c r="W44" t="s">
        <v>313</v>
      </c>
      <c r="X44" s="61">
        <v>0</v>
      </c>
      <c r="Y44" s="82">
        <v>14</v>
      </c>
      <c r="Z44" s="76">
        <v>0</v>
      </c>
      <c r="AA44" s="60">
        <v>2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3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  <c r="AM44" s="60">
        <v>0</v>
      </c>
      <c r="AN44" s="60">
        <v>0</v>
      </c>
      <c r="AO44" s="60">
        <v>0</v>
      </c>
      <c r="AP44" s="62">
        <v>0</v>
      </c>
      <c r="AQ44" s="60">
        <f t="shared" si="8"/>
        <v>19</v>
      </c>
      <c r="AR44" s="60">
        <v>2</v>
      </c>
      <c r="AS44" s="60">
        <v>3</v>
      </c>
    </row>
    <row r="45" spans="1:45" x14ac:dyDescent="0.3">
      <c r="A45" t="s">
        <v>45</v>
      </c>
      <c r="B45" t="s">
        <v>46</v>
      </c>
      <c r="C45" s="2" t="s">
        <v>10</v>
      </c>
      <c r="D45" s="3">
        <v>3.5</v>
      </c>
      <c r="E45" s="3">
        <v>25</v>
      </c>
      <c r="F45" s="8">
        <v>604</v>
      </c>
      <c r="G45" s="8">
        <v>339</v>
      </c>
      <c r="H45" s="8">
        <v>853</v>
      </c>
      <c r="I45" s="8">
        <v>2331</v>
      </c>
      <c r="J45" s="8">
        <v>1049</v>
      </c>
      <c r="K45" s="8">
        <v>326</v>
      </c>
      <c r="L45" s="8">
        <v>708</v>
      </c>
      <c r="M45" s="3" t="s">
        <v>11</v>
      </c>
      <c r="N45">
        <v>99</v>
      </c>
      <c r="O45" s="3">
        <f t="shared" si="0"/>
        <v>2114</v>
      </c>
      <c r="P45" s="3"/>
      <c r="W45" t="s">
        <v>314</v>
      </c>
      <c r="X45" s="61">
        <v>0</v>
      </c>
      <c r="Y45" s="82">
        <v>14</v>
      </c>
      <c r="Z45" s="76">
        <v>0</v>
      </c>
      <c r="AA45" s="60">
        <v>1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2</v>
      </c>
      <c r="AH45" s="60">
        <v>0</v>
      </c>
      <c r="AI45" s="60">
        <v>1</v>
      </c>
      <c r="AJ45" s="60">
        <v>0</v>
      </c>
      <c r="AK45" s="60">
        <v>0</v>
      </c>
      <c r="AL45" s="60">
        <v>0</v>
      </c>
      <c r="AM45" s="60">
        <v>0</v>
      </c>
      <c r="AN45" s="60">
        <v>0</v>
      </c>
      <c r="AO45" s="60">
        <v>0</v>
      </c>
      <c r="AP45" s="62">
        <v>0</v>
      </c>
      <c r="AQ45" s="60">
        <f t="shared" si="8"/>
        <v>18</v>
      </c>
      <c r="AR45" s="60">
        <v>2</v>
      </c>
      <c r="AS45" s="60">
        <v>4</v>
      </c>
    </row>
    <row r="46" spans="1:45" ht="15" thickBot="1" x14ac:dyDescent="0.35">
      <c r="A46" t="s">
        <v>45</v>
      </c>
      <c r="B46" t="s">
        <v>46</v>
      </c>
      <c r="C46" s="2" t="s">
        <v>13</v>
      </c>
      <c r="D46" s="3">
        <v>3.5</v>
      </c>
      <c r="E46" s="3">
        <v>35</v>
      </c>
      <c r="F46" s="8">
        <v>1350</v>
      </c>
      <c r="G46" s="8">
        <v>1200</v>
      </c>
      <c r="H46" s="8">
        <v>567</v>
      </c>
      <c r="I46" s="8">
        <v>200</v>
      </c>
      <c r="J46" s="8">
        <v>540</v>
      </c>
      <c r="K46" s="8">
        <v>1250</v>
      </c>
      <c r="L46" s="8">
        <v>890</v>
      </c>
      <c r="M46" s="3" t="s">
        <v>11</v>
      </c>
      <c r="N46">
        <v>91</v>
      </c>
      <c r="O46" s="3">
        <f t="shared" si="0"/>
        <v>4725</v>
      </c>
      <c r="P46" s="3"/>
      <c r="W46" t="s">
        <v>315</v>
      </c>
      <c r="X46" s="63">
        <v>0</v>
      </c>
      <c r="Y46" s="81">
        <v>11</v>
      </c>
      <c r="Z46" s="80">
        <v>0</v>
      </c>
      <c r="AA46" s="64">
        <v>1</v>
      </c>
      <c r="AB46" s="64">
        <v>0</v>
      </c>
      <c r="AC46" s="64">
        <v>0</v>
      </c>
      <c r="AD46" s="64">
        <v>0</v>
      </c>
      <c r="AE46" s="64">
        <v>0</v>
      </c>
      <c r="AF46" s="64">
        <v>0</v>
      </c>
      <c r="AG46" s="64">
        <v>1</v>
      </c>
      <c r="AH46" s="64">
        <v>0</v>
      </c>
      <c r="AI46" s="64">
        <v>0</v>
      </c>
      <c r="AJ46" s="64">
        <v>0</v>
      </c>
      <c r="AK46" s="64">
        <v>0</v>
      </c>
      <c r="AL46" s="64">
        <v>0</v>
      </c>
      <c r="AM46" s="64">
        <v>0</v>
      </c>
      <c r="AN46" s="64">
        <v>1</v>
      </c>
      <c r="AO46" s="64">
        <v>0</v>
      </c>
      <c r="AP46" s="65">
        <v>0</v>
      </c>
      <c r="AQ46" s="60">
        <f t="shared" si="8"/>
        <v>14</v>
      </c>
      <c r="AR46" s="60">
        <v>0</v>
      </c>
      <c r="AS46" s="60">
        <v>4</v>
      </c>
    </row>
    <row r="47" spans="1:45" x14ac:dyDescent="0.3">
      <c r="A47" t="s">
        <v>47</v>
      </c>
      <c r="B47" t="s">
        <v>48</v>
      </c>
      <c r="C47" s="2" t="s">
        <v>10</v>
      </c>
      <c r="D47" s="3">
        <v>5</v>
      </c>
      <c r="E47" s="3">
        <v>35</v>
      </c>
      <c r="F47" s="8">
        <v>527</v>
      </c>
      <c r="G47" s="8">
        <v>203</v>
      </c>
      <c r="H47" s="8">
        <v>395</v>
      </c>
      <c r="I47" s="8">
        <v>499</v>
      </c>
      <c r="J47" s="8">
        <v>915</v>
      </c>
      <c r="K47" s="8">
        <v>230</v>
      </c>
      <c r="L47" s="8">
        <v>532</v>
      </c>
      <c r="M47" s="3" t="s">
        <v>11</v>
      </c>
      <c r="N47">
        <v>91</v>
      </c>
      <c r="O47" s="3">
        <f t="shared" si="0"/>
        <v>2635</v>
      </c>
      <c r="P47" s="3"/>
      <c r="Y47" s="72"/>
      <c r="AQ47" s="12" t="s">
        <v>320</v>
      </c>
      <c r="AR47" s="66">
        <f>800*SUM(AR35:AR46)</f>
        <v>45600</v>
      </c>
      <c r="AS47" s="66">
        <f>150*SUM(AS35:AS46)</f>
        <v>4350</v>
      </c>
    </row>
    <row r="48" spans="1:45" ht="15" thickBot="1" x14ac:dyDescent="0.35">
      <c r="A48" t="s">
        <v>47</v>
      </c>
      <c r="B48" t="s">
        <v>48</v>
      </c>
      <c r="C48" s="2" t="s">
        <v>13</v>
      </c>
      <c r="D48" s="3">
        <v>5</v>
      </c>
      <c r="E48" s="3">
        <v>45</v>
      </c>
      <c r="F48" s="8">
        <v>342</v>
      </c>
      <c r="G48" s="8">
        <v>280</v>
      </c>
      <c r="H48" s="8">
        <v>133</v>
      </c>
      <c r="I48" s="8">
        <v>200</v>
      </c>
      <c r="J48" s="8">
        <v>187</v>
      </c>
      <c r="K48" s="8">
        <v>850</v>
      </c>
      <c r="L48" s="8">
        <v>345</v>
      </c>
      <c r="M48" s="3" t="s">
        <v>11</v>
      </c>
      <c r="N48">
        <v>94</v>
      </c>
      <c r="O48" s="3">
        <f t="shared" si="0"/>
        <v>1710</v>
      </c>
      <c r="P48" s="3"/>
      <c r="W48" s="47" t="s">
        <v>321</v>
      </c>
      <c r="X48" s="9" t="s">
        <v>298</v>
      </c>
      <c r="Y48" s="9" t="s">
        <v>10</v>
      </c>
      <c r="Z48" s="9" t="s">
        <v>238</v>
      </c>
      <c r="AA48" s="9" t="s">
        <v>97</v>
      </c>
      <c r="AB48" s="9" t="s">
        <v>44</v>
      </c>
      <c r="AC48" s="9" t="s">
        <v>14</v>
      </c>
      <c r="AD48" s="9" t="s">
        <v>15</v>
      </c>
      <c r="AE48" s="9" t="s">
        <v>244</v>
      </c>
      <c r="AF48" s="9" t="s">
        <v>26</v>
      </c>
      <c r="AG48" s="9" t="s">
        <v>13</v>
      </c>
      <c r="AH48" s="9" t="s">
        <v>42</v>
      </c>
      <c r="AI48" s="9" t="s">
        <v>18</v>
      </c>
      <c r="AJ48" s="9" t="s">
        <v>250</v>
      </c>
      <c r="AK48" s="9" t="s">
        <v>34</v>
      </c>
      <c r="AL48" s="9" t="s">
        <v>39</v>
      </c>
      <c r="AM48" s="9" t="s">
        <v>21</v>
      </c>
      <c r="AN48" s="9" t="s">
        <v>22</v>
      </c>
      <c r="AO48" s="9" t="s">
        <v>23</v>
      </c>
      <c r="AP48" s="9" t="s">
        <v>29</v>
      </c>
    </row>
    <row r="49" spans="1:42" x14ac:dyDescent="0.3">
      <c r="A49" t="s">
        <v>47</v>
      </c>
      <c r="B49" t="s">
        <v>48</v>
      </c>
      <c r="C49" s="2" t="s">
        <v>44</v>
      </c>
      <c r="D49" s="3">
        <v>5</v>
      </c>
      <c r="E49" s="3">
        <v>45</v>
      </c>
      <c r="F49" s="8">
        <v>28</v>
      </c>
      <c r="G49" s="8">
        <v>5</v>
      </c>
      <c r="H49" s="8"/>
      <c r="I49" s="8"/>
      <c r="J49" s="8"/>
      <c r="K49" s="8"/>
      <c r="L49" s="8"/>
      <c r="M49" s="3" t="s">
        <v>11</v>
      </c>
      <c r="N49">
        <v>90</v>
      </c>
      <c r="O49" s="3">
        <f t="shared" si="0"/>
        <v>140</v>
      </c>
      <c r="P49" s="3"/>
      <c r="W49" t="s">
        <v>305</v>
      </c>
      <c r="X49" s="48">
        <f>X35*500-X4</f>
        <v>0</v>
      </c>
      <c r="Y49" s="49">
        <f t="shared" ref="Y49:AP49" si="9">Y35*500-Y4</f>
        <v>701.54999999999927</v>
      </c>
      <c r="Z49" s="49">
        <f t="shared" si="9"/>
        <v>0</v>
      </c>
      <c r="AA49" s="49">
        <f t="shared" si="9"/>
        <v>495.30500000000006</v>
      </c>
      <c r="AB49" s="49">
        <f t="shared" si="9"/>
        <v>483.57499999999999</v>
      </c>
      <c r="AC49" s="49">
        <f t="shared" si="9"/>
        <v>498.59</v>
      </c>
      <c r="AD49" s="49">
        <f t="shared" si="9"/>
        <v>461.75</v>
      </c>
      <c r="AE49" s="49">
        <f t="shared" si="9"/>
        <v>0</v>
      </c>
      <c r="AF49" s="49">
        <f t="shared" si="9"/>
        <v>486.755</v>
      </c>
      <c r="AG49" s="49">
        <f t="shared" si="9"/>
        <v>436.5</v>
      </c>
      <c r="AH49" s="49">
        <f t="shared" si="9"/>
        <v>494.75</v>
      </c>
      <c r="AI49" s="49">
        <f t="shared" si="9"/>
        <v>436.10500000000002</v>
      </c>
      <c r="AJ49" s="49">
        <f t="shared" si="9"/>
        <v>0</v>
      </c>
      <c r="AK49" s="49">
        <f t="shared" si="9"/>
        <v>0</v>
      </c>
      <c r="AL49" s="49">
        <f t="shared" si="9"/>
        <v>476.3</v>
      </c>
      <c r="AM49" s="49">
        <f t="shared" si="9"/>
        <v>472.7</v>
      </c>
      <c r="AN49" s="49">
        <f t="shared" si="9"/>
        <v>107.60000000000002</v>
      </c>
      <c r="AO49" s="49">
        <f t="shared" si="9"/>
        <v>484.25</v>
      </c>
      <c r="AP49" s="50">
        <f t="shared" si="9"/>
        <v>276.8</v>
      </c>
    </row>
    <row r="50" spans="1:42" x14ac:dyDescent="0.3">
      <c r="A50" t="s">
        <v>49</v>
      </c>
      <c r="B50" t="s">
        <v>50</v>
      </c>
      <c r="C50" s="2" t="s">
        <v>10</v>
      </c>
      <c r="D50" s="3">
        <v>55</v>
      </c>
      <c r="E50" s="3">
        <v>375</v>
      </c>
      <c r="F50" s="8">
        <v>36</v>
      </c>
      <c r="G50" s="8">
        <v>40</v>
      </c>
      <c r="H50" s="8">
        <v>45</v>
      </c>
      <c r="I50" s="8">
        <v>141</v>
      </c>
      <c r="J50" s="8">
        <v>156</v>
      </c>
      <c r="K50" s="8">
        <v>73</v>
      </c>
      <c r="L50" s="8">
        <v>39</v>
      </c>
      <c r="M50" s="3" t="s">
        <v>11</v>
      </c>
      <c r="N50">
        <v>92</v>
      </c>
      <c r="O50" s="3">
        <f t="shared" si="0"/>
        <v>1980</v>
      </c>
      <c r="P50" s="3"/>
      <c r="W50" t="s">
        <v>307</v>
      </c>
      <c r="X50" s="52">
        <f t="shared" ref="X50:AP60" si="10">X49+X36*500-X5</f>
        <v>0</v>
      </c>
      <c r="Y50" s="51">
        <f t="shared" si="10"/>
        <v>22.969999999999345</v>
      </c>
      <c r="Z50" s="51">
        <f t="shared" si="10"/>
        <v>0</v>
      </c>
      <c r="AA50" s="51">
        <f t="shared" si="10"/>
        <v>482.78500000000031</v>
      </c>
      <c r="AB50" s="51">
        <f t="shared" si="10"/>
        <v>439.77499999999998</v>
      </c>
      <c r="AC50" s="51">
        <f t="shared" si="10"/>
        <v>494.83</v>
      </c>
      <c r="AD50" s="51">
        <f t="shared" si="10"/>
        <v>359.75</v>
      </c>
      <c r="AE50" s="51">
        <f t="shared" si="10"/>
        <v>0</v>
      </c>
      <c r="AF50" s="51">
        <f t="shared" si="10"/>
        <v>451.435</v>
      </c>
      <c r="AG50" s="51">
        <f t="shared" si="10"/>
        <v>100.5</v>
      </c>
      <c r="AH50" s="51">
        <f t="shared" si="10"/>
        <v>480.75</v>
      </c>
      <c r="AI50" s="51">
        <f t="shared" si="10"/>
        <v>432.38499999999999</v>
      </c>
      <c r="AJ50" s="51">
        <f t="shared" si="10"/>
        <v>0</v>
      </c>
      <c r="AK50" s="51">
        <f t="shared" si="10"/>
        <v>0</v>
      </c>
      <c r="AL50" s="51">
        <f t="shared" si="10"/>
        <v>413.1</v>
      </c>
      <c r="AM50" s="51">
        <f t="shared" si="10"/>
        <v>399.9</v>
      </c>
      <c r="AN50" s="51">
        <f t="shared" si="10"/>
        <v>61.199999999999818</v>
      </c>
      <c r="AO50" s="51">
        <f t="shared" si="10"/>
        <v>442.25</v>
      </c>
      <c r="AP50" s="53">
        <f t="shared" si="10"/>
        <v>181.59999999999991</v>
      </c>
    </row>
    <row r="51" spans="1:42" x14ac:dyDescent="0.3">
      <c r="A51" t="s">
        <v>49</v>
      </c>
      <c r="B51" t="s">
        <v>50</v>
      </c>
      <c r="C51" s="2" t="s">
        <v>13</v>
      </c>
      <c r="D51" s="3">
        <v>55</v>
      </c>
      <c r="E51" s="3">
        <v>400</v>
      </c>
      <c r="F51" s="8">
        <v>25</v>
      </c>
      <c r="G51" s="8">
        <v>30</v>
      </c>
      <c r="H51" s="8">
        <v>23</v>
      </c>
      <c r="I51" s="8">
        <v>22</v>
      </c>
      <c r="J51" s="8">
        <v>35</v>
      </c>
      <c r="K51" s="8">
        <v>135</v>
      </c>
      <c r="L51" s="8">
        <v>142</v>
      </c>
      <c r="M51" s="3" t="s">
        <v>11</v>
      </c>
      <c r="N51">
        <v>95</v>
      </c>
      <c r="O51" s="3">
        <f t="shared" si="0"/>
        <v>1375</v>
      </c>
      <c r="P51" s="3"/>
      <c r="W51" t="s">
        <v>309</v>
      </c>
      <c r="X51" s="52">
        <f t="shared" si="10"/>
        <v>0</v>
      </c>
      <c r="Y51" s="51">
        <f t="shared" si="10"/>
        <v>153.78000000000065</v>
      </c>
      <c r="Z51" s="51">
        <f t="shared" si="10"/>
        <v>0</v>
      </c>
      <c r="AA51" s="51">
        <f t="shared" si="10"/>
        <v>462.4399999999996</v>
      </c>
      <c r="AB51" s="51">
        <f t="shared" si="10"/>
        <v>368.59999999999997</v>
      </c>
      <c r="AC51" s="51">
        <f t="shared" si="10"/>
        <v>488.71999999999997</v>
      </c>
      <c r="AD51" s="51">
        <f t="shared" si="10"/>
        <v>194</v>
      </c>
      <c r="AE51" s="51">
        <f t="shared" si="10"/>
        <v>0</v>
      </c>
      <c r="AF51" s="51">
        <f t="shared" si="10"/>
        <v>394.04</v>
      </c>
      <c r="AG51" s="51">
        <f t="shared" si="10"/>
        <v>492</v>
      </c>
      <c r="AH51" s="51">
        <f t="shared" si="10"/>
        <v>458</v>
      </c>
      <c r="AI51" s="51">
        <f t="shared" si="10"/>
        <v>488.84000000000015</v>
      </c>
      <c r="AJ51" s="51">
        <f t="shared" si="10"/>
        <v>0</v>
      </c>
      <c r="AK51" s="51">
        <f t="shared" si="10"/>
        <v>0</v>
      </c>
      <c r="AL51" s="51">
        <f t="shared" si="10"/>
        <v>310.40000000000003</v>
      </c>
      <c r="AM51" s="51">
        <f t="shared" si="10"/>
        <v>281.59999999999997</v>
      </c>
      <c r="AN51" s="51">
        <f t="shared" si="10"/>
        <v>360.79999999999973</v>
      </c>
      <c r="AO51" s="51">
        <f t="shared" si="10"/>
        <v>374</v>
      </c>
      <c r="AP51" s="53">
        <f t="shared" si="10"/>
        <v>214.39999999999986</v>
      </c>
    </row>
    <row r="52" spans="1:42" x14ac:dyDescent="0.3">
      <c r="A52" t="s">
        <v>49</v>
      </c>
      <c r="B52" t="s">
        <v>50</v>
      </c>
      <c r="C52" s="2" t="s">
        <v>18</v>
      </c>
      <c r="D52" s="3">
        <v>55</v>
      </c>
      <c r="E52" s="3">
        <v>510</v>
      </c>
      <c r="F52" s="8">
        <v>33</v>
      </c>
      <c r="G52" s="8">
        <v>15</v>
      </c>
      <c r="H52" s="8"/>
      <c r="I52" s="8"/>
      <c r="J52" s="8"/>
      <c r="K52" s="8"/>
      <c r="L52" s="8"/>
      <c r="M52" s="3" t="s">
        <v>11</v>
      </c>
      <c r="N52">
        <v>98</v>
      </c>
      <c r="O52" s="3">
        <f t="shared" si="0"/>
        <v>1815</v>
      </c>
      <c r="P52" s="3"/>
      <c r="W52" t="s">
        <v>240</v>
      </c>
      <c r="X52" s="52">
        <f t="shared" si="10"/>
        <v>0</v>
      </c>
      <c r="Y52" s="51">
        <f t="shared" si="10"/>
        <v>16.360000000000582</v>
      </c>
      <c r="Z52" s="51">
        <f t="shared" si="10"/>
        <v>0</v>
      </c>
      <c r="AA52" s="51">
        <f t="shared" si="10"/>
        <v>434.26999999999862</v>
      </c>
      <c r="AB52" s="51">
        <f t="shared" si="10"/>
        <v>270.04999999999995</v>
      </c>
      <c r="AC52" s="51">
        <f t="shared" si="10"/>
        <v>480.26</v>
      </c>
      <c r="AD52" s="51">
        <f t="shared" si="10"/>
        <v>464.5</v>
      </c>
      <c r="AE52" s="51">
        <f t="shared" si="10"/>
        <v>0</v>
      </c>
      <c r="AF52" s="51">
        <f t="shared" si="10"/>
        <v>314.57000000000005</v>
      </c>
      <c r="AG52" s="51">
        <f t="shared" si="10"/>
        <v>111</v>
      </c>
      <c r="AH52" s="51">
        <f t="shared" si="10"/>
        <v>426.5</v>
      </c>
      <c r="AI52" s="51">
        <f t="shared" si="10"/>
        <v>105.47000000000025</v>
      </c>
      <c r="AJ52" s="51">
        <f t="shared" si="10"/>
        <v>0</v>
      </c>
      <c r="AK52" s="51">
        <f t="shared" si="10"/>
        <v>0</v>
      </c>
      <c r="AL52" s="51">
        <f t="shared" si="10"/>
        <v>168.20000000000005</v>
      </c>
      <c r="AM52" s="51">
        <f t="shared" si="10"/>
        <v>117.79999999999995</v>
      </c>
      <c r="AN52" s="51">
        <f t="shared" si="10"/>
        <v>6.3999999999996362</v>
      </c>
      <c r="AO52" s="51">
        <f t="shared" si="10"/>
        <v>279.5</v>
      </c>
      <c r="AP52" s="53">
        <f t="shared" si="10"/>
        <v>375.19999999999982</v>
      </c>
    </row>
    <row r="53" spans="1:42" x14ac:dyDescent="0.3">
      <c r="A53" t="s">
        <v>49</v>
      </c>
      <c r="B53" t="s">
        <v>50</v>
      </c>
      <c r="C53" s="2" t="s">
        <v>22</v>
      </c>
      <c r="D53" s="3">
        <v>55</v>
      </c>
      <c r="E53" s="3">
        <v>510</v>
      </c>
      <c r="F53" s="8">
        <v>53</v>
      </c>
      <c r="G53" s="8">
        <v>21</v>
      </c>
      <c r="H53" s="8"/>
      <c r="I53" s="8"/>
      <c r="J53" s="8"/>
      <c r="K53" s="8"/>
      <c r="L53" s="8"/>
      <c r="M53" s="3" t="s">
        <v>11</v>
      </c>
      <c r="N53">
        <v>99</v>
      </c>
      <c r="O53" s="3">
        <f t="shared" si="0"/>
        <v>2915</v>
      </c>
      <c r="P53" s="3"/>
      <c r="W53" t="s">
        <v>241</v>
      </c>
      <c r="X53" s="52">
        <f t="shared" si="10"/>
        <v>0</v>
      </c>
      <c r="Y53" s="51">
        <f t="shared" si="10"/>
        <v>223.70000000000073</v>
      </c>
      <c r="Z53" s="51">
        <f t="shared" si="10"/>
        <v>0</v>
      </c>
      <c r="AA53" s="51">
        <f t="shared" si="10"/>
        <v>406.09999999999854</v>
      </c>
      <c r="AB53" s="51">
        <f t="shared" si="10"/>
        <v>171.49999999999994</v>
      </c>
      <c r="AC53" s="51">
        <f t="shared" si="10"/>
        <v>471.8</v>
      </c>
      <c r="AD53" s="51">
        <f t="shared" si="10"/>
        <v>235</v>
      </c>
      <c r="AE53" s="51">
        <f t="shared" si="10"/>
        <v>0</v>
      </c>
      <c r="AF53" s="51">
        <f t="shared" si="10"/>
        <v>235.10000000000005</v>
      </c>
      <c r="AG53" s="51">
        <f t="shared" si="10"/>
        <v>230</v>
      </c>
      <c r="AH53" s="51">
        <f t="shared" si="10"/>
        <v>395</v>
      </c>
      <c r="AI53" s="51">
        <f t="shared" si="10"/>
        <v>222.10000000000036</v>
      </c>
      <c r="AJ53" s="51">
        <f t="shared" si="10"/>
        <v>0</v>
      </c>
      <c r="AK53" s="51">
        <f t="shared" si="10"/>
        <v>0</v>
      </c>
      <c r="AL53" s="51">
        <f t="shared" si="10"/>
        <v>26.000000000000057</v>
      </c>
      <c r="AM53" s="51">
        <f t="shared" si="10"/>
        <v>453.99999999999994</v>
      </c>
      <c r="AN53" s="51">
        <f t="shared" si="10"/>
        <v>151.99999999999955</v>
      </c>
      <c r="AO53" s="51">
        <f t="shared" si="10"/>
        <v>185</v>
      </c>
      <c r="AP53" s="53">
        <f t="shared" si="10"/>
        <v>35.999999999999773</v>
      </c>
    </row>
    <row r="54" spans="1:42" x14ac:dyDescent="0.3">
      <c r="A54" t="s">
        <v>51</v>
      </c>
      <c r="B54" s="2" t="s">
        <v>52</v>
      </c>
      <c r="C54" s="2" t="s">
        <v>10</v>
      </c>
      <c r="D54" s="3">
        <v>40</v>
      </c>
      <c r="E54" s="3">
        <v>359</v>
      </c>
      <c r="F54" s="8">
        <v>41</v>
      </c>
      <c r="G54" s="8">
        <v>106</v>
      </c>
      <c r="H54" s="8">
        <v>81</v>
      </c>
      <c r="I54" s="8">
        <v>215</v>
      </c>
      <c r="J54" s="8">
        <v>255</v>
      </c>
      <c r="K54" s="8">
        <v>72</v>
      </c>
      <c r="L54" s="8">
        <v>21</v>
      </c>
      <c r="M54" s="3" t="s">
        <v>11</v>
      </c>
      <c r="N54">
        <v>93</v>
      </c>
      <c r="O54" s="3">
        <f t="shared" si="0"/>
        <v>1640</v>
      </c>
      <c r="P54" s="3"/>
      <c r="W54" t="s">
        <v>242</v>
      </c>
      <c r="X54" s="52">
        <f t="shared" si="10"/>
        <v>0</v>
      </c>
      <c r="Y54" s="51">
        <f t="shared" si="10"/>
        <v>83.31000000000131</v>
      </c>
      <c r="Z54" s="51">
        <f t="shared" si="10"/>
        <v>0</v>
      </c>
      <c r="AA54" s="51">
        <f t="shared" si="10"/>
        <v>382.62499999999818</v>
      </c>
      <c r="AB54" s="51">
        <f t="shared" si="10"/>
        <v>89.374999999999943</v>
      </c>
      <c r="AC54" s="51">
        <f t="shared" si="10"/>
        <v>464.75</v>
      </c>
      <c r="AD54" s="51">
        <f t="shared" si="10"/>
        <v>43.75</v>
      </c>
      <c r="AE54" s="51">
        <f t="shared" si="10"/>
        <v>0</v>
      </c>
      <c r="AF54" s="51">
        <f t="shared" si="10"/>
        <v>168.87500000000006</v>
      </c>
      <c r="AG54" s="51">
        <f t="shared" si="10"/>
        <v>412.5</v>
      </c>
      <c r="AH54" s="51">
        <f t="shared" si="10"/>
        <v>368.75</v>
      </c>
      <c r="AI54" s="51">
        <f t="shared" si="10"/>
        <v>402.62500000000045</v>
      </c>
      <c r="AJ54" s="51">
        <f t="shared" si="10"/>
        <v>0</v>
      </c>
      <c r="AK54" s="51">
        <f t="shared" si="10"/>
        <v>0</v>
      </c>
      <c r="AL54" s="51">
        <f t="shared" si="10"/>
        <v>407.5</v>
      </c>
      <c r="AM54" s="51">
        <f t="shared" si="10"/>
        <v>317.49999999999994</v>
      </c>
      <c r="AN54" s="51">
        <f t="shared" si="10"/>
        <v>189.99999999999955</v>
      </c>
      <c r="AO54" s="51">
        <f t="shared" si="10"/>
        <v>106.25</v>
      </c>
      <c r="AP54" s="53">
        <f t="shared" si="10"/>
        <v>419.99999999999977</v>
      </c>
    </row>
    <row r="55" spans="1:42" x14ac:dyDescent="0.3">
      <c r="A55" t="s">
        <v>51</v>
      </c>
      <c r="B55" s="2" t="s">
        <v>52</v>
      </c>
      <c r="C55" s="2" t="s">
        <v>18</v>
      </c>
      <c r="D55" s="3">
        <v>40</v>
      </c>
      <c r="E55" s="3">
        <v>399</v>
      </c>
      <c r="F55" s="8">
        <v>55</v>
      </c>
      <c r="G55" s="8">
        <v>45</v>
      </c>
      <c r="H55" s="8"/>
      <c r="I55" s="8"/>
      <c r="J55" s="8"/>
      <c r="K55" s="8"/>
      <c r="L55" s="8"/>
      <c r="M55" s="3" t="s">
        <v>11</v>
      </c>
      <c r="N55">
        <v>98</v>
      </c>
      <c r="O55" s="3">
        <f t="shared" si="0"/>
        <v>2200</v>
      </c>
      <c r="P55" s="3"/>
      <c r="W55" t="s">
        <v>243</v>
      </c>
      <c r="X55" s="52">
        <f t="shared" si="10"/>
        <v>0</v>
      </c>
      <c r="Y55" s="51">
        <f t="shared" si="10"/>
        <v>211.15000000000146</v>
      </c>
      <c r="Z55" s="51">
        <f t="shared" si="10"/>
        <v>0</v>
      </c>
      <c r="AA55" s="51">
        <f t="shared" si="10"/>
        <v>366.97499999999854</v>
      </c>
      <c r="AB55" s="51">
        <f t="shared" si="10"/>
        <v>34.624999999999943</v>
      </c>
      <c r="AC55" s="51">
        <f t="shared" si="10"/>
        <v>460.05</v>
      </c>
      <c r="AD55" s="51">
        <f t="shared" si="10"/>
        <v>416.25</v>
      </c>
      <c r="AE55" s="51">
        <f t="shared" si="10"/>
        <v>0</v>
      </c>
      <c r="AF55" s="51">
        <f t="shared" si="10"/>
        <v>124.72500000000005</v>
      </c>
      <c r="AG55" s="51">
        <f t="shared" si="10"/>
        <v>367.5</v>
      </c>
      <c r="AH55" s="51">
        <f t="shared" si="10"/>
        <v>351.25</v>
      </c>
      <c r="AI55" s="51">
        <f t="shared" si="10"/>
        <v>22.975000000000364</v>
      </c>
      <c r="AJ55" s="51">
        <f t="shared" si="10"/>
        <v>0</v>
      </c>
      <c r="AK55" s="51">
        <f t="shared" si="10"/>
        <v>0</v>
      </c>
      <c r="AL55" s="51">
        <f t="shared" si="10"/>
        <v>328.5</v>
      </c>
      <c r="AM55" s="51">
        <f t="shared" si="10"/>
        <v>226.49999999999994</v>
      </c>
      <c r="AN55" s="51">
        <f t="shared" si="10"/>
        <v>381.99999999999955</v>
      </c>
      <c r="AO55" s="51">
        <f t="shared" si="10"/>
        <v>53.75</v>
      </c>
      <c r="AP55" s="53">
        <f t="shared" si="10"/>
        <v>175.99999999999977</v>
      </c>
    </row>
    <row r="56" spans="1:42" x14ac:dyDescent="0.3">
      <c r="A56" t="s">
        <v>51</v>
      </c>
      <c r="B56" s="2" t="s">
        <v>52</v>
      </c>
      <c r="C56" s="2" t="s">
        <v>22</v>
      </c>
      <c r="D56" s="3">
        <v>40</v>
      </c>
      <c r="E56" s="3">
        <v>399</v>
      </c>
      <c r="F56" s="8">
        <v>30</v>
      </c>
      <c r="G56" s="8"/>
      <c r="H56" s="8"/>
      <c r="I56" s="8"/>
      <c r="J56" s="8"/>
      <c r="K56" s="8"/>
      <c r="L56" s="8"/>
      <c r="M56" s="3" t="s">
        <v>11</v>
      </c>
      <c r="N56">
        <v>99</v>
      </c>
      <c r="O56" s="3">
        <f t="shared" si="0"/>
        <v>1200</v>
      </c>
      <c r="P56" s="3"/>
      <c r="W56" t="s">
        <v>245</v>
      </c>
      <c r="X56" s="52">
        <f t="shared" si="10"/>
        <v>0</v>
      </c>
      <c r="Y56" s="51">
        <f t="shared" si="10"/>
        <v>222.09000000000196</v>
      </c>
      <c r="Z56" s="51">
        <f t="shared" si="10"/>
        <v>0</v>
      </c>
      <c r="AA56" s="51">
        <f t="shared" si="10"/>
        <v>354.45499999999856</v>
      </c>
      <c r="AB56" s="51">
        <f t="shared" si="10"/>
        <v>490.82499999999999</v>
      </c>
      <c r="AC56" s="51">
        <f t="shared" si="10"/>
        <v>456.29</v>
      </c>
      <c r="AD56" s="51">
        <f t="shared" si="10"/>
        <v>314.25</v>
      </c>
      <c r="AE56" s="51">
        <f t="shared" si="10"/>
        <v>0</v>
      </c>
      <c r="AF56" s="51">
        <f t="shared" si="10"/>
        <v>89.405000000000058</v>
      </c>
      <c r="AG56" s="51">
        <f t="shared" si="10"/>
        <v>31.5</v>
      </c>
      <c r="AH56" s="51">
        <f t="shared" si="10"/>
        <v>337.25</v>
      </c>
      <c r="AI56" s="51">
        <f t="shared" si="10"/>
        <v>19.255000000000337</v>
      </c>
      <c r="AJ56" s="51">
        <f t="shared" si="10"/>
        <v>0</v>
      </c>
      <c r="AK56" s="51">
        <f t="shared" si="10"/>
        <v>0</v>
      </c>
      <c r="AL56" s="51">
        <f t="shared" si="10"/>
        <v>265.3</v>
      </c>
      <c r="AM56" s="51">
        <f t="shared" si="10"/>
        <v>153.69999999999993</v>
      </c>
      <c r="AN56" s="51">
        <f t="shared" si="10"/>
        <v>335.59999999999945</v>
      </c>
      <c r="AO56" s="51">
        <f t="shared" si="10"/>
        <v>11.75</v>
      </c>
      <c r="AP56" s="53">
        <f t="shared" si="10"/>
        <v>80.799999999999727</v>
      </c>
    </row>
    <row r="57" spans="1:42" x14ac:dyDescent="0.3">
      <c r="A57" t="s">
        <v>53</v>
      </c>
      <c r="B57" s="2" t="s">
        <v>54</v>
      </c>
      <c r="C57" s="2" t="s">
        <v>18</v>
      </c>
      <c r="D57" s="3">
        <v>30</v>
      </c>
      <c r="E57" s="3">
        <v>120</v>
      </c>
      <c r="F57" s="8">
        <v>42</v>
      </c>
      <c r="G57" s="8">
        <v>47</v>
      </c>
      <c r="H57" s="8">
        <v>12</v>
      </c>
      <c r="I57" s="8">
        <v>7</v>
      </c>
      <c r="J57" s="8">
        <v>71</v>
      </c>
      <c r="K57" s="8">
        <v>29</v>
      </c>
      <c r="L57" s="8">
        <v>31</v>
      </c>
      <c r="M57" s="3" t="s">
        <v>11</v>
      </c>
      <c r="N57">
        <v>96</v>
      </c>
      <c r="O57" s="3">
        <f t="shared" si="0"/>
        <v>1260</v>
      </c>
      <c r="P57" s="3"/>
      <c r="W57" t="s">
        <v>312</v>
      </c>
      <c r="X57" s="52">
        <f t="shared" si="10"/>
        <v>0</v>
      </c>
      <c r="Y57" s="51">
        <f t="shared" si="10"/>
        <v>268.40000000000146</v>
      </c>
      <c r="Z57" s="51">
        <f t="shared" si="10"/>
        <v>0</v>
      </c>
      <c r="AA57" s="51">
        <f t="shared" si="10"/>
        <v>349.75999999999863</v>
      </c>
      <c r="AB57" s="51">
        <f t="shared" si="10"/>
        <v>474.4</v>
      </c>
      <c r="AC57" s="51">
        <f t="shared" si="10"/>
        <v>454.88</v>
      </c>
      <c r="AD57" s="51">
        <f t="shared" si="10"/>
        <v>276</v>
      </c>
      <c r="AE57" s="51">
        <f t="shared" si="10"/>
        <v>0</v>
      </c>
      <c r="AF57" s="51">
        <f t="shared" si="10"/>
        <v>76.160000000000053</v>
      </c>
      <c r="AG57" s="51">
        <f t="shared" si="10"/>
        <v>468</v>
      </c>
      <c r="AH57" s="51">
        <f t="shared" si="10"/>
        <v>332</v>
      </c>
      <c r="AI57" s="51">
        <f t="shared" si="10"/>
        <v>455.36000000000035</v>
      </c>
      <c r="AJ57" s="51">
        <f t="shared" si="10"/>
        <v>0</v>
      </c>
      <c r="AK57" s="51">
        <f t="shared" si="10"/>
        <v>0</v>
      </c>
      <c r="AL57" s="51">
        <f t="shared" si="10"/>
        <v>241.60000000000002</v>
      </c>
      <c r="AM57" s="51">
        <f t="shared" si="10"/>
        <v>126.39999999999993</v>
      </c>
      <c r="AN57" s="51">
        <f t="shared" si="10"/>
        <v>443.19999999999948</v>
      </c>
      <c r="AO57" s="51">
        <f t="shared" si="10"/>
        <v>496</v>
      </c>
      <c r="AP57" s="53">
        <f t="shared" si="10"/>
        <v>357.59999999999974</v>
      </c>
    </row>
    <row r="58" spans="1:42" x14ac:dyDescent="0.3">
      <c r="A58" t="s">
        <v>53</v>
      </c>
      <c r="B58" s="2" t="s">
        <v>54</v>
      </c>
      <c r="C58" s="2" t="s">
        <v>22</v>
      </c>
      <c r="D58" s="3">
        <v>30</v>
      </c>
      <c r="E58" s="3">
        <v>150</v>
      </c>
      <c r="F58" s="8">
        <v>26</v>
      </c>
      <c r="G58" s="8">
        <v>25</v>
      </c>
      <c r="H58" s="8"/>
      <c r="I58" s="8"/>
      <c r="J58" s="8"/>
      <c r="K58" s="8"/>
      <c r="L58" s="8"/>
      <c r="M58" s="3" t="s">
        <v>11</v>
      </c>
      <c r="N58">
        <v>100</v>
      </c>
      <c r="O58" s="3">
        <f t="shared" si="0"/>
        <v>780</v>
      </c>
      <c r="P58" s="3"/>
      <c r="W58" t="s">
        <v>313</v>
      </c>
      <c r="X58" s="52">
        <f t="shared" si="10"/>
        <v>0</v>
      </c>
      <c r="Y58" s="51">
        <f t="shared" si="10"/>
        <v>394.3600000000024</v>
      </c>
      <c r="Z58" s="51">
        <f t="shared" si="10"/>
        <v>0</v>
      </c>
      <c r="AA58" s="51">
        <f t="shared" si="10"/>
        <v>346.62999999999863</v>
      </c>
      <c r="AB58" s="51">
        <f t="shared" si="10"/>
        <v>463.45</v>
      </c>
      <c r="AC58" s="51">
        <f t="shared" si="10"/>
        <v>453.94</v>
      </c>
      <c r="AD58" s="51">
        <f t="shared" si="10"/>
        <v>250.5</v>
      </c>
      <c r="AE58" s="51">
        <f t="shared" si="10"/>
        <v>0</v>
      </c>
      <c r="AF58" s="51">
        <f t="shared" si="10"/>
        <v>67.330000000000055</v>
      </c>
      <c r="AG58" s="51">
        <f t="shared" si="10"/>
        <v>259</v>
      </c>
      <c r="AH58" s="51">
        <f t="shared" si="10"/>
        <v>328.5</v>
      </c>
      <c r="AI58" s="51">
        <f t="shared" si="10"/>
        <v>79.430000000000348</v>
      </c>
      <c r="AJ58" s="51">
        <f t="shared" si="10"/>
        <v>0</v>
      </c>
      <c r="AK58" s="51">
        <f t="shared" si="10"/>
        <v>0</v>
      </c>
      <c r="AL58" s="51">
        <f t="shared" si="10"/>
        <v>225.8</v>
      </c>
      <c r="AM58" s="51">
        <f t="shared" si="10"/>
        <v>108.19999999999993</v>
      </c>
      <c r="AN58" s="51">
        <f t="shared" si="10"/>
        <v>181.59999999999945</v>
      </c>
      <c r="AO58" s="51">
        <f t="shared" si="10"/>
        <v>485.5</v>
      </c>
      <c r="AP58" s="53">
        <f t="shared" si="10"/>
        <v>208.79999999999973</v>
      </c>
    </row>
    <row r="59" spans="1:42" x14ac:dyDescent="0.3">
      <c r="A59" t="s">
        <v>53</v>
      </c>
      <c r="B59" s="2" t="s">
        <v>54</v>
      </c>
      <c r="C59" s="2" t="s">
        <v>15</v>
      </c>
      <c r="D59" s="3">
        <v>30</v>
      </c>
      <c r="E59" s="3">
        <v>120</v>
      </c>
      <c r="F59" s="8">
        <v>5</v>
      </c>
      <c r="G59" s="8"/>
      <c r="H59" s="8"/>
      <c r="I59" s="8"/>
      <c r="J59" s="8"/>
      <c r="K59" s="8"/>
      <c r="L59" s="8"/>
      <c r="M59" s="3" t="s">
        <v>11</v>
      </c>
      <c r="N59">
        <v>96</v>
      </c>
      <c r="O59" s="3">
        <f t="shared" si="0"/>
        <v>150</v>
      </c>
      <c r="P59" s="3"/>
      <c r="W59" t="s">
        <v>314</v>
      </c>
      <c r="X59" s="52">
        <f t="shared" si="10"/>
        <v>0</v>
      </c>
      <c r="Y59" s="51">
        <f t="shared" si="10"/>
        <v>367.1100000000024</v>
      </c>
      <c r="Z59" s="51">
        <f t="shared" si="10"/>
        <v>0</v>
      </c>
      <c r="AA59" s="51">
        <f t="shared" si="10"/>
        <v>345.06499999999863</v>
      </c>
      <c r="AB59" s="51">
        <f t="shared" si="10"/>
        <v>457.97499999999997</v>
      </c>
      <c r="AC59" s="51">
        <f t="shared" si="10"/>
        <v>453.46999999999997</v>
      </c>
      <c r="AD59" s="51">
        <f t="shared" si="10"/>
        <v>237.75</v>
      </c>
      <c r="AE59" s="51">
        <f t="shared" si="10"/>
        <v>0</v>
      </c>
      <c r="AF59" s="51">
        <f t="shared" si="10"/>
        <v>62.915000000000056</v>
      </c>
      <c r="AG59" s="51">
        <f t="shared" si="10"/>
        <v>404.5</v>
      </c>
      <c r="AH59" s="51">
        <f t="shared" si="10"/>
        <v>326.75</v>
      </c>
      <c r="AI59" s="51">
        <f t="shared" si="10"/>
        <v>391.46500000000026</v>
      </c>
      <c r="AJ59" s="51">
        <f t="shared" si="10"/>
        <v>0</v>
      </c>
      <c r="AK59" s="51">
        <f t="shared" si="10"/>
        <v>0</v>
      </c>
      <c r="AL59" s="51">
        <f t="shared" si="10"/>
        <v>217.9</v>
      </c>
      <c r="AM59" s="51">
        <f t="shared" si="10"/>
        <v>99.099999999999937</v>
      </c>
      <c r="AN59" s="51">
        <f t="shared" si="10"/>
        <v>50.799999999999443</v>
      </c>
      <c r="AO59" s="51">
        <f t="shared" si="10"/>
        <v>480.25</v>
      </c>
      <c r="AP59" s="53">
        <f t="shared" si="10"/>
        <v>134.39999999999972</v>
      </c>
    </row>
    <row r="60" spans="1:42" ht="15" thickBot="1" x14ac:dyDescent="0.35">
      <c r="A60" t="s">
        <v>53</v>
      </c>
      <c r="B60" s="2" t="s">
        <v>54</v>
      </c>
      <c r="C60" s="2" t="s">
        <v>44</v>
      </c>
      <c r="D60" s="3">
        <v>30</v>
      </c>
      <c r="E60" s="3">
        <v>120</v>
      </c>
      <c r="F60" s="8">
        <v>8</v>
      </c>
      <c r="G60" s="8"/>
      <c r="H60" s="8"/>
      <c r="I60" s="8"/>
      <c r="J60" s="8"/>
      <c r="K60" s="8"/>
      <c r="L60" s="8"/>
      <c r="M60" s="3" t="s">
        <v>11</v>
      </c>
      <c r="N60">
        <v>97</v>
      </c>
      <c r="O60" s="3">
        <f t="shared" si="0"/>
        <v>240</v>
      </c>
      <c r="P60" s="3"/>
      <c r="W60" t="s">
        <v>315</v>
      </c>
      <c r="X60" s="54">
        <f t="shared" si="10"/>
        <v>0</v>
      </c>
      <c r="Y60" s="55">
        <f t="shared" si="10"/>
        <v>107.00000000000182</v>
      </c>
      <c r="Z60" s="55">
        <f t="shared" si="10"/>
        <v>0</v>
      </c>
      <c r="AA60" s="55">
        <f t="shared" si="10"/>
        <v>343.49999999999869</v>
      </c>
      <c r="AB60" s="55">
        <f t="shared" si="10"/>
        <v>452.49999999999994</v>
      </c>
      <c r="AC60" s="55">
        <f t="shared" si="10"/>
        <v>452.99999999999994</v>
      </c>
      <c r="AD60" s="55">
        <f t="shared" si="10"/>
        <v>225</v>
      </c>
      <c r="AE60" s="55">
        <f t="shared" si="10"/>
        <v>0</v>
      </c>
      <c r="AF60" s="55">
        <f t="shared" si="10"/>
        <v>58.500000000000057</v>
      </c>
      <c r="AG60" s="55">
        <f t="shared" si="10"/>
        <v>50</v>
      </c>
      <c r="AH60" s="55">
        <f t="shared" si="10"/>
        <v>325</v>
      </c>
      <c r="AI60" s="55">
        <f t="shared" si="10"/>
        <v>203.50000000000026</v>
      </c>
      <c r="AJ60" s="55">
        <f t="shared" si="10"/>
        <v>0</v>
      </c>
      <c r="AK60" s="55">
        <f t="shared" si="10"/>
        <v>0</v>
      </c>
      <c r="AL60" s="55">
        <f t="shared" si="10"/>
        <v>210</v>
      </c>
      <c r="AM60" s="55">
        <f t="shared" si="10"/>
        <v>89.999999999999943</v>
      </c>
      <c r="AN60" s="55">
        <f t="shared" si="10"/>
        <v>419.99999999999949</v>
      </c>
      <c r="AO60" s="55">
        <f t="shared" si="10"/>
        <v>475</v>
      </c>
      <c r="AP60" s="56">
        <f t="shared" si="10"/>
        <v>59.999999999999716</v>
      </c>
    </row>
    <row r="61" spans="1:42" x14ac:dyDescent="0.3">
      <c r="A61" t="s">
        <v>55</v>
      </c>
      <c r="B61" t="s">
        <v>56</v>
      </c>
      <c r="C61" s="2" t="s">
        <v>10</v>
      </c>
      <c r="D61" s="3">
        <v>9</v>
      </c>
      <c r="E61" s="3">
        <v>45</v>
      </c>
      <c r="F61" s="8">
        <v>80</v>
      </c>
      <c r="G61" s="8">
        <v>71</v>
      </c>
      <c r="H61" s="8">
        <v>200</v>
      </c>
      <c r="I61" s="8">
        <v>114</v>
      </c>
      <c r="J61" s="8">
        <v>210</v>
      </c>
      <c r="K61" s="8">
        <v>116</v>
      </c>
      <c r="L61" s="8">
        <v>408</v>
      </c>
      <c r="M61" s="3" t="s">
        <v>11</v>
      </c>
      <c r="N61">
        <v>97</v>
      </c>
      <c r="O61" s="3">
        <f t="shared" si="0"/>
        <v>720</v>
      </c>
      <c r="P61" s="3"/>
    </row>
    <row r="62" spans="1:42" x14ac:dyDescent="0.3">
      <c r="A62" t="s">
        <v>55</v>
      </c>
      <c r="B62" t="s">
        <v>56</v>
      </c>
      <c r="C62" s="2" t="s">
        <v>13</v>
      </c>
      <c r="D62" s="3">
        <v>9</v>
      </c>
      <c r="E62" s="3">
        <v>55</v>
      </c>
      <c r="F62" s="8">
        <v>230</v>
      </c>
      <c r="G62" s="8">
        <v>185</v>
      </c>
      <c r="H62" s="8">
        <v>74</v>
      </c>
      <c r="I62" s="8">
        <v>67</v>
      </c>
      <c r="J62" s="8">
        <v>55</v>
      </c>
      <c r="K62" s="8">
        <v>80</v>
      </c>
      <c r="L62" s="8">
        <v>250</v>
      </c>
      <c r="M62" s="3" t="s">
        <v>11</v>
      </c>
      <c r="N62">
        <v>90</v>
      </c>
      <c r="O62" s="3">
        <f t="shared" si="0"/>
        <v>2070</v>
      </c>
      <c r="P62" s="3"/>
      <c r="W62" t="s">
        <v>322</v>
      </c>
      <c r="X62" s="10">
        <v>3</v>
      </c>
      <c r="Y62" s="10">
        <v>2.8</v>
      </c>
      <c r="Z62" s="10">
        <v>3</v>
      </c>
      <c r="AA62" s="10">
        <v>3</v>
      </c>
      <c r="AB62" s="10">
        <v>3</v>
      </c>
      <c r="AC62" s="10">
        <v>3</v>
      </c>
      <c r="AD62" s="10">
        <v>3</v>
      </c>
      <c r="AE62" s="10">
        <v>3</v>
      </c>
      <c r="AF62" s="10">
        <v>3</v>
      </c>
      <c r="AG62" s="10">
        <v>3</v>
      </c>
      <c r="AH62" s="10">
        <v>3.2</v>
      </c>
      <c r="AI62" s="10">
        <v>3.2</v>
      </c>
      <c r="AJ62" s="10">
        <v>3</v>
      </c>
      <c r="AK62" s="10">
        <v>3.2</v>
      </c>
      <c r="AL62" s="10">
        <v>3.2</v>
      </c>
      <c r="AM62" s="10">
        <v>3.2</v>
      </c>
      <c r="AN62" s="10">
        <v>3.2</v>
      </c>
      <c r="AO62" s="10">
        <v>3.2</v>
      </c>
      <c r="AP62" s="10">
        <v>3</v>
      </c>
    </row>
    <row r="63" spans="1:42" ht="15" thickBot="1" x14ac:dyDescent="0.35">
      <c r="A63" t="s">
        <v>57</v>
      </c>
      <c r="B63" t="s">
        <v>58</v>
      </c>
      <c r="C63" s="2" t="s">
        <v>10</v>
      </c>
      <c r="D63" s="3">
        <v>7.5</v>
      </c>
      <c r="E63" s="3">
        <v>58</v>
      </c>
      <c r="F63" s="8">
        <v>94</v>
      </c>
      <c r="G63" s="8">
        <v>138</v>
      </c>
      <c r="H63" s="8">
        <v>124</v>
      </c>
      <c r="I63" s="8">
        <v>72</v>
      </c>
      <c r="J63" s="8">
        <v>10</v>
      </c>
      <c r="K63" s="8">
        <v>0</v>
      </c>
      <c r="L63" s="8">
        <v>0</v>
      </c>
      <c r="M63" s="3" t="s">
        <v>11</v>
      </c>
      <c r="N63">
        <v>99</v>
      </c>
      <c r="O63" s="3">
        <f t="shared" si="0"/>
        <v>705</v>
      </c>
      <c r="P63" s="3"/>
    </row>
    <row r="64" spans="1:42" ht="15" thickBot="1" x14ac:dyDescent="0.35">
      <c r="A64" t="s">
        <v>57</v>
      </c>
      <c r="B64" t="s">
        <v>58</v>
      </c>
      <c r="C64" s="2" t="s">
        <v>13</v>
      </c>
      <c r="D64" s="3">
        <v>7.5</v>
      </c>
      <c r="E64" s="3">
        <v>70</v>
      </c>
      <c r="F64" s="8">
        <v>360</v>
      </c>
      <c r="G64" s="8">
        <v>245</v>
      </c>
      <c r="H64" s="8">
        <v>133</v>
      </c>
      <c r="I64" s="8">
        <v>88</v>
      </c>
      <c r="J64" s="8">
        <v>10</v>
      </c>
      <c r="K64" s="8"/>
      <c r="L64" s="8"/>
      <c r="M64" s="3" t="s">
        <v>11</v>
      </c>
      <c r="N64">
        <v>99</v>
      </c>
      <c r="O64" s="3">
        <f t="shared" si="0"/>
        <v>2700</v>
      </c>
      <c r="P64" s="3"/>
      <c r="W64" s="12" t="s">
        <v>323</v>
      </c>
      <c r="X64" s="67">
        <f>SUM(X49:X60)*X62*0.07</f>
        <v>0</v>
      </c>
      <c r="Y64" s="68">
        <f t="shared" ref="Y64:AP64" si="11">SUM(Y49:Y60)*Y62*0.07</f>
        <v>543.26888000000258</v>
      </c>
      <c r="Z64" s="68">
        <f t="shared" si="11"/>
        <v>0</v>
      </c>
      <c r="AA64" s="68">
        <f t="shared" si="11"/>
        <v>1001.6810999999974</v>
      </c>
      <c r="AB64" s="68">
        <f t="shared" si="11"/>
        <v>881.29650000000004</v>
      </c>
      <c r="AC64" s="68">
        <f t="shared" si="11"/>
        <v>1182.4218000000001</v>
      </c>
      <c r="AD64" s="68">
        <f t="shared" si="11"/>
        <v>730.48500000000001</v>
      </c>
      <c r="AE64" s="68">
        <f t="shared" si="11"/>
        <v>0</v>
      </c>
      <c r="AF64" s="68">
        <f t="shared" si="11"/>
        <v>531.26010000000008</v>
      </c>
      <c r="AG64" s="68">
        <f t="shared" si="11"/>
        <v>706.23</v>
      </c>
      <c r="AH64" s="68">
        <f t="shared" si="11"/>
        <v>1035.8880000000001</v>
      </c>
      <c r="AI64" s="68">
        <f t="shared" si="11"/>
        <v>730.13024000000087</v>
      </c>
      <c r="AJ64" s="68">
        <f t="shared" si="11"/>
        <v>0</v>
      </c>
      <c r="AK64" s="68">
        <f t="shared" si="11"/>
        <v>0</v>
      </c>
      <c r="AL64" s="68">
        <f t="shared" si="11"/>
        <v>737.09440000000018</v>
      </c>
      <c r="AM64" s="68">
        <f t="shared" si="11"/>
        <v>637.81759999999997</v>
      </c>
      <c r="AN64" s="68">
        <f t="shared" si="11"/>
        <v>602.82879999999898</v>
      </c>
      <c r="AO64" s="68">
        <f t="shared" si="11"/>
        <v>867.6640000000001</v>
      </c>
      <c r="AP64" s="69">
        <f t="shared" si="11"/>
        <v>529.53599999999949</v>
      </c>
    </row>
    <row r="65" spans="1:42" x14ac:dyDescent="0.3">
      <c r="A65" t="s">
        <v>57</v>
      </c>
      <c r="B65" t="s">
        <v>58</v>
      </c>
      <c r="C65" s="2" t="s">
        <v>44</v>
      </c>
      <c r="D65" s="3">
        <v>7.5</v>
      </c>
      <c r="E65" s="3">
        <v>70</v>
      </c>
      <c r="F65" s="8">
        <v>5</v>
      </c>
      <c r="G65" s="8"/>
      <c r="H65" s="8"/>
      <c r="I65" s="8"/>
      <c r="J65" s="8"/>
      <c r="K65" s="8"/>
      <c r="L65" s="8"/>
      <c r="M65" s="3" t="s">
        <v>11</v>
      </c>
      <c r="N65">
        <v>96</v>
      </c>
      <c r="O65" s="3">
        <f t="shared" si="0"/>
        <v>37.5</v>
      </c>
      <c r="P65" s="3"/>
      <c r="W65" s="70" t="s">
        <v>324</v>
      </c>
      <c r="X65" s="66">
        <f>SUM(X64:AP64)</f>
        <v>10717.602420000001</v>
      </c>
    </row>
    <row r="66" spans="1:42" ht="15" thickBot="1" x14ac:dyDescent="0.35">
      <c r="A66" t="s">
        <v>59</v>
      </c>
      <c r="B66" t="s">
        <v>60</v>
      </c>
      <c r="C66" s="2" t="s">
        <v>10</v>
      </c>
      <c r="D66" s="3">
        <v>3.5</v>
      </c>
      <c r="E66" s="3">
        <v>35</v>
      </c>
      <c r="F66" s="8">
        <v>62</v>
      </c>
      <c r="G66" s="8">
        <v>36</v>
      </c>
      <c r="H66" s="8">
        <v>46</v>
      </c>
      <c r="I66" s="8">
        <v>34</v>
      </c>
      <c r="J66" s="8">
        <v>1</v>
      </c>
      <c r="K66" s="8">
        <v>1</v>
      </c>
      <c r="L66" s="8">
        <v>4</v>
      </c>
      <c r="M66" s="3" t="s">
        <v>11</v>
      </c>
      <c r="N66">
        <v>100</v>
      </c>
      <c r="O66" s="3">
        <f t="shared" si="0"/>
        <v>217</v>
      </c>
      <c r="P66" s="3"/>
    </row>
    <row r="67" spans="1:42" ht="15" thickBot="1" x14ac:dyDescent="0.35">
      <c r="A67" t="s">
        <v>59</v>
      </c>
      <c r="B67" t="s">
        <v>60</v>
      </c>
      <c r="C67" s="2" t="s">
        <v>13</v>
      </c>
      <c r="D67" s="3">
        <v>3.5</v>
      </c>
      <c r="E67" s="3">
        <v>50</v>
      </c>
      <c r="F67" s="8">
        <v>5</v>
      </c>
      <c r="G67" s="8"/>
      <c r="H67" s="8"/>
      <c r="I67" s="8"/>
      <c r="J67" s="8"/>
      <c r="K67" s="8"/>
      <c r="L67" s="8"/>
      <c r="M67" s="3" t="s">
        <v>11</v>
      </c>
      <c r="N67">
        <v>92</v>
      </c>
      <c r="O67" s="3">
        <f t="shared" ref="O67:O130" si="12">D67*F67</f>
        <v>17.5</v>
      </c>
      <c r="P67" s="3"/>
      <c r="W67" s="12" t="s">
        <v>325</v>
      </c>
      <c r="X67" s="67">
        <f>X62*SUM(X35:X46)*500</f>
        <v>0</v>
      </c>
      <c r="Y67" s="68">
        <f t="shared" ref="Y67:AP67" si="13">Y62*SUM(Y35:Y46)*500</f>
        <v>312200</v>
      </c>
      <c r="Z67" s="68">
        <f t="shared" si="13"/>
        <v>0</v>
      </c>
      <c r="AA67" s="68">
        <f t="shared" si="13"/>
        <v>151500</v>
      </c>
      <c r="AB67" s="68">
        <f t="shared" si="13"/>
        <v>3000</v>
      </c>
      <c r="AC67" s="68">
        <f t="shared" si="13"/>
        <v>1500</v>
      </c>
      <c r="AD67" s="68">
        <f t="shared" si="13"/>
        <v>4500</v>
      </c>
      <c r="AE67" s="68">
        <f t="shared" si="13"/>
        <v>0</v>
      </c>
      <c r="AF67" s="68">
        <f t="shared" si="13"/>
        <v>1500</v>
      </c>
      <c r="AG67" s="68">
        <f t="shared" si="13"/>
        <v>256500</v>
      </c>
      <c r="AH67" s="68">
        <f t="shared" si="13"/>
        <v>1600</v>
      </c>
      <c r="AI67" s="68">
        <f t="shared" si="13"/>
        <v>60800.000000000007</v>
      </c>
      <c r="AJ67" s="68">
        <f t="shared" si="13"/>
        <v>0</v>
      </c>
      <c r="AK67" s="68">
        <f t="shared" si="13"/>
        <v>0</v>
      </c>
      <c r="AL67" s="68">
        <f t="shared" si="13"/>
        <v>3200</v>
      </c>
      <c r="AM67" s="68">
        <f t="shared" si="13"/>
        <v>3200</v>
      </c>
      <c r="AN67" s="68">
        <f t="shared" si="13"/>
        <v>43200</v>
      </c>
      <c r="AO67" s="68">
        <f t="shared" si="13"/>
        <v>3200</v>
      </c>
      <c r="AP67" s="69">
        <f t="shared" si="13"/>
        <v>22500</v>
      </c>
    </row>
    <row r="68" spans="1:42" x14ac:dyDescent="0.3">
      <c r="A68" t="s">
        <v>59</v>
      </c>
      <c r="B68" t="s">
        <v>60</v>
      </c>
      <c r="C68" s="2" t="s">
        <v>26</v>
      </c>
      <c r="D68" s="3">
        <v>3.5</v>
      </c>
      <c r="E68" s="3">
        <v>50</v>
      </c>
      <c r="F68" s="8">
        <v>3</v>
      </c>
      <c r="G68" s="8"/>
      <c r="H68" s="8"/>
      <c r="I68" s="8"/>
      <c r="J68" s="8"/>
      <c r="K68" s="8"/>
      <c r="L68" s="8"/>
      <c r="M68" s="3" t="s">
        <v>11</v>
      </c>
      <c r="N68">
        <v>93</v>
      </c>
      <c r="O68" s="3">
        <f t="shared" si="12"/>
        <v>10.5</v>
      </c>
      <c r="P68" s="3"/>
      <c r="W68" s="70" t="s">
        <v>326</v>
      </c>
      <c r="X68" s="66">
        <f>SUM(X67:AP67)</f>
        <v>868400</v>
      </c>
    </row>
    <row r="69" spans="1:42" x14ac:dyDescent="0.3">
      <c r="A69" t="s">
        <v>59</v>
      </c>
      <c r="B69" t="s">
        <v>60</v>
      </c>
      <c r="C69" s="2" t="s">
        <v>18</v>
      </c>
      <c r="D69" s="3">
        <v>3.5</v>
      </c>
      <c r="E69" s="3">
        <v>65</v>
      </c>
      <c r="F69" s="8">
        <v>35</v>
      </c>
      <c r="G69" s="8"/>
      <c r="H69" s="8"/>
      <c r="I69" s="8"/>
      <c r="J69" s="8"/>
      <c r="K69" s="8"/>
      <c r="L69" s="8"/>
      <c r="M69" s="3" t="s">
        <v>11</v>
      </c>
      <c r="N69">
        <v>96</v>
      </c>
      <c r="O69" s="3">
        <f t="shared" si="12"/>
        <v>122.5</v>
      </c>
      <c r="P69" s="3"/>
    </row>
    <row r="70" spans="1:42" x14ac:dyDescent="0.3">
      <c r="A70" t="s">
        <v>61</v>
      </c>
      <c r="B70" s="2" t="s">
        <v>60</v>
      </c>
      <c r="C70" s="2" t="s">
        <v>10</v>
      </c>
      <c r="D70" s="3">
        <v>5.5</v>
      </c>
      <c r="E70" s="3">
        <v>75</v>
      </c>
      <c r="F70" s="8">
        <v>45</v>
      </c>
      <c r="G70" s="8">
        <v>3</v>
      </c>
      <c r="H70" s="8">
        <v>10</v>
      </c>
      <c r="I70" s="8">
        <v>21</v>
      </c>
      <c r="J70" s="8">
        <v>1</v>
      </c>
      <c r="K70" s="8">
        <v>40</v>
      </c>
      <c r="L70" s="8">
        <v>41</v>
      </c>
      <c r="M70" s="3" t="s">
        <v>11</v>
      </c>
      <c r="N70">
        <v>91</v>
      </c>
      <c r="O70" s="3">
        <f t="shared" si="12"/>
        <v>247.5</v>
      </c>
      <c r="P70" s="3"/>
    </row>
    <row r="71" spans="1:42" x14ac:dyDescent="0.3">
      <c r="A71" t="s">
        <v>61</v>
      </c>
      <c r="B71" s="2" t="s">
        <v>60</v>
      </c>
      <c r="C71" s="2" t="s">
        <v>13</v>
      </c>
      <c r="D71" s="3">
        <v>5.5</v>
      </c>
      <c r="E71" s="3">
        <v>80</v>
      </c>
      <c r="F71" s="8">
        <v>200</v>
      </c>
      <c r="G71" s="8">
        <v>45</v>
      </c>
      <c r="H71" s="8">
        <v>5</v>
      </c>
      <c r="I71" s="8"/>
      <c r="J71" s="8"/>
      <c r="K71" s="8"/>
      <c r="L71" s="8"/>
      <c r="M71" s="3" t="s">
        <v>11</v>
      </c>
      <c r="N71">
        <v>92</v>
      </c>
      <c r="O71" s="3">
        <f t="shared" si="12"/>
        <v>1100</v>
      </c>
      <c r="P71" s="3"/>
      <c r="W71" s="12" t="s">
        <v>327</v>
      </c>
      <c r="X71">
        <f>X68+X65+AR47+AS47</f>
        <v>929067.60242000001</v>
      </c>
    </row>
    <row r="72" spans="1:42" x14ac:dyDescent="0.3">
      <c r="A72" t="s">
        <v>61</v>
      </c>
      <c r="B72" s="2" t="s">
        <v>60</v>
      </c>
      <c r="C72" s="2" t="s">
        <v>18</v>
      </c>
      <c r="D72" s="3">
        <v>5.5</v>
      </c>
      <c r="E72" s="3">
        <v>95</v>
      </c>
      <c r="F72" s="8">
        <v>35</v>
      </c>
      <c r="G72" s="8"/>
      <c r="H72" s="8"/>
      <c r="I72" s="8"/>
      <c r="J72" s="8"/>
      <c r="K72" s="8"/>
      <c r="L72" s="8"/>
      <c r="M72" s="3" t="s">
        <v>11</v>
      </c>
      <c r="N72">
        <v>96</v>
      </c>
      <c r="O72" s="3">
        <f t="shared" si="12"/>
        <v>192.5</v>
      </c>
      <c r="P72" s="3"/>
    </row>
    <row r="73" spans="1:42" x14ac:dyDescent="0.3">
      <c r="A73" t="s">
        <v>62</v>
      </c>
      <c r="B73" t="s">
        <v>63</v>
      </c>
      <c r="C73" s="2" t="s">
        <v>10</v>
      </c>
      <c r="D73" s="3">
        <v>3.5</v>
      </c>
      <c r="E73" s="3">
        <v>28</v>
      </c>
      <c r="F73" s="8">
        <v>299</v>
      </c>
      <c r="G73" s="8">
        <v>83</v>
      </c>
      <c r="H73" s="8">
        <v>176</v>
      </c>
      <c r="I73" s="8">
        <v>400</v>
      </c>
      <c r="J73" s="8">
        <v>427</v>
      </c>
      <c r="K73" s="8">
        <v>459</v>
      </c>
      <c r="L73" s="8">
        <v>369</v>
      </c>
      <c r="M73" s="3" t="s">
        <v>11</v>
      </c>
      <c r="N73">
        <v>99</v>
      </c>
      <c r="O73" s="3">
        <f t="shared" si="12"/>
        <v>1046.5</v>
      </c>
      <c r="P73" s="3"/>
    </row>
    <row r="74" spans="1:42" x14ac:dyDescent="0.3">
      <c r="A74" t="s">
        <v>62</v>
      </c>
      <c r="B74" t="s">
        <v>63</v>
      </c>
      <c r="C74" s="2" t="s">
        <v>13</v>
      </c>
      <c r="D74" s="3">
        <v>3.5</v>
      </c>
      <c r="E74" s="3">
        <v>35</v>
      </c>
      <c r="F74" s="8">
        <v>433</v>
      </c>
      <c r="G74" s="8">
        <v>350</v>
      </c>
      <c r="H74" s="8">
        <v>235</v>
      </c>
      <c r="I74" s="8">
        <v>170</v>
      </c>
      <c r="J74" s="8">
        <v>55</v>
      </c>
      <c r="K74" s="8">
        <v>135</v>
      </c>
      <c r="L74" s="8">
        <v>120</v>
      </c>
      <c r="M74" s="3" t="s">
        <v>11</v>
      </c>
      <c r="N74">
        <v>99</v>
      </c>
      <c r="O74" s="3">
        <f t="shared" si="12"/>
        <v>1515.5</v>
      </c>
      <c r="P74" s="3"/>
    </row>
    <row r="75" spans="1:42" x14ac:dyDescent="0.3">
      <c r="A75" t="s">
        <v>62</v>
      </c>
      <c r="B75" t="s">
        <v>63</v>
      </c>
      <c r="C75" s="2" t="s">
        <v>44</v>
      </c>
      <c r="D75" s="3">
        <v>3.5</v>
      </c>
      <c r="E75" s="3">
        <v>35</v>
      </c>
      <c r="F75" s="8"/>
      <c r="G75" s="8">
        <v>13</v>
      </c>
      <c r="H75" s="8"/>
      <c r="I75" s="8"/>
      <c r="J75" s="8"/>
      <c r="K75" s="8"/>
      <c r="L75" s="8"/>
      <c r="M75" s="3" t="s">
        <v>11</v>
      </c>
      <c r="N75">
        <v>100</v>
      </c>
      <c r="O75" s="3">
        <f t="shared" si="12"/>
        <v>0</v>
      </c>
      <c r="P75" s="3"/>
    </row>
    <row r="76" spans="1:42" x14ac:dyDescent="0.3">
      <c r="A76" t="s">
        <v>64</v>
      </c>
      <c r="B76" t="s">
        <v>60</v>
      </c>
      <c r="C76" s="2" t="s">
        <v>10</v>
      </c>
      <c r="D76" s="3">
        <v>8</v>
      </c>
      <c r="E76" s="3">
        <v>65</v>
      </c>
      <c r="F76" s="8">
        <v>163</v>
      </c>
      <c r="G76" s="8">
        <v>33</v>
      </c>
      <c r="H76" s="8">
        <v>68</v>
      </c>
      <c r="I76" s="8">
        <v>32</v>
      </c>
      <c r="J76" s="8">
        <v>138</v>
      </c>
      <c r="K76" s="8">
        <v>386</v>
      </c>
      <c r="L76" s="8">
        <v>233</v>
      </c>
      <c r="M76" s="3" t="s">
        <v>11</v>
      </c>
      <c r="N76">
        <v>91</v>
      </c>
      <c r="O76" s="3">
        <f t="shared" si="12"/>
        <v>1304</v>
      </c>
      <c r="P76" s="3"/>
    </row>
    <row r="77" spans="1:42" x14ac:dyDescent="0.3">
      <c r="A77" t="s">
        <v>64</v>
      </c>
      <c r="B77" t="s">
        <v>60</v>
      </c>
      <c r="C77" s="2" t="s">
        <v>13</v>
      </c>
      <c r="D77" s="3">
        <v>8</v>
      </c>
      <c r="E77" s="3">
        <v>80</v>
      </c>
      <c r="F77" s="8">
        <v>189</v>
      </c>
      <c r="G77" s="8">
        <v>144</v>
      </c>
      <c r="H77" s="8">
        <v>64</v>
      </c>
      <c r="I77" s="8"/>
      <c r="J77" s="8">
        <v>87</v>
      </c>
      <c r="K77" s="8">
        <v>153</v>
      </c>
      <c r="L77" s="8">
        <v>145</v>
      </c>
      <c r="M77" s="3" t="s">
        <v>11</v>
      </c>
      <c r="N77">
        <v>98</v>
      </c>
      <c r="O77" s="3">
        <f t="shared" si="12"/>
        <v>1512</v>
      </c>
      <c r="P77" s="3"/>
    </row>
    <row r="78" spans="1:42" x14ac:dyDescent="0.3">
      <c r="A78" t="s">
        <v>64</v>
      </c>
      <c r="B78" t="s">
        <v>60</v>
      </c>
      <c r="C78" s="2" t="s">
        <v>18</v>
      </c>
      <c r="D78" s="3">
        <v>8</v>
      </c>
      <c r="E78" s="3">
        <v>80</v>
      </c>
      <c r="F78" s="8">
        <v>35</v>
      </c>
      <c r="G78" s="8">
        <v>23</v>
      </c>
      <c r="H78" s="8"/>
      <c r="I78" s="8"/>
      <c r="J78" s="8"/>
      <c r="K78" s="8"/>
      <c r="L78" s="8"/>
      <c r="M78" s="3" t="s">
        <v>11</v>
      </c>
      <c r="N78">
        <v>93</v>
      </c>
      <c r="O78" s="3">
        <f t="shared" si="12"/>
        <v>280</v>
      </c>
      <c r="P78" s="3"/>
    </row>
    <row r="79" spans="1:42" x14ac:dyDescent="0.3">
      <c r="A79" t="s">
        <v>65</v>
      </c>
      <c r="B79" t="s">
        <v>63</v>
      </c>
      <c r="C79" s="2" t="s">
        <v>10</v>
      </c>
      <c r="D79" s="3">
        <v>3.5</v>
      </c>
      <c r="E79" s="3">
        <v>25</v>
      </c>
      <c r="F79" s="8">
        <v>382</v>
      </c>
      <c r="G79" s="8">
        <v>425</v>
      </c>
      <c r="H79" s="8">
        <v>323</v>
      </c>
      <c r="I79" s="8">
        <v>238</v>
      </c>
      <c r="J79" s="8">
        <v>484</v>
      </c>
      <c r="K79" s="8">
        <v>394</v>
      </c>
      <c r="L79" s="8">
        <v>213</v>
      </c>
      <c r="M79" s="3" t="s">
        <v>11</v>
      </c>
      <c r="N79">
        <v>97</v>
      </c>
      <c r="O79" s="3">
        <f t="shared" si="12"/>
        <v>1337</v>
      </c>
      <c r="P79" s="3"/>
    </row>
    <row r="80" spans="1:42" x14ac:dyDescent="0.3">
      <c r="A80" t="s">
        <v>65</v>
      </c>
      <c r="B80" t="s">
        <v>63</v>
      </c>
      <c r="C80" s="2" t="s">
        <v>13</v>
      </c>
      <c r="D80" s="3">
        <v>3.5</v>
      </c>
      <c r="E80" s="3">
        <v>35</v>
      </c>
      <c r="F80" s="8">
        <v>530</v>
      </c>
      <c r="G80" s="8">
        <v>480</v>
      </c>
      <c r="H80" s="8">
        <v>257</v>
      </c>
      <c r="I80" s="8">
        <v>200</v>
      </c>
      <c r="J80" s="8">
        <v>230</v>
      </c>
      <c r="K80" s="8">
        <v>580</v>
      </c>
      <c r="L80" s="8">
        <v>578</v>
      </c>
      <c r="M80" s="3" t="s">
        <v>11</v>
      </c>
      <c r="N80">
        <v>95</v>
      </c>
      <c r="O80" s="3">
        <f t="shared" si="12"/>
        <v>1855</v>
      </c>
      <c r="P80" s="3"/>
    </row>
    <row r="81" spans="1:16" x14ac:dyDescent="0.3">
      <c r="A81" t="s">
        <v>66</v>
      </c>
      <c r="B81" s="2" t="s">
        <v>60</v>
      </c>
      <c r="C81" s="2" t="s">
        <v>10</v>
      </c>
      <c r="D81" s="3">
        <v>10</v>
      </c>
      <c r="E81" s="3">
        <v>130</v>
      </c>
      <c r="F81" s="8">
        <v>38</v>
      </c>
      <c r="G81" s="8">
        <v>16</v>
      </c>
      <c r="H81" s="8">
        <v>36</v>
      </c>
      <c r="I81" s="8">
        <v>79</v>
      </c>
      <c r="J81" s="8">
        <v>23</v>
      </c>
      <c r="K81" s="8">
        <v>78</v>
      </c>
      <c r="L81" s="8">
        <v>124</v>
      </c>
      <c r="M81" s="3" t="s">
        <v>11</v>
      </c>
      <c r="N81">
        <v>97</v>
      </c>
      <c r="O81" s="3">
        <f t="shared" si="12"/>
        <v>380</v>
      </c>
      <c r="P81" s="3"/>
    </row>
    <row r="82" spans="1:16" x14ac:dyDescent="0.3">
      <c r="A82" t="s">
        <v>66</v>
      </c>
      <c r="B82" s="2" t="s">
        <v>60</v>
      </c>
      <c r="C82" s="2" t="s">
        <v>13</v>
      </c>
      <c r="D82" s="3">
        <v>10</v>
      </c>
      <c r="E82" s="3">
        <v>145</v>
      </c>
      <c r="F82" s="8">
        <v>45</v>
      </c>
      <c r="G82" s="8">
        <v>35</v>
      </c>
      <c r="H82" s="8">
        <v>30</v>
      </c>
      <c r="I82" s="8">
        <v>20</v>
      </c>
      <c r="J82" s="8">
        <v>15</v>
      </c>
      <c r="K82" s="8">
        <v>50</v>
      </c>
      <c r="L82" s="8">
        <v>45</v>
      </c>
      <c r="M82" s="3" t="s">
        <v>11</v>
      </c>
      <c r="N82">
        <v>100</v>
      </c>
      <c r="O82" s="3">
        <f t="shared" si="12"/>
        <v>450</v>
      </c>
      <c r="P82" s="3"/>
    </row>
    <row r="83" spans="1:16" x14ac:dyDescent="0.3">
      <c r="A83" t="s">
        <v>66</v>
      </c>
      <c r="B83" s="2" t="s">
        <v>60</v>
      </c>
      <c r="C83" s="2" t="s">
        <v>18</v>
      </c>
      <c r="D83" s="3">
        <v>10</v>
      </c>
      <c r="E83" s="3">
        <v>160</v>
      </c>
      <c r="F83" s="8">
        <v>55</v>
      </c>
      <c r="G83" s="8"/>
      <c r="H83" s="8"/>
      <c r="I83" s="8"/>
      <c r="J83" s="8"/>
      <c r="K83" s="8"/>
      <c r="L83" s="8"/>
      <c r="M83" s="3" t="s">
        <v>11</v>
      </c>
      <c r="N83">
        <v>99</v>
      </c>
      <c r="O83" s="3">
        <f t="shared" si="12"/>
        <v>550</v>
      </c>
      <c r="P83" s="3"/>
    </row>
    <row r="84" spans="1:16" x14ac:dyDescent="0.3">
      <c r="A84" t="s">
        <v>67</v>
      </c>
      <c r="B84" s="2" t="s">
        <v>56</v>
      </c>
      <c r="C84" s="2" t="s">
        <v>10</v>
      </c>
      <c r="D84" s="3">
        <v>4.5</v>
      </c>
      <c r="E84" s="3">
        <v>40</v>
      </c>
      <c r="F84" s="8">
        <v>41</v>
      </c>
      <c r="G84" s="8">
        <v>68</v>
      </c>
      <c r="H84" s="8">
        <v>183</v>
      </c>
      <c r="I84" s="8">
        <v>73</v>
      </c>
      <c r="J84" s="8">
        <v>79</v>
      </c>
      <c r="K84" s="8">
        <v>314</v>
      </c>
      <c r="L84" s="8">
        <v>156</v>
      </c>
      <c r="M84" s="3" t="s">
        <v>11</v>
      </c>
      <c r="N84">
        <v>97</v>
      </c>
      <c r="O84" s="3">
        <f t="shared" si="12"/>
        <v>184.5</v>
      </c>
      <c r="P84" s="3"/>
    </row>
    <row r="85" spans="1:16" x14ac:dyDescent="0.3">
      <c r="A85" t="s">
        <v>67</v>
      </c>
      <c r="B85" s="2" t="s">
        <v>56</v>
      </c>
      <c r="C85" s="2" t="s">
        <v>13</v>
      </c>
      <c r="D85" s="3">
        <v>4.5</v>
      </c>
      <c r="E85" s="3">
        <v>50</v>
      </c>
      <c r="F85" s="8">
        <v>40</v>
      </c>
      <c r="G85" s="8">
        <v>33</v>
      </c>
      <c r="H85" s="8">
        <v>45</v>
      </c>
      <c r="I85" s="8">
        <v>20</v>
      </c>
      <c r="J85" s="8">
        <v>15</v>
      </c>
      <c r="K85" s="8">
        <v>55</v>
      </c>
      <c r="L85" s="8">
        <v>46</v>
      </c>
      <c r="M85" s="3" t="s">
        <v>11</v>
      </c>
      <c r="N85">
        <v>100</v>
      </c>
      <c r="O85" s="3">
        <f t="shared" si="12"/>
        <v>180</v>
      </c>
      <c r="P85" s="3"/>
    </row>
    <row r="86" spans="1:16" x14ac:dyDescent="0.3">
      <c r="A86" t="s">
        <v>67</v>
      </c>
      <c r="B86" s="2" t="s">
        <v>56</v>
      </c>
      <c r="C86" s="2" t="s">
        <v>18</v>
      </c>
      <c r="D86" s="3">
        <v>4.5</v>
      </c>
      <c r="E86" s="3">
        <v>65</v>
      </c>
      <c r="F86" s="8">
        <v>5</v>
      </c>
      <c r="G86" s="8"/>
      <c r="H86" s="8"/>
      <c r="I86" s="8"/>
      <c r="J86" s="8"/>
      <c r="K86" s="8"/>
      <c r="L86" s="8"/>
      <c r="M86" s="3" t="s">
        <v>11</v>
      </c>
      <c r="N86">
        <v>94</v>
      </c>
      <c r="O86" s="3">
        <f t="shared" si="12"/>
        <v>22.5</v>
      </c>
      <c r="P86" s="3"/>
    </row>
    <row r="87" spans="1:16" x14ac:dyDescent="0.3">
      <c r="A87" t="s">
        <v>68</v>
      </c>
      <c r="B87" t="s">
        <v>69</v>
      </c>
      <c r="C87" s="2" t="s">
        <v>10</v>
      </c>
      <c r="D87" s="3">
        <v>5</v>
      </c>
      <c r="E87" s="3">
        <v>85</v>
      </c>
      <c r="F87" s="8">
        <v>268</v>
      </c>
      <c r="G87" s="8">
        <v>253</v>
      </c>
      <c r="H87" s="8">
        <v>178</v>
      </c>
      <c r="I87" s="8">
        <v>360</v>
      </c>
      <c r="J87" s="8">
        <v>816</v>
      </c>
      <c r="K87" s="8">
        <v>410</v>
      </c>
      <c r="L87" s="8">
        <v>301</v>
      </c>
      <c r="M87" s="3" t="s">
        <v>11</v>
      </c>
      <c r="N87">
        <v>93</v>
      </c>
      <c r="O87" s="3">
        <f t="shared" si="12"/>
        <v>1340</v>
      </c>
      <c r="P87" s="3"/>
    </row>
    <row r="88" spans="1:16" x14ac:dyDescent="0.3">
      <c r="A88" t="s">
        <v>68</v>
      </c>
      <c r="B88" t="s">
        <v>69</v>
      </c>
      <c r="C88" s="2" t="s">
        <v>13</v>
      </c>
      <c r="D88" s="3">
        <v>5</v>
      </c>
      <c r="E88" s="3">
        <v>85</v>
      </c>
      <c r="F88" s="8">
        <v>180</v>
      </c>
      <c r="G88" s="8"/>
      <c r="H88" s="8"/>
      <c r="I88" s="8"/>
      <c r="J88" s="8"/>
      <c r="K88" s="8"/>
      <c r="L88" s="8"/>
      <c r="M88" s="3" t="s">
        <v>11</v>
      </c>
      <c r="N88">
        <v>98</v>
      </c>
      <c r="O88" s="3">
        <f t="shared" si="12"/>
        <v>900</v>
      </c>
      <c r="P88" s="3"/>
    </row>
    <row r="89" spans="1:16" x14ac:dyDescent="0.3">
      <c r="A89" t="s">
        <v>70</v>
      </c>
      <c r="B89" t="s">
        <v>56</v>
      </c>
      <c r="C89" s="2" t="s">
        <v>10</v>
      </c>
      <c r="D89" s="3">
        <v>3.5</v>
      </c>
      <c r="E89" s="3">
        <v>35</v>
      </c>
      <c r="F89" s="8">
        <v>124</v>
      </c>
      <c r="G89" s="8">
        <v>4</v>
      </c>
      <c r="H89" s="8">
        <v>127</v>
      </c>
      <c r="I89" s="8">
        <v>35</v>
      </c>
      <c r="J89" s="8">
        <v>38</v>
      </c>
      <c r="K89" s="8">
        <v>12</v>
      </c>
      <c r="L89" s="8">
        <v>0</v>
      </c>
      <c r="M89" s="3" t="s">
        <v>11</v>
      </c>
      <c r="N89">
        <v>97</v>
      </c>
      <c r="O89" s="3">
        <f t="shared" si="12"/>
        <v>434</v>
      </c>
      <c r="P89" s="3"/>
    </row>
    <row r="90" spans="1:16" x14ac:dyDescent="0.3">
      <c r="A90" t="s">
        <v>70</v>
      </c>
      <c r="B90" t="s">
        <v>56</v>
      </c>
      <c r="C90" s="2" t="s">
        <v>13</v>
      </c>
      <c r="D90" s="3">
        <v>3.5</v>
      </c>
      <c r="E90" s="3">
        <v>45</v>
      </c>
      <c r="F90" s="8">
        <v>24</v>
      </c>
      <c r="G90" s="8"/>
      <c r="H90" s="8"/>
      <c r="I90" s="8"/>
      <c r="J90" s="8"/>
      <c r="K90" s="8"/>
      <c r="L90" s="8"/>
      <c r="M90" s="3" t="s">
        <v>11</v>
      </c>
      <c r="N90">
        <v>91</v>
      </c>
      <c r="O90" s="3">
        <f t="shared" si="12"/>
        <v>84</v>
      </c>
      <c r="P90" s="3"/>
    </row>
    <row r="91" spans="1:16" x14ac:dyDescent="0.3">
      <c r="A91" t="s">
        <v>70</v>
      </c>
      <c r="B91" t="s">
        <v>56</v>
      </c>
      <c r="C91" s="2" t="s">
        <v>18</v>
      </c>
      <c r="D91" s="3">
        <v>3.5</v>
      </c>
      <c r="E91" s="3">
        <v>60</v>
      </c>
      <c r="F91" s="8">
        <v>3</v>
      </c>
      <c r="G91" s="8"/>
      <c r="H91" s="8"/>
      <c r="I91" s="8"/>
      <c r="J91" s="8"/>
      <c r="K91" s="8"/>
      <c r="L91" s="8"/>
      <c r="M91" s="3" t="s">
        <v>11</v>
      </c>
      <c r="N91">
        <v>94</v>
      </c>
      <c r="O91" s="3">
        <f t="shared" si="12"/>
        <v>10.5</v>
      </c>
      <c r="P91" s="3"/>
    </row>
    <row r="92" spans="1:16" x14ac:dyDescent="0.3">
      <c r="A92" t="s">
        <v>71</v>
      </c>
      <c r="B92" s="2" t="s">
        <v>48</v>
      </c>
      <c r="C92" s="2" t="s">
        <v>10</v>
      </c>
      <c r="D92" s="3">
        <v>5</v>
      </c>
      <c r="E92" s="3">
        <v>56</v>
      </c>
      <c r="F92" s="8">
        <v>61</v>
      </c>
      <c r="G92" s="8">
        <v>97</v>
      </c>
      <c r="H92" s="8">
        <v>29</v>
      </c>
      <c r="I92" s="8">
        <v>91</v>
      </c>
      <c r="J92" s="8">
        <v>62</v>
      </c>
      <c r="K92" s="8">
        <v>419</v>
      </c>
      <c r="L92" s="8">
        <v>37</v>
      </c>
      <c r="M92" s="3" t="s">
        <v>11</v>
      </c>
      <c r="N92">
        <v>96</v>
      </c>
      <c r="O92" s="3">
        <f t="shared" si="12"/>
        <v>305</v>
      </c>
      <c r="P92" s="3"/>
    </row>
    <row r="93" spans="1:16" x14ac:dyDescent="0.3">
      <c r="A93" t="s">
        <v>71</v>
      </c>
      <c r="B93" s="2" t="s">
        <v>48</v>
      </c>
      <c r="C93" s="2" t="s">
        <v>13</v>
      </c>
      <c r="D93" s="3">
        <v>5</v>
      </c>
      <c r="E93" s="3">
        <v>66</v>
      </c>
      <c r="F93" s="8">
        <v>87</v>
      </c>
      <c r="G93" s="8">
        <v>65</v>
      </c>
      <c r="H93" s="8">
        <v>50</v>
      </c>
      <c r="I93" s="8">
        <v>67</v>
      </c>
      <c r="J93" s="8">
        <v>50</v>
      </c>
      <c r="K93" s="8">
        <v>35</v>
      </c>
      <c r="L93" s="8">
        <v>55</v>
      </c>
      <c r="M93" s="3" t="s">
        <v>11</v>
      </c>
      <c r="N93">
        <v>91</v>
      </c>
      <c r="O93" s="3">
        <f t="shared" si="12"/>
        <v>435</v>
      </c>
      <c r="P93" s="3"/>
    </row>
    <row r="94" spans="1:16" x14ac:dyDescent="0.3">
      <c r="A94" t="s">
        <v>71</v>
      </c>
      <c r="B94" s="2" t="s">
        <v>48</v>
      </c>
      <c r="C94" s="2" t="s">
        <v>44</v>
      </c>
      <c r="D94" s="3">
        <v>5</v>
      </c>
      <c r="E94" s="3">
        <v>66</v>
      </c>
      <c r="F94" s="8"/>
      <c r="G94" s="8">
        <v>5</v>
      </c>
      <c r="H94" s="8"/>
      <c r="I94" s="8"/>
      <c r="J94" s="8"/>
      <c r="K94" s="8"/>
      <c r="L94" s="8"/>
      <c r="M94" s="3" t="s">
        <v>11</v>
      </c>
      <c r="N94">
        <v>91</v>
      </c>
      <c r="O94" s="3">
        <f t="shared" si="12"/>
        <v>0</v>
      </c>
      <c r="P94" s="3"/>
    </row>
    <row r="95" spans="1:16" x14ac:dyDescent="0.3">
      <c r="A95" t="s">
        <v>71</v>
      </c>
      <c r="B95" s="2" t="s">
        <v>48</v>
      </c>
      <c r="C95" s="2" t="s">
        <v>14</v>
      </c>
      <c r="D95" s="3">
        <v>5</v>
      </c>
      <c r="E95" s="3">
        <v>66</v>
      </c>
      <c r="F95" s="8">
        <v>1</v>
      </c>
      <c r="G95" s="8"/>
      <c r="H95" s="8"/>
      <c r="I95" s="8"/>
      <c r="J95" s="8"/>
      <c r="K95" s="8"/>
      <c r="L95" s="8"/>
      <c r="M95" s="3" t="s">
        <v>11</v>
      </c>
      <c r="N95">
        <v>98</v>
      </c>
      <c r="O95" s="3">
        <f t="shared" si="12"/>
        <v>5</v>
      </c>
      <c r="P95" s="3"/>
    </row>
    <row r="96" spans="1:16" x14ac:dyDescent="0.3">
      <c r="A96" t="s">
        <v>72</v>
      </c>
      <c r="B96" s="2" t="s">
        <v>56</v>
      </c>
      <c r="C96" s="2" t="s">
        <v>10</v>
      </c>
      <c r="D96" s="3">
        <v>8</v>
      </c>
      <c r="E96" s="3">
        <v>65</v>
      </c>
      <c r="F96" s="8">
        <v>60</v>
      </c>
      <c r="G96" s="8">
        <v>68</v>
      </c>
      <c r="H96" s="8">
        <v>315</v>
      </c>
      <c r="I96" s="8">
        <v>56</v>
      </c>
      <c r="J96" s="8">
        <v>132</v>
      </c>
      <c r="K96" s="8">
        <v>160</v>
      </c>
      <c r="L96" s="8">
        <v>168</v>
      </c>
      <c r="M96" s="3" t="s">
        <v>11</v>
      </c>
      <c r="N96">
        <v>99</v>
      </c>
      <c r="O96" s="3">
        <f t="shared" si="12"/>
        <v>480</v>
      </c>
      <c r="P96" s="3"/>
    </row>
    <row r="97" spans="1:16" x14ac:dyDescent="0.3">
      <c r="A97" t="s">
        <v>72</v>
      </c>
      <c r="B97" s="2" t="s">
        <v>56</v>
      </c>
      <c r="C97" s="2" t="s">
        <v>13</v>
      </c>
      <c r="D97" s="3">
        <v>8</v>
      </c>
      <c r="E97" s="3">
        <v>75</v>
      </c>
      <c r="F97" s="8">
        <v>135</v>
      </c>
      <c r="G97" s="8">
        <v>100</v>
      </c>
      <c r="H97" s="8">
        <v>87</v>
      </c>
      <c r="I97" s="8">
        <v>15</v>
      </c>
      <c r="J97" s="8">
        <v>57</v>
      </c>
      <c r="K97" s="8">
        <v>180</v>
      </c>
      <c r="L97" s="8">
        <v>167</v>
      </c>
      <c r="M97" s="3" t="s">
        <v>11</v>
      </c>
      <c r="N97">
        <v>100</v>
      </c>
      <c r="O97" s="3">
        <f t="shared" si="12"/>
        <v>1080</v>
      </c>
      <c r="P97" s="3"/>
    </row>
    <row r="98" spans="1:16" x14ac:dyDescent="0.3">
      <c r="A98" t="s">
        <v>72</v>
      </c>
      <c r="B98" s="2" t="s">
        <v>56</v>
      </c>
      <c r="C98" s="2" t="s">
        <v>18</v>
      </c>
      <c r="D98" s="3">
        <v>8</v>
      </c>
      <c r="E98" s="3">
        <v>85</v>
      </c>
      <c r="F98" s="8">
        <v>5</v>
      </c>
      <c r="G98" s="8"/>
      <c r="H98" s="8"/>
      <c r="I98" s="8"/>
      <c r="J98" s="8"/>
      <c r="K98" s="8"/>
      <c r="L98" s="8"/>
      <c r="M98" s="3" t="s">
        <v>11</v>
      </c>
      <c r="N98">
        <v>97</v>
      </c>
      <c r="O98" s="3">
        <f t="shared" si="12"/>
        <v>40</v>
      </c>
      <c r="P98" s="3"/>
    </row>
    <row r="99" spans="1:16" x14ac:dyDescent="0.3">
      <c r="A99" t="s">
        <v>73</v>
      </c>
      <c r="B99" s="2" t="s">
        <v>74</v>
      </c>
      <c r="C99" s="2" t="s">
        <v>10</v>
      </c>
      <c r="D99" s="3">
        <v>7</v>
      </c>
      <c r="E99" s="3">
        <v>69</v>
      </c>
      <c r="F99" s="8">
        <v>32</v>
      </c>
      <c r="G99" s="8">
        <v>20</v>
      </c>
      <c r="H99" s="8">
        <v>24</v>
      </c>
      <c r="I99" s="8">
        <v>49</v>
      </c>
      <c r="J99" s="8">
        <v>40</v>
      </c>
      <c r="K99" s="8">
        <v>69</v>
      </c>
      <c r="L99" s="8">
        <v>59</v>
      </c>
      <c r="M99" s="3" t="s">
        <v>11</v>
      </c>
      <c r="N99">
        <v>94</v>
      </c>
      <c r="O99" s="3">
        <f t="shared" si="12"/>
        <v>224</v>
      </c>
      <c r="P99" s="3"/>
    </row>
    <row r="100" spans="1:16" x14ac:dyDescent="0.3">
      <c r="A100" t="s">
        <v>73</v>
      </c>
      <c r="B100" s="2" t="s">
        <v>74</v>
      </c>
      <c r="C100" s="2" t="s">
        <v>13</v>
      </c>
      <c r="D100" s="3">
        <v>7</v>
      </c>
      <c r="E100" s="3">
        <v>79</v>
      </c>
      <c r="F100" s="8">
        <v>40</v>
      </c>
      <c r="G100" s="8">
        <v>32</v>
      </c>
      <c r="H100" s="8">
        <v>45</v>
      </c>
      <c r="I100" s="8">
        <v>13</v>
      </c>
      <c r="J100" s="8">
        <v>25</v>
      </c>
      <c r="K100" s="8">
        <v>66</v>
      </c>
      <c r="L100" s="8">
        <v>45</v>
      </c>
      <c r="M100" s="3" t="s">
        <v>11</v>
      </c>
      <c r="N100">
        <v>92</v>
      </c>
      <c r="O100" s="3">
        <f t="shared" si="12"/>
        <v>280</v>
      </c>
      <c r="P100" s="3"/>
    </row>
    <row r="101" spans="1:16" x14ac:dyDescent="0.3">
      <c r="A101" t="s">
        <v>73</v>
      </c>
      <c r="B101" s="2" t="s">
        <v>74</v>
      </c>
      <c r="C101" s="2" t="s">
        <v>18</v>
      </c>
      <c r="D101" s="3">
        <v>7</v>
      </c>
      <c r="E101" s="3">
        <v>90</v>
      </c>
      <c r="F101" s="8">
        <v>25</v>
      </c>
      <c r="G101" s="8"/>
      <c r="H101" s="8"/>
      <c r="I101" s="8"/>
      <c r="J101" s="8"/>
      <c r="K101" s="8"/>
      <c r="L101" s="8"/>
      <c r="M101" s="3" t="s">
        <v>11</v>
      </c>
      <c r="N101">
        <v>92</v>
      </c>
      <c r="O101" s="3">
        <f t="shared" si="12"/>
        <v>175</v>
      </c>
      <c r="P101" s="3"/>
    </row>
    <row r="102" spans="1:16" x14ac:dyDescent="0.3">
      <c r="A102" t="s">
        <v>73</v>
      </c>
      <c r="B102" s="2" t="s">
        <v>74</v>
      </c>
      <c r="C102" s="2" t="s">
        <v>44</v>
      </c>
      <c r="D102" s="3">
        <v>7</v>
      </c>
      <c r="E102" s="3">
        <v>79</v>
      </c>
      <c r="F102" s="8"/>
      <c r="G102" s="8">
        <v>3</v>
      </c>
      <c r="H102" s="8"/>
      <c r="I102" s="8"/>
      <c r="J102" s="8"/>
      <c r="K102" s="8"/>
      <c r="L102" s="8"/>
      <c r="M102" s="3" t="s">
        <v>11</v>
      </c>
      <c r="N102">
        <v>93</v>
      </c>
      <c r="O102" s="3">
        <f t="shared" si="12"/>
        <v>0</v>
      </c>
      <c r="P102" s="3"/>
    </row>
    <row r="103" spans="1:16" x14ac:dyDescent="0.3">
      <c r="A103" t="s">
        <v>75</v>
      </c>
      <c r="B103" s="2" t="s">
        <v>76</v>
      </c>
      <c r="C103" s="2" t="s">
        <v>10</v>
      </c>
      <c r="D103" s="3">
        <v>5</v>
      </c>
      <c r="E103" s="3">
        <v>39</v>
      </c>
      <c r="F103" s="8">
        <v>36</v>
      </c>
      <c r="G103" s="8">
        <v>49</v>
      </c>
      <c r="H103" s="8">
        <v>38</v>
      </c>
      <c r="I103" s="8">
        <v>69</v>
      </c>
      <c r="J103" s="8">
        <v>39</v>
      </c>
      <c r="K103" s="8">
        <v>46</v>
      </c>
      <c r="L103" s="8">
        <v>8</v>
      </c>
      <c r="M103" s="3" t="s">
        <v>11</v>
      </c>
      <c r="N103">
        <v>94</v>
      </c>
      <c r="O103" s="3">
        <f t="shared" si="12"/>
        <v>180</v>
      </c>
      <c r="P103" s="3"/>
    </row>
    <row r="104" spans="1:16" x14ac:dyDescent="0.3">
      <c r="A104" t="s">
        <v>75</v>
      </c>
      <c r="B104" s="2" t="s">
        <v>76</v>
      </c>
      <c r="C104" s="2" t="s">
        <v>13</v>
      </c>
      <c r="D104" s="3">
        <v>5</v>
      </c>
      <c r="E104" s="3">
        <v>49</v>
      </c>
      <c r="F104" s="8">
        <v>68</v>
      </c>
      <c r="G104" s="8">
        <v>55</v>
      </c>
      <c r="H104" s="8">
        <v>20</v>
      </c>
      <c r="I104" s="8">
        <v>25</v>
      </c>
      <c r="J104" s="8">
        <v>30</v>
      </c>
      <c r="K104" s="8">
        <v>44</v>
      </c>
      <c r="L104" s="8">
        <v>10</v>
      </c>
      <c r="M104" s="3" t="s">
        <v>11</v>
      </c>
      <c r="N104">
        <v>93</v>
      </c>
      <c r="O104" s="3">
        <f t="shared" si="12"/>
        <v>340</v>
      </c>
      <c r="P104" s="3"/>
    </row>
    <row r="105" spans="1:16" x14ac:dyDescent="0.3">
      <c r="A105" t="s">
        <v>75</v>
      </c>
      <c r="B105" s="2" t="s">
        <v>76</v>
      </c>
      <c r="C105" s="2" t="s">
        <v>44</v>
      </c>
      <c r="D105" s="3">
        <v>5</v>
      </c>
      <c r="E105" s="3">
        <v>49</v>
      </c>
      <c r="F105" s="8">
        <v>1</v>
      </c>
      <c r="G105" s="8"/>
      <c r="H105" s="8"/>
      <c r="I105" s="8"/>
      <c r="J105" s="8"/>
      <c r="K105" s="8"/>
      <c r="L105" s="8"/>
      <c r="M105" s="3" t="s">
        <v>11</v>
      </c>
      <c r="N105">
        <v>100</v>
      </c>
      <c r="O105" s="3">
        <f t="shared" si="12"/>
        <v>5</v>
      </c>
      <c r="P105" s="3"/>
    </row>
    <row r="106" spans="1:16" x14ac:dyDescent="0.3">
      <c r="A106" t="s">
        <v>75</v>
      </c>
      <c r="B106" s="2" t="s">
        <v>76</v>
      </c>
      <c r="C106" s="2" t="s">
        <v>15</v>
      </c>
      <c r="D106" s="3">
        <v>5</v>
      </c>
      <c r="E106" s="3">
        <v>49</v>
      </c>
      <c r="F106" s="8">
        <v>1</v>
      </c>
      <c r="G106" s="8"/>
      <c r="H106" s="8"/>
      <c r="I106" s="8"/>
      <c r="J106" s="8"/>
      <c r="K106" s="8"/>
      <c r="L106" s="8"/>
      <c r="M106" s="3" t="s">
        <v>11</v>
      </c>
      <c r="N106">
        <v>95</v>
      </c>
      <c r="O106" s="3">
        <f t="shared" si="12"/>
        <v>5</v>
      </c>
      <c r="P106" s="3"/>
    </row>
    <row r="107" spans="1:16" x14ac:dyDescent="0.3">
      <c r="A107" t="s">
        <v>77</v>
      </c>
      <c r="B107" s="2" t="s">
        <v>60</v>
      </c>
      <c r="C107" s="2" t="s">
        <v>10</v>
      </c>
      <c r="D107" s="3">
        <v>6</v>
      </c>
      <c r="E107" s="3">
        <v>60</v>
      </c>
      <c r="F107" s="8">
        <v>10</v>
      </c>
      <c r="G107" s="8">
        <v>10</v>
      </c>
      <c r="H107" s="8">
        <v>12</v>
      </c>
      <c r="I107" s="8">
        <v>13</v>
      </c>
      <c r="J107" s="8">
        <v>36</v>
      </c>
      <c r="K107" s="8">
        <v>34</v>
      </c>
      <c r="L107" s="8">
        <v>0</v>
      </c>
      <c r="M107" s="3" t="s">
        <v>11</v>
      </c>
      <c r="N107">
        <v>98</v>
      </c>
      <c r="O107" s="3">
        <f t="shared" si="12"/>
        <v>60</v>
      </c>
      <c r="P107" s="3"/>
    </row>
    <row r="108" spans="1:16" x14ac:dyDescent="0.3">
      <c r="A108" t="s">
        <v>77</v>
      </c>
      <c r="B108" s="2" t="s">
        <v>60</v>
      </c>
      <c r="C108" s="2" t="s">
        <v>13</v>
      </c>
      <c r="D108" s="3">
        <v>6</v>
      </c>
      <c r="E108" s="3">
        <v>70</v>
      </c>
      <c r="F108" s="8">
        <v>3</v>
      </c>
      <c r="G108" s="8"/>
      <c r="H108" s="8"/>
      <c r="I108" s="8"/>
      <c r="J108" s="8"/>
      <c r="K108" s="8"/>
      <c r="L108" s="8"/>
      <c r="M108" s="3" t="s">
        <v>11</v>
      </c>
      <c r="N108">
        <v>94</v>
      </c>
      <c r="O108" s="3">
        <f t="shared" si="12"/>
        <v>18</v>
      </c>
      <c r="P108" s="3"/>
    </row>
    <row r="109" spans="1:16" x14ac:dyDescent="0.3">
      <c r="A109" t="s">
        <v>77</v>
      </c>
      <c r="B109" s="2" t="s">
        <v>60</v>
      </c>
      <c r="C109" s="2" t="s">
        <v>44</v>
      </c>
      <c r="D109" s="3">
        <v>6</v>
      </c>
      <c r="E109" s="3">
        <v>70</v>
      </c>
      <c r="F109" s="8"/>
      <c r="G109" s="8">
        <v>3</v>
      </c>
      <c r="H109" s="8"/>
      <c r="I109" s="8"/>
      <c r="J109" s="8"/>
      <c r="K109" s="8"/>
      <c r="L109" s="8"/>
      <c r="M109" s="3" t="s">
        <v>11</v>
      </c>
      <c r="N109">
        <v>90</v>
      </c>
      <c r="O109" s="3">
        <f t="shared" si="12"/>
        <v>0</v>
      </c>
      <c r="P109" s="3"/>
    </row>
    <row r="110" spans="1:16" x14ac:dyDescent="0.3">
      <c r="A110" t="s">
        <v>78</v>
      </c>
      <c r="B110" s="2" t="s">
        <v>56</v>
      </c>
      <c r="C110" s="2" t="s">
        <v>13</v>
      </c>
      <c r="D110" s="3">
        <v>10</v>
      </c>
      <c r="E110" s="3">
        <v>145</v>
      </c>
      <c r="F110" s="8">
        <v>10</v>
      </c>
      <c r="G110" s="8"/>
      <c r="H110" s="8"/>
      <c r="I110" s="8"/>
      <c r="J110" s="8"/>
      <c r="K110" s="8"/>
      <c r="L110" s="8"/>
      <c r="M110" s="3" t="s">
        <v>11</v>
      </c>
      <c r="N110">
        <v>94</v>
      </c>
      <c r="O110" s="3">
        <f t="shared" si="12"/>
        <v>100</v>
      </c>
      <c r="P110" s="3"/>
    </row>
    <row r="111" spans="1:16" x14ac:dyDescent="0.3">
      <c r="A111" t="s">
        <v>78</v>
      </c>
      <c r="B111" s="2" t="s">
        <v>56</v>
      </c>
      <c r="C111" s="2" t="s">
        <v>18</v>
      </c>
      <c r="D111" s="3">
        <v>10</v>
      </c>
      <c r="E111" s="3">
        <v>145</v>
      </c>
      <c r="F111" s="8">
        <v>13</v>
      </c>
      <c r="G111" s="8">
        <v>10</v>
      </c>
      <c r="H111" s="8"/>
      <c r="I111" s="8"/>
      <c r="J111" s="8"/>
      <c r="K111" s="8"/>
      <c r="L111" s="8"/>
      <c r="M111" s="3" t="s">
        <v>11</v>
      </c>
      <c r="N111">
        <v>96</v>
      </c>
      <c r="O111" s="3">
        <f t="shared" si="12"/>
        <v>130</v>
      </c>
      <c r="P111" s="3"/>
    </row>
    <row r="112" spans="1:16" x14ac:dyDescent="0.3">
      <c r="A112" t="s">
        <v>78</v>
      </c>
      <c r="B112" s="2" t="s">
        <v>56</v>
      </c>
      <c r="C112" s="2" t="s">
        <v>44</v>
      </c>
      <c r="D112" s="3">
        <v>10</v>
      </c>
      <c r="E112" s="3">
        <v>145</v>
      </c>
      <c r="F112" s="8">
        <v>2</v>
      </c>
      <c r="G112" s="8"/>
      <c r="H112" s="8"/>
      <c r="I112" s="8"/>
      <c r="J112" s="8"/>
      <c r="K112" s="8"/>
      <c r="L112" s="8"/>
      <c r="M112" s="3" t="s">
        <v>11</v>
      </c>
      <c r="N112">
        <v>100</v>
      </c>
      <c r="O112" s="3">
        <f t="shared" si="12"/>
        <v>20</v>
      </c>
      <c r="P112" s="3"/>
    </row>
    <row r="113" spans="1:16" x14ac:dyDescent="0.3">
      <c r="A113" t="s">
        <v>78</v>
      </c>
      <c r="B113" s="2" t="s">
        <v>56</v>
      </c>
      <c r="C113" s="2" t="s">
        <v>10</v>
      </c>
      <c r="D113" s="3">
        <v>10</v>
      </c>
      <c r="E113" s="3">
        <v>130</v>
      </c>
      <c r="F113" s="8">
        <v>15</v>
      </c>
      <c r="G113" s="8">
        <v>15</v>
      </c>
      <c r="H113" s="8"/>
      <c r="I113" s="8"/>
      <c r="J113" s="8"/>
      <c r="K113" s="8"/>
      <c r="L113" s="8"/>
      <c r="M113" s="3" t="s">
        <v>11</v>
      </c>
      <c r="N113">
        <v>94</v>
      </c>
      <c r="O113" s="3">
        <f t="shared" si="12"/>
        <v>150</v>
      </c>
      <c r="P113" s="3"/>
    </row>
    <row r="114" spans="1:16" x14ac:dyDescent="0.3">
      <c r="A114" t="s">
        <v>79</v>
      </c>
      <c r="B114" s="2" t="s">
        <v>80</v>
      </c>
      <c r="C114" s="2" t="s">
        <v>10</v>
      </c>
      <c r="D114" s="3">
        <v>5.5</v>
      </c>
      <c r="E114" s="3">
        <v>75</v>
      </c>
      <c r="F114" s="8">
        <v>15</v>
      </c>
      <c r="G114" s="8">
        <v>15</v>
      </c>
      <c r="H114" s="8">
        <v>7</v>
      </c>
      <c r="I114" s="8">
        <v>8</v>
      </c>
      <c r="J114" s="8">
        <v>27</v>
      </c>
      <c r="K114" s="8">
        <v>12</v>
      </c>
      <c r="L114" s="8">
        <v>177</v>
      </c>
      <c r="M114" s="3" t="s">
        <v>11</v>
      </c>
      <c r="N114">
        <v>97</v>
      </c>
      <c r="O114" s="3">
        <f t="shared" si="12"/>
        <v>82.5</v>
      </c>
      <c r="P114" s="3"/>
    </row>
    <row r="115" spans="1:16" x14ac:dyDescent="0.3">
      <c r="A115" t="s">
        <v>79</v>
      </c>
      <c r="B115" s="2" t="s">
        <v>80</v>
      </c>
      <c r="C115" s="2" t="s">
        <v>13</v>
      </c>
      <c r="D115" s="3">
        <v>5.5</v>
      </c>
      <c r="E115" s="3">
        <v>85</v>
      </c>
      <c r="F115" s="8">
        <v>10</v>
      </c>
      <c r="G115" s="8"/>
      <c r="H115" s="8"/>
      <c r="I115" s="8"/>
      <c r="J115" s="8"/>
      <c r="K115" s="8"/>
      <c r="L115" s="8"/>
      <c r="M115" s="3" t="s">
        <v>11</v>
      </c>
      <c r="N115">
        <v>100</v>
      </c>
      <c r="O115" s="3">
        <f t="shared" si="12"/>
        <v>55</v>
      </c>
      <c r="P115" s="3"/>
    </row>
    <row r="116" spans="1:16" x14ac:dyDescent="0.3">
      <c r="A116" t="s">
        <v>79</v>
      </c>
      <c r="B116" s="2" t="s">
        <v>80</v>
      </c>
      <c r="C116" s="2" t="s">
        <v>18</v>
      </c>
      <c r="D116" s="3">
        <v>5.5</v>
      </c>
      <c r="E116" s="3">
        <v>99</v>
      </c>
      <c r="F116" s="8">
        <v>13</v>
      </c>
      <c r="G116" s="8">
        <v>10</v>
      </c>
      <c r="H116" s="8"/>
      <c r="I116" s="8"/>
      <c r="J116" s="8"/>
      <c r="K116" s="8"/>
      <c r="L116" s="8"/>
      <c r="M116" s="3" t="s">
        <v>11</v>
      </c>
      <c r="N116">
        <v>93</v>
      </c>
      <c r="O116" s="3">
        <f t="shared" si="12"/>
        <v>71.5</v>
      </c>
      <c r="P116" s="3"/>
    </row>
    <row r="117" spans="1:16" x14ac:dyDescent="0.3">
      <c r="A117" t="s">
        <v>79</v>
      </c>
      <c r="B117" s="2" t="s">
        <v>80</v>
      </c>
      <c r="C117" s="2" t="s">
        <v>44</v>
      </c>
      <c r="D117" s="3">
        <v>5.5</v>
      </c>
      <c r="E117" s="3">
        <v>99</v>
      </c>
      <c r="F117" s="8">
        <v>2</v>
      </c>
      <c r="G117" s="8"/>
      <c r="H117" s="8"/>
      <c r="I117" s="8"/>
      <c r="J117" s="8"/>
      <c r="K117" s="8"/>
      <c r="L117" s="8"/>
      <c r="M117" s="3" t="s">
        <v>11</v>
      </c>
      <c r="N117">
        <v>90</v>
      </c>
      <c r="O117" s="3">
        <f t="shared" si="12"/>
        <v>11</v>
      </c>
      <c r="P117" s="3"/>
    </row>
    <row r="118" spans="1:16" x14ac:dyDescent="0.3">
      <c r="A118" t="s">
        <v>81</v>
      </c>
      <c r="B118" s="2" t="s">
        <v>82</v>
      </c>
      <c r="C118" s="2" t="s">
        <v>13</v>
      </c>
      <c r="D118" s="3">
        <v>6</v>
      </c>
      <c r="E118" s="3">
        <v>60</v>
      </c>
      <c r="F118" s="8">
        <v>444</v>
      </c>
      <c r="G118" s="8">
        <v>294</v>
      </c>
      <c r="H118" s="8">
        <v>180</v>
      </c>
      <c r="I118" s="8">
        <v>222</v>
      </c>
      <c r="J118" s="8">
        <v>493</v>
      </c>
      <c r="K118" s="8">
        <v>450</v>
      </c>
      <c r="L118" s="8">
        <v>0</v>
      </c>
      <c r="M118" s="3" t="s">
        <v>11</v>
      </c>
      <c r="N118">
        <v>96</v>
      </c>
      <c r="O118" s="3">
        <f t="shared" si="12"/>
        <v>2664</v>
      </c>
      <c r="P118" s="3"/>
    </row>
    <row r="119" spans="1:16" x14ac:dyDescent="0.3">
      <c r="A119" t="s">
        <v>83</v>
      </c>
      <c r="B119" t="s">
        <v>84</v>
      </c>
      <c r="C119" t="s">
        <v>10</v>
      </c>
      <c r="D119" s="3">
        <v>40</v>
      </c>
      <c r="E119" s="3">
        <v>220</v>
      </c>
      <c r="F119" s="8">
        <v>0</v>
      </c>
      <c r="G119" s="8">
        <v>1</v>
      </c>
      <c r="H119" s="8">
        <v>0</v>
      </c>
      <c r="I119" s="8">
        <v>1</v>
      </c>
      <c r="J119" s="8">
        <v>38</v>
      </c>
      <c r="K119" s="8"/>
      <c r="L119" s="8"/>
      <c r="M119" s="3" t="s">
        <v>11</v>
      </c>
      <c r="N119">
        <v>98</v>
      </c>
      <c r="O119" s="3">
        <f t="shared" si="12"/>
        <v>0</v>
      </c>
      <c r="P119" s="3"/>
    </row>
    <row r="120" spans="1:16" x14ac:dyDescent="0.3">
      <c r="A120" t="s">
        <v>83</v>
      </c>
      <c r="B120" t="s">
        <v>84</v>
      </c>
      <c r="C120" t="s">
        <v>13</v>
      </c>
      <c r="D120" s="3">
        <v>40</v>
      </c>
      <c r="E120" s="3">
        <v>250</v>
      </c>
      <c r="F120" s="8">
        <v>1</v>
      </c>
      <c r="G120" s="8"/>
      <c r="H120" s="8"/>
      <c r="I120" s="8"/>
      <c r="J120" s="8"/>
      <c r="K120" s="8"/>
      <c r="L120" s="8"/>
      <c r="M120" s="3" t="s">
        <v>11</v>
      </c>
      <c r="N120">
        <v>100</v>
      </c>
      <c r="O120" s="3">
        <f t="shared" si="12"/>
        <v>40</v>
      </c>
      <c r="P120" s="3"/>
    </row>
    <row r="121" spans="1:16" x14ac:dyDescent="0.3">
      <c r="A121" t="s">
        <v>83</v>
      </c>
      <c r="B121" t="s">
        <v>84</v>
      </c>
      <c r="C121" t="s">
        <v>18</v>
      </c>
      <c r="D121" s="3">
        <v>40</v>
      </c>
      <c r="E121" s="3">
        <v>300</v>
      </c>
      <c r="F121" s="8"/>
      <c r="G121" s="8">
        <v>5</v>
      </c>
      <c r="H121" s="8"/>
      <c r="I121" s="8"/>
      <c r="J121" s="8"/>
      <c r="K121" s="8"/>
      <c r="L121" s="8"/>
      <c r="M121" s="3" t="s">
        <v>11</v>
      </c>
      <c r="N121">
        <v>94</v>
      </c>
      <c r="O121" s="3">
        <f t="shared" si="12"/>
        <v>0</v>
      </c>
      <c r="P121" s="3"/>
    </row>
    <row r="122" spans="1:16" x14ac:dyDescent="0.3">
      <c r="A122" t="s">
        <v>83</v>
      </c>
      <c r="B122" t="s">
        <v>84</v>
      </c>
      <c r="C122" t="s">
        <v>39</v>
      </c>
      <c r="D122" s="3">
        <v>40</v>
      </c>
      <c r="E122" s="3">
        <v>300</v>
      </c>
      <c r="F122" s="8"/>
      <c r="G122" s="8">
        <v>5</v>
      </c>
      <c r="H122" s="8"/>
      <c r="I122" s="8"/>
      <c r="J122" s="8"/>
      <c r="K122" s="8"/>
      <c r="L122" s="8"/>
      <c r="M122" s="3" t="s">
        <v>11</v>
      </c>
      <c r="N122">
        <v>99</v>
      </c>
      <c r="O122" s="3">
        <f t="shared" si="12"/>
        <v>0</v>
      </c>
      <c r="P122" s="3"/>
    </row>
    <row r="123" spans="1:16" x14ac:dyDescent="0.3">
      <c r="A123" t="s">
        <v>83</v>
      </c>
      <c r="B123" t="s">
        <v>84</v>
      </c>
      <c r="C123" t="s">
        <v>15</v>
      </c>
      <c r="D123" s="3">
        <v>40</v>
      </c>
      <c r="E123" s="3">
        <v>250</v>
      </c>
      <c r="F123" s="8"/>
      <c r="G123" s="8">
        <v>5</v>
      </c>
      <c r="H123" s="8"/>
      <c r="I123" s="8"/>
      <c r="J123" s="8"/>
      <c r="K123" s="8"/>
      <c r="L123" s="8"/>
      <c r="M123" s="3" t="s">
        <v>11</v>
      </c>
      <c r="N123">
        <v>90</v>
      </c>
      <c r="O123" s="3">
        <f t="shared" si="12"/>
        <v>0</v>
      </c>
      <c r="P123" s="3"/>
    </row>
    <row r="124" spans="1:16" x14ac:dyDescent="0.3">
      <c r="A124" t="s">
        <v>83</v>
      </c>
      <c r="B124" t="s">
        <v>84</v>
      </c>
      <c r="C124" t="s">
        <v>44</v>
      </c>
      <c r="D124" s="3">
        <v>40</v>
      </c>
      <c r="E124" s="3">
        <v>250</v>
      </c>
      <c r="F124" s="8"/>
      <c r="G124" s="8">
        <v>5</v>
      </c>
      <c r="H124" s="8"/>
      <c r="I124" s="8"/>
      <c r="J124" s="8"/>
      <c r="K124" s="8"/>
      <c r="L124" s="8"/>
      <c r="M124" s="3" t="s">
        <v>11</v>
      </c>
      <c r="N124">
        <v>98</v>
      </c>
      <c r="O124" s="3">
        <f t="shared" si="12"/>
        <v>0</v>
      </c>
      <c r="P124" s="3"/>
    </row>
    <row r="125" spans="1:16" x14ac:dyDescent="0.3">
      <c r="A125" t="s">
        <v>85</v>
      </c>
      <c r="B125" t="s">
        <v>86</v>
      </c>
      <c r="C125" t="s">
        <v>10</v>
      </c>
      <c r="D125" s="3">
        <v>47</v>
      </c>
      <c r="E125" s="3">
        <v>340</v>
      </c>
      <c r="F125" s="8">
        <v>2</v>
      </c>
      <c r="G125" s="8">
        <v>34</v>
      </c>
      <c r="H125" s="8">
        <v>36</v>
      </c>
      <c r="I125" s="8">
        <v>2</v>
      </c>
      <c r="J125" s="8">
        <v>0</v>
      </c>
      <c r="K125" s="8"/>
      <c r="L125" s="8"/>
      <c r="M125" s="3" t="s">
        <v>11</v>
      </c>
      <c r="N125">
        <v>92</v>
      </c>
      <c r="O125" s="3">
        <f t="shared" si="12"/>
        <v>94</v>
      </c>
      <c r="P125" s="3"/>
    </row>
    <row r="126" spans="1:16" x14ac:dyDescent="0.3">
      <c r="A126" t="s">
        <v>85</v>
      </c>
      <c r="B126" t="s">
        <v>86</v>
      </c>
      <c r="C126" t="s">
        <v>13</v>
      </c>
      <c r="D126" s="3">
        <v>47</v>
      </c>
      <c r="E126" s="3">
        <v>370</v>
      </c>
      <c r="F126" s="8">
        <v>3</v>
      </c>
      <c r="G126" s="8"/>
      <c r="H126" s="8"/>
      <c r="I126" s="8"/>
      <c r="J126" s="8"/>
      <c r="K126" s="8"/>
      <c r="L126" s="8"/>
      <c r="M126" s="3" t="s">
        <v>11</v>
      </c>
      <c r="N126">
        <v>97</v>
      </c>
      <c r="O126" s="3">
        <f t="shared" si="12"/>
        <v>141</v>
      </c>
      <c r="P126" s="3"/>
    </row>
    <row r="127" spans="1:16" x14ac:dyDescent="0.3">
      <c r="A127" t="s">
        <v>85</v>
      </c>
      <c r="B127" t="s">
        <v>86</v>
      </c>
      <c r="C127" t="s">
        <v>18</v>
      </c>
      <c r="D127" s="3">
        <v>47</v>
      </c>
      <c r="E127" s="3">
        <v>400</v>
      </c>
      <c r="F127" s="8">
        <v>5</v>
      </c>
      <c r="G127" s="8"/>
      <c r="H127" s="8"/>
      <c r="I127" s="8"/>
      <c r="J127" s="8"/>
      <c r="K127" s="8"/>
      <c r="L127" s="8"/>
      <c r="M127" s="3" t="s">
        <v>11</v>
      </c>
      <c r="N127">
        <v>90</v>
      </c>
      <c r="O127" s="3">
        <f t="shared" si="12"/>
        <v>235</v>
      </c>
      <c r="P127" s="3"/>
    </row>
    <row r="128" spans="1:16" x14ac:dyDescent="0.3">
      <c r="A128" t="s">
        <v>85</v>
      </c>
      <c r="B128" t="s">
        <v>86</v>
      </c>
      <c r="C128" t="s">
        <v>39</v>
      </c>
      <c r="D128" s="3">
        <v>47</v>
      </c>
      <c r="E128" s="3">
        <v>400</v>
      </c>
      <c r="F128" s="8"/>
      <c r="G128" s="8">
        <v>1</v>
      </c>
      <c r="H128" s="8"/>
      <c r="I128" s="8"/>
      <c r="J128" s="8"/>
      <c r="K128" s="8"/>
      <c r="L128" s="8"/>
      <c r="M128" s="3" t="s">
        <v>11</v>
      </c>
      <c r="N128">
        <v>90</v>
      </c>
      <c r="O128" s="3">
        <f t="shared" si="12"/>
        <v>0</v>
      </c>
      <c r="P128" s="3"/>
    </row>
    <row r="129" spans="1:16" x14ac:dyDescent="0.3">
      <c r="A129" t="s">
        <v>85</v>
      </c>
      <c r="B129" t="s">
        <v>86</v>
      </c>
      <c r="C129" t="s">
        <v>44</v>
      </c>
      <c r="D129" s="3">
        <v>47</v>
      </c>
      <c r="E129" s="3">
        <v>370</v>
      </c>
      <c r="F129" s="8">
        <v>2</v>
      </c>
      <c r="G129" s="8"/>
      <c r="H129" s="8"/>
      <c r="I129" s="8"/>
      <c r="J129" s="8"/>
      <c r="K129" s="8"/>
      <c r="L129" s="8"/>
      <c r="M129" s="3" t="s">
        <v>11</v>
      </c>
      <c r="N129">
        <v>99</v>
      </c>
      <c r="O129" s="3">
        <f t="shared" si="12"/>
        <v>94</v>
      </c>
      <c r="P129" s="3"/>
    </row>
    <row r="130" spans="1:16" x14ac:dyDescent="0.3">
      <c r="A130" t="s">
        <v>87</v>
      </c>
      <c r="B130" t="s">
        <v>88</v>
      </c>
      <c r="C130" t="s">
        <v>10</v>
      </c>
      <c r="D130" s="3">
        <v>60</v>
      </c>
      <c r="E130" s="3">
        <v>579</v>
      </c>
      <c r="F130" s="8">
        <v>0</v>
      </c>
      <c r="G130" s="8">
        <v>0</v>
      </c>
      <c r="H130" s="8">
        <v>0</v>
      </c>
      <c r="I130" s="8">
        <v>0</v>
      </c>
      <c r="J130" s="8">
        <v>12</v>
      </c>
      <c r="K130" s="8"/>
      <c r="L130" s="8"/>
      <c r="M130" s="3" t="s">
        <v>11</v>
      </c>
      <c r="N130">
        <v>96</v>
      </c>
      <c r="O130" s="3">
        <f t="shared" si="12"/>
        <v>0</v>
      </c>
      <c r="P130" s="3"/>
    </row>
    <row r="131" spans="1:16" x14ac:dyDescent="0.3">
      <c r="A131" t="s">
        <v>87</v>
      </c>
      <c r="B131" t="s">
        <v>88</v>
      </c>
      <c r="C131" t="s">
        <v>13</v>
      </c>
      <c r="D131" s="3">
        <v>60</v>
      </c>
      <c r="E131" s="3">
        <v>589</v>
      </c>
      <c r="F131" s="8">
        <v>10</v>
      </c>
      <c r="G131" s="8"/>
      <c r="H131" s="8"/>
      <c r="I131" s="8"/>
      <c r="J131" s="8"/>
      <c r="K131" s="8"/>
      <c r="L131" s="8"/>
      <c r="M131" s="3" t="s">
        <v>11</v>
      </c>
      <c r="N131">
        <v>90</v>
      </c>
      <c r="O131" s="3">
        <f t="shared" ref="O131:O194" si="14">D131*F131</f>
        <v>600</v>
      </c>
      <c r="P131" s="3"/>
    </row>
    <row r="132" spans="1:16" x14ac:dyDescent="0.3">
      <c r="A132" t="s">
        <v>87</v>
      </c>
      <c r="B132" t="s">
        <v>88</v>
      </c>
      <c r="C132" t="s">
        <v>18</v>
      </c>
      <c r="D132" s="3">
        <v>60</v>
      </c>
      <c r="E132" s="3">
        <v>650</v>
      </c>
      <c r="F132" s="8">
        <v>3</v>
      </c>
      <c r="G132" s="8"/>
      <c r="H132" s="8"/>
      <c r="I132" s="8"/>
      <c r="J132" s="8"/>
      <c r="K132" s="8"/>
      <c r="L132" s="8"/>
      <c r="M132" s="3" t="s">
        <v>11</v>
      </c>
      <c r="N132">
        <v>92</v>
      </c>
      <c r="O132" s="3">
        <f t="shared" si="14"/>
        <v>180</v>
      </c>
      <c r="P132" s="3"/>
    </row>
    <row r="133" spans="1:16" x14ac:dyDescent="0.3">
      <c r="A133" t="s">
        <v>87</v>
      </c>
      <c r="B133" t="s">
        <v>88</v>
      </c>
      <c r="C133" t="s">
        <v>39</v>
      </c>
      <c r="D133" s="3">
        <v>60</v>
      </c>
      <c r="E133" s="3">
        <v>650</v>
      </c>
      <c r="F133" s="8">
        <v>5</v>
      </c>
      <c r="G133" s="8"/>
      <c r="H133" s="8"/>
      <c r="I133" s="8"/>
      <c r="J133" s="8"/>
      <c r="K133" s="8"/>
      <c r="L133" s="8"/>
      <c r="M133" s="3" t="s">
        <v>11</v>
      </c>
      <c r="N133">
        <v>99</v>
      </c>
      <c r="O133" s="3">
        <f t="shared" si="14"/>
        <v>300</v>
      </c>
      <c r="P133" s="3"/>
    </row>
    <row r="134" spans="1:16" x14ac:dyDescent="0.3">
      <c r="A134" t="s">
        <v>89</v>
      </c>
      <c r="B134" t="s">
        <v>90</v>
      </c>
      <c r="C134" t="s">
        <v>10</v>
      </c>
      <c r="D134" s="3">
        <v>40</v>
      </c>
      <c r="E134" s="3">
        <v>250</v>
      </c>
      <c r="F134" s="8">
        <v>5</v>
      </c>
      <c r="G134" s="8">
        <v>0</v>
      </c>
      <c r="H134" s="8">
        <v>0</v>
      </c>
      <c r="I134" s="8">
        <v>2</v>
      </c>
      <c r="J134" s="8">
        <v>52</v>
      </c>
      <c r="K134" s="8"/>
      <c r="L134" s="8"/>
      <c r="M134" s="3" t="s">
        <v>11</v>
      </c>
      <c r="N134">
        <v>95</v>
      </c>
      <c r="O134" s="3">
        <f t="shared" si="14"/>
        <v>200</v>
      </c>
      <c r="P134" s="3"/>
    </row>
    <row r="135" spans="1:16" x14ac:dyDescent="0.3">
      <c r="A135" t="s">
        <v>89</v>
      </c>
      <c r="B135" t="s">
        <v>90</v>
      </c>
      <c r="C135" t="s">
        <v>18</v>
      </c>
      <c r="D135" s="3">
        <v>40</v>
      </c>
      <c r="E135" s="3">
        <v>290</v>
      </c>
      <c r="F135" s="8">
        <v>5</v>
      </c>
      <c r="G135" s="8"/>
      <c r="H135" s="8"/>
      <c r="I135" s="8"/>
      <c r="J135" s="8"/>
      <c r="K135" s="8"/>
      <c r="L135" s="8"/>
      <c r="M135" s="3" t="s">
        <v>11</v>
      </c>
      <c r="N135">
        <v>93</v>
      </c>
      <c r="O135" s="3">
        <f t="shared" si="14"/>
        <v>200</v>
      </c>
      <c r="P135" s="3"/>
    </row>
    <row r="136" spans="1:16" x14ac:dyDescent="0.3">
      <c r="A136" t="s">
        <v>89</v>
      </c>
      <c r="B136" t="s">
        <v>90</v>
      </c>
      <c r="C136" t="s">
        <v>15</v>
      </c>
      <c r="D136" s="3">
        <v>40</v>
      </c>
      <c r="E136" s="3">
        <v>260</v>
      </c>
      <c r="F136" s="8">
        <v>1</v>
      </c>
      <c r="G136" s="8"/>
      <c r="H136" s="8"/>
      <c r="I136" s="8"/>
      <c r="J136" s="8"/>
      <c r="K136" s="8"/>
      <c r="L136" s="8"/>
      <c r="M136" s="3" t="s">
        <v>11</v>
      </c>
      <c r="N136">
        <v>92</v>
      </c>
      <c r="O136" s="3">
        <f t="shared" si="14"/>
        <v>40</v>
      </c>
      <c r="P136" s="3"/>
    </row>
    <row r="137" spans="1:16" x14ac:dyDescent="0.3">
      <c r="A137" t="s">
        <v>89</v>
      </c>
      <c r="B137" t="s">
        <v>90</v>
      </c>
      <c r="C137" t="s">
        <v>39</v>
      </c>
      <c r="D137" s="3">
        <v>40</v>
      </c>
      <c r="E137" s="3">
        <v>290</v>
      </c>
      <c r="F137" s="8">
        <v>5</v>
      </c>
      <c r="G137" s="8"/>
      <c r="H137" s="8"/>
      <c r="I137" s="8"/>
      <c r="J137" s="8"/>
      <c r="K137" s="8"/>
      <c r="L137" s="8"/>
      <c r="M137" s="3" t="s">
        <v>11</v>
      </c>
      <c r="N137">
        <v>95</v>
      </c>
      <c r="O137" s="3">
        <f t="shared" si="14"/>
        <v>200</v>
      </c>
      <c r="P137" s="3"/>
    </row>
    <row r="138" spans="1:16" x14ac:dyDescent="0.3">
      <c r="A138" t="s">
        <v>89</v>
      </c>
      <c r="B138" t="s">
        <v>90</v>
      </c>
      <c r="C138" t="s">
        <v>22</v>
      </c>
      <c r="D138" s="3">
        <v>40</v>
      </c>
      <c r="E138" s="3">
        <v>290</v>
      </c>
      <c r="F138" s="8"/>
      <c r="G138" s="8">
        <v>1</v>
      </c>
      <c r="H138" s="8"/>
      <c r="I138" s="8"/>
      <c r="J138" s="8"/>
      <c r="K138" s="8"/>
      <c r="L138" s="8"/>
      <c r="M138" s="3" t="s">
        <v>11</v>
      </c>
      <c r="N138">
        <v>90</v>
      </c>
      <c r="O138" s="3">
        <f t="shared" si="14"/>
        <v>0</v>
      </c>
      <c r="P138" s="3"/>
    </row>
    <row r="139" spans="1:16" x14ac:dyDescent="0.3">
      <c r="A139" t="s">
        <v>91</v>
      </c>
      <c r="B139" t="s">
        <v>92</v>
      </c>
      <c r="C139" t="s">
        <v>10</v>
      </c>
      <c r="D139" s="3">
        <v>47</v>
      </c>
      <c r="E139" s="3">
        <v>315</v>
      </c>
      <c r="F139" s="8">
        <v>0</v>
      </c>
      <c r="G139" s="8">
        <v>0</v>
      </c>
      <c r="H139" s="8">
        <v>0</v>
      </c>
      <c r="I139" s="8">
        <v>1</v>
      </c>
      <c r="J139" s="8">
        <v>0</v>
      </c>
      <c r="K139" s="8"/>
      <c r="L139" s="8"/>
      <c r="M139" s="3" t="s">
        <v>11</v>
      </c>
      <c r="N139">
        <v>93</v>
      </c>
      <c r="O139" s="3">
        <f t="shared" si="14"/>
        <v>0</v>
      </c>
      <c r="P139" s="3"/>
    </row>
    <row r="140" spans="1:16" x14ac:dyDescent="0.3">
      <c r="A140" t="s">
        <v>91</v>
      </c>
      <c r="B140" t="s">
        <v>92</v>
      </c>
      <c r="C140" t="s">
        <v>13</v>
      </c>
      <c r="D140" s="3">
        <v>47</v>
      </c>
      <c r="E140" s="3">
        <v>340</v>
      </c>
      <c r="F140" s="8">
        <v>1</v>
      </c>
      <c r="G140" s="8"/>
      <c r="H140" s="8"/>
      <c r="I140" s="8"/>
      <c r="J140" s="8"/>
      <c r="K140" s="8"/>
      <c r="L140" s="8"/>
      <c r="M140" s="3" t="s">
        <v>11</v>
      </c>
      <c r="N140">
        <v>91</v>
      </c>
      <c r="O140" s="3">
        <f t="shared" si="14"/>
        <v>47</v>
      </c>
      <c r="P140" s="3"/>
    </row>
    <row r="141" spans="1:16" x14ac:dyDescent="0.3">
      <c r="A141" t="s">
        <v>91</v>
      </c>
      <c r="B141" t="s">
        <v>92</v>
      </c>
      <c r="C141" t="s">
        <v>39</v>
      </c>
      <c r="D141" s="3">
        <v>47</v>
      </c>
      <c r="E141" s="3">
        <v>370</v>
      </c>
      <c r="F141" s="8"/>
      <c r="G141" s="8">
        <v>1</v>
      </c>
      <c r="H141" s="8"/>
      <c r="I141" s="8"/>
      <c r="J141" s="8"/>
      <c r="K141" s="8"/>
      <c r="L141" s="8"/>
      <c r="M141" s="3" t="s">
        <v>11</v>
      </c>
      <c r="N141">
        <v>93</v>
      </c>
      <c r="O141" s="3">
        <f t="shared" si="14"/>
        <v>0</v>
      </c>
      <c r="P141" s="3"/>
    </row>
    <row r="142" spans="1:16" x14ac:dyDescent="0.3">
      <c r="A142" t="s">
        <v>91</v>
      </c>
      <c r="B142" t="s">
        <v>92</v>
      </c>
      <c r="C142" t="s">
        <v>18</v>
      </c>
      <c r="D142" s="3">
        <v>47</v>
      </c>
      <c r="E142" s="3">
        <v>370</v>
      </c>
      <c r="F142" s="8">
        <v>1</v>
      </c>
      <c r="G142" s="8"/>
      <c r="H142" s="8"/>
      <c r="I142" s="8"/>
      <c r="J142" s="8"/>
      <c r="K142" s="8"/>
      <c r="L142" s="8"/>
      <c r="M142" s="3" t="s">
        <v>11</v>
      </c>
      <c r="N142">
        <v>99</v>
      </c>
      <c r="O142" s="3">
        <f t="shared" si="14"/>
        <v>47</v>
      </c>
      <c r="P142" s="3"/>
    </row>
    <row r="143" spans="1:16" x14ac:dyDescent="0.3">
      <c r="A143" t="s">
        <v>93</v>
      </c>
      <c r="B143" t="s">
        <v>94</v>
      </c>
      <c r="C143" t="s">
        <v>10</v>
      </c>
      <c r="D143" s="3">
        <v>55</v>
      </c>
      <c r="E143" s="3">
        <v>450</v>
      </c>
      <c r="F143" s="8">
        <v>7</v>
      </c>
      <c r="G143" s="8">
        <v>2</v>
      </c>
      <c r="H143" s="8">
        <v>3</v>
      </c>
      <c r="I143" s="8">
        <v>1</v>
      </c>
      <c r="J143" s="8">
        <v>8</v>
      </c>
      <c r="K143" s="8"/>
      <c r="L143" s="8"/>
      <c r="M143" s="3" t="s">
        <v>11</v>
      </c>
      <c r="N143">
        <v>95</v>
      </c>
      <c r="O143" s="3">
        <f t="shared" si="14"/>
        <v>385</v>
      </c>
      <c r="P143" s="3"/>
    </row>
    <row r="144" spans="1:16" x14ac:dyDescent="0.3">
      <c r="A144" t="s">
        <v>93</v>
      </c>
      <c r="B144" t="s">
        <v>94</v>
      </c>
      <c r="C144" t="s">
        <v>13</v>
      </c>
      <c r="D144" s="3">
        <v>55</v>
      </c>
      <c r="E144" s="3">
        <v>470</v>
      </c>
      <c r="F144" s="8">
        <v>2</v>
      </c>
      <c r="G144" s="8"/>
      <c r="H144" s="8"/>
      <c r="I144" s="8"/>
      <c r="J144" s="8"/>
      <c r="K144" s="8"/>
      <c r="L144" s="8"/>
      <c r="M144" s="3" t="s">
        <v>11</v>
      </c>
      <c r="N144">
        <v>96</v>
      </c>
      <c r="O144" s="3">
        <f t="shared" si="14"/>
        <v>110</v>
      </c>
      <c r="P144" s="3"/>
    </row>
    <row r="145" spans="1:16" x14ac:dyDescent="0.3">
      <c r="A145" t="s">
        <v>93</v>
      </c>
      <c r="B145" t="s">
        <v>94</v>
      </c>
      <c r="C145" t="s">
        <v>39</v>
      </c>
      <c r="D145" s="3">
        <v>55</v>
      </c>
      <c r="E145" s="3">
        <v>500</v>
      </c>
      <c r="F145" s="8"/>
      <c r="G145" s="8">
        <v>1</v>
      </c>
      <c r="H145" s="8"/>
      <c r="I145" s="8"/>
      <c r="J145" s="8"/>
      <c r="K145" s="8"/>
      <c r="L145" s="8"/>
      <c r="M145" s="3" t="s">
        <v>11</v>
      </c>
      <c r="N145">
        <v>93</v>
      </c>
      <c r="O145" s="3">
        <f t="shared" si="14"/>
        <v>0</v>
      </c>
      <c r="P145" s="3"/>
    </row>
    <row r="146" spans="1:16" x14ac:dyDescent="0.3">
      <c r="A146" t="s">
        <v>93</v>
      </c>
      <c r="B146" t="s">
        <v>94</v>
      </c>
      <c r="C146" t="s">
        <v>18</v>
      </c>
      <c r="D146" s="3">
        <v>55</v>
      </c>
      <c r="E146" s="3">
        <v>500</v>
      </c>
      <c r="F146" s="8">
        <v>1</v>
      </c>
      <c r="G146" s="8"/>
      <c r="H146" s="8"/>
      <c r="I146" s="8"/>
      <c r="J146" s="8"/>
      <c r="K146" s="8"/>
      <c r="L146" s="8"/>
      <c r="M146" s="3" t="s">
        <v>11</v>
      </c>
      <c r="N146">
        <v>100</v>
      </c>
      <c r="O146" s="3">
        <f t="shared" si="14"/>
        <v>55</v>
      </c>
      <c r="P146" s="3"/>
    </row>
    <row r="147" spans="1:16" x14ac:dyDescent="0.3">
      <c r="A147" t="s">
        <v>95</v>
      </c>
      <c r="B147" s="2" t="s">
        <v>96</v>
      </c>
      <c r="C147" s="2" t="s">
        <v>97</v>
      </c>
      <c r="D147" s="4">
        <v>14</v>
      </c>
      <c r="E147" s="3">
        <v>35</v>
      </c>
      <c r="F147" s="8">
        <v>134</v>
      </c>
      <c r="G147" s="8">
        <v>1</v>
      </c>
      <c r="H147" s="8"/>
      <c r="I147" s="8"/>
      <c r="J147" s="8"/>
      <c r="K147" s="8"/>
      <c r="L147" s="8"/>
      <c r="M147" s="3" t="s">
        <v>98</v>
      </c>
      <c r="N147">
        <v>96</v>
      </c>
      <c r="O147" s="3">
        <f t="shared" si="14"/>
        <v>1876</v>
      </c>
      <c r="P147" s="3"/>
    </row>
    <row r="148" spans="1:16" x14ac:dyDescent="0.3">
      <c r="A148" t="s">
        <v>99</v>
      </c>
      <c r="B148" s="2" t="s">
        <v>96</v>
      </c>
      <c r="C148" s="2" t="s">
        <v>10</v>
      </c>
      <c r="D148" s="4">
        <v>14</v>
      </c>
      <c r="E148" s="3">
        <v>30</v>
      </c>
      <c r="F148" s="8"/>
      <c r="G148" s="8"/>
      <c r="H148" s="8"/>
      <c r="I148" s="8"/>
      <c r="J148" s="8"/>
      <c r="K148" s="8"/>
      <c r="L148" s="8"/>
      <c r="M148" s="3" t="s">
        <v>98</v>
      </c>
      <c r="N148">
        <v>93</v>
      </c>
      <c r="O148" s="3">
        <f t="shared" si="14"/>
        <v>0</v>
      </c>
      <c r="P148" s="3"/>
    </row>
    <row r="149" spans="1:16" x14ac:dyDescent="0.3">
      <c r="A149" t="s">
        <v>100</v>
      </c>
      <c r="B149" s="2" t="s">
        <v>96</v>
      </c>
      <c r="C149" s="2" t="s">
        <v>97</v>
      </c>
      <c r="D149" s="4">
        <v>17</v>
      </c>
      <c r="E149" s="3">
        <v>40</v>
      </c>
      <c r="F149" s="8">
        <v>60</v>
      </c>
      <c r="G149" s="8">
        <v>5</v>
      </c>
      <c r="H149" s="8">
        <v>1</v>
      </c>
      <c r="I149" s="8"/>
      <c r="J149" s="8"/>
      <c r="K149" s="8"/>
      <c r="L149" s="8"/>
      <c r="M149" s="3" t="s">
        <v>98</v>
      </c>
      <c r="N149">
        <v>99</v>
      </c>
      <c r="O149" s="3">
        <f t="shared" si="14"/>
        <v>1020</v>
      </c>
      <c r="P149" s="3"/>
    </row>
    <row r="150" spans="1:16" x14ac:dyDescent="0.3">
      <c r="A150" t="s">
        <v>101</v>
      </c>
      <c r="B150" s="2" t="s">
        <v>96</v>
      </c>
      <c r="C150" s="2" t="s">
        <v>10</v>
      </c>
      <c r="D150" s="4">
        <v>17</v>
      </c>
      <c r="E150" s="3">
        <v>38</v>
      </c>
      <c r="F150" s="8"/>
      <c r="G150" s="8"/>
      <c r="H150" s="8"/>
      <c r="I150" s="8"/>
      <c r="J150" s="8"/>
      <c r="K150" s="8"/>
      <c r="L150" s="8"/>
      <c r="M150" s="3" t="s">
        <v>98</v>
      </c>
      <c r="N150">
        <v>99</v>
      </c>
      <c r="O150" s="3">
        <f t="shared" si="14"/>
        <v>0</v>
      </c>
      <c r="P150" s="3"/>
    </row>
    <row r="151" spans="1:16" x14ac:dyDescent="0.3">
      <c r="A151" t="s">
        <v>102</v>
      </c>
      <c r="B151" s="2" t="s">
        <v>96</v>
      </c>
      <c r="C151" s="2" t="s">
        <v>39</v>
      </c>
      <c r="D151" s="4">
        <v>17</v>
      </c>
      <c r="E151" s="3">
        <v>45</v>
      </c>
      <c r="F151" s="8"/>
      <c r="G151" s="8"/>
      <c r="H151" s="8"/>
      <c r="I151" s="8"/>
      <c r="J151" s="8"/>
      <c r="K151" s="8"/>
      <c r="L151" s="8"/>
      <c r="M151" s="3" t="s">
        <v>98</v>
      </c>
      <c r="N151">
        <v>97</v>
      </c>
      <c r="O151" s="3">
        <f t="shared" si="14"/>
        <v>0</v>
      </c>
      <c r="P151" s="3"/>
    </row>
    <row r="152" spans="1:16" x14ac:dyDescent="0.3">
      <c r="A152" t="s">
        <v>103</v>
      </c>
      <c r="B152" s="2" t="s">
        <v>96</v>
      </c>
      <c r="C152" s="2" t="s">
        <v>97</v>
      </c>
      <c r="D152" s="4">
        <v>20</v>
      </c>
      <c r="E152" s="3">
        <v>60</v>
      </c>
      <c r="F152" s="8">
        <v>55</v>
      </c>
      <c r="G152" s="8">
        <v>35</v>
      </c>
      <c r="H152" s="8">
        <v>7</v>
      </c>
      <c r="I152" s="8"/>
      <c r="J152" s="8"/>
      <c r="K152" s="8"/>
      <c r="L152" s="8"/>
      <c r="M152" s="3" t="s">
        <v>98</v>
      </c>
      <c r="N152">
        <v>100</v>
      </c>
      <c r="O152" s="3">
        <f t="shared" si="14"/>
        <v>1100</v>
      </c>
      <c r="P152" s="3"/>
    </row>
    <row r="153" spans="1:16" x14ac:dyDescent="0.3">
      <c r="A153" t="s">
        <v>104</v>
      </c>
      <c r="B153" s="2" t="s">
        <v>105</v>
      </c>
      <c r="C153" s="2" t="s">
        <v>97</v>
      </c>
      <c r="D153" s="4">
        <v>11</v>
      </c>
      <c r="E153" s="3">
        <v>75</v>
      </c>
      <c r="F153" s="8">
        <v>130</v>
      </c>
      <c r="G153" s="8">
        <v>77</v>
      </c>
      <c r="H153" s="8">
        <v>12</v>
      </c>
      <c r="I153" s="8"/>
      <c r="J153" s="8"/>
      <c r="K153" s="8"/>
      <c r="L153" s="8"/>
      <c r="M153" s="3" t="s">
        <v>98</v>
      </c>
      <c r="N153">
        <v>90</v>
      </c>
      <c r="O153" s="3">
        <f t="shared" si="14"/>
        <v>1430</v>
      </c>
      <c r="P153" s="3"/>
    </row>
    <row r="154" spans="1:16" x14ac:dyDescent="0.3">
      <c r="A154" t="s">
        <v>104</v>
      </c>
      <c r="B154" s="2" t="s">
        <v>105</v>
      </c>
      <c r="C154" s="2" t="s">
        <v>39</v>
      </c>
      <c r="D154" s="4">
        <v>11</v>
      </c>
      <c r="E154" s="3">
        <v>85</v>
      </c>
      <c r="F154" s="8"/>
      <c r="G154" s="8"/>
      <c r="H154" s="8"/>
      <c r="I154" s="8"/>
      <c r="J154" s="8"/>
      <c r="K154" s="8"/>
      <c r="L154" s="8"/>
      <c r="M154" s="3" t="s">
        <v>98</v>
      </c>
      <c r="N154">
        <v>98</v>
      </c>
      <c r="O154" s="3">
        <f t="shared" si="14"/>
        <v>0</v>
      </c>
      <c r="P154" s="3"/>
    </row>
    <row r="155" spans="1:16" x14ac:dyDescent="0.3">
      <c r="A155" t="s">
        <v>106</v>
      </c>
      <c r="B155" s="2" t="s">
        <v>105</v>
      </c>
      <c r="C155" s="2" t="s">
        <v>97</v>
      </c>
      <c r="D155" s="4">
        <v>15</v>
      </c>
      <c r="E155" s="3">
        <v>60</v>
      </c>
      <c r="F155" s="8">
        <v>135</v>
      </c>
      <c r="G155" s="8">
        <v>65</v>
      </c>
      <c r="H155" s="8">
        <v>7</v>
      </c>
      <c r="I155" s="8"/>
      <c r="J155" s="8"/>
      <c r="K155" s="8"/>
      <c r="L155" s="8"/>
      <c r="M155" s="3" t="s">
        <v>98</v>
      </c>
      <c r="N155">
        <v>91</v>
      </c>
      <c r="O155" s="3">
        <f t="shared" si="14"/>
        <v>2025</v>
      </c>
      <c r="P155" s="3"/>
    </row>
    <row r="156" spans="1:16" x14ac:dyDescent="0.3">
      <c r="A156" t="s">
        <v>107</v>
      </c>
      <c r="B156" s="2" t="s">
        <v>105</v>
      </c>
      <c r="C156" s="2" t="s">
        <v>97</v>
      </c>
      <c r="D156" s="4">
        <v>20</v>
      </c>
      <c r="E156" s="3">
        <v>85</v>
      </c>
      <c r="F156" s="8">
        <v>208</v>
      </c>
      <c r="G156" s="8">
        <v>83</v>
      </c>
      <c r="H156" s="8">
        <v>20</v>
      </c>
      <c r="I156" s="8"/>
      <c r="J156" s="8"/>
      <c r="K156" s="8"/>
      <c r="L156" s="8"/>
      <c r="M156" s="3" t="s">
        <v>98</v>
      </c>
      <c r="N156">
        <v>94</v>
      </c>
      <c r="O156" s="3">
        <f t="shared" si="14"/>
        <v>4160</v>
      </c>
      <c r="P156" s="3"/>
    </row>
    <row r="157" spans="1:16" x14ac:dyDescent="0.3">
      <c r="A157" t="s">
        <v>108</v>
      </c>
      <c r="B157" s="2" t="s">
        <v>109</v>
      </c>
      <c r="C157" s="2" t="s">
        <v>97</v>
      </c>
      <c r="D157" s="4">
        <v>5</v>
      </c>
      <c r="E157" s="3">
        <v>45</v>
      </c>
      <c r="F157" s="8">
        <v>122</v>
      </c>
      <c r="G157" s="8">
        <v>91</v>
      </c>
      <c r="H157" s="8">
        <v>3</v>
      </c>
      <c r="I157" s="8"/>
      <c r="J157" s="8"/>
      <c r="K157" s="8"/>
      <c r="L157" s="8"/>
      <c r="M157" s="3" t="s">
        <v>98</v>
      </c>
      <c r="N157">
        <v>97</v>
      </c>
      <c r="O157" s="3">
        <f t="shared" si="14"/>
        <v>610</v>
      </c>
      <c r="P157" s="3"/>
    </row>
    <row r="158" spans="1:16" x14ac:dyDescent="0.3">
      <c r="A158" t="s">
        <v>110</v>
      </c>
      <c r="B158" s="2" t="s">
        <v>109</v>
      </c>
      <c r="C158" s="2" t="s">
        <v>97</v>
      </c>
      <c r="D158" s="4">
        <v>10</v>
      </c>
      <c r="E158" s="3">
        <v>59</v>
      </c>
      <c r="F158" s="8">
        <v>194</v>
      </c>
      <c r="G158" s="8">
        <v>102</v>
      </c>
      <c r="H158" s="8">
        <v>2</v>
      </c>
      <c r="I158" s="8"/>
      <c r="J158" s="8"/>
      <c r="K158" s="8"/>
      <c r="L158" s="8"/>
      <c r="M158" s="3" t="s">
        <v>98</v>
      </c>
      <c r="N158">
        <v>96</v>
      </c>
      <c r="O158" s="3">
        <f t="shared" si="14"/>
        <v>1940</v>
      </c>
      <c r="P158" s="3"/>
    </row>
    <row r="159" spans="1:16" x14ac:dyDescent="0.3">
      <c r="A159" t="s">
        <v>111</v>
      </c>
      <c r="B159" s="2" t="s">
        <v>109</v>
      </c>
      <c r="C159" s="2" t="s">
        <v>97</v>
      </c>
      <c r="D159" s="4">
        <v>13</v>
      </c>
      <c r="E159" s="3">
        <v>75</v>
      </c>
      <c r="F159" s="8">
        <v>147</v>
      </c>
      <c r="G159" s="8">
        <v>110</v>
      </c>
      <c r="H159" s="8">
        <v>17</v>
      </c>
      <c r="I159" s="8"/>
      <c r="J159" s="8"/>
      <c r="K159" s="8"/>
      <c r="L159" s="8"/>
      <c r="M159" s="3" t="s">
        <v>98</v>
      </c>
      <c r="N159">
        <v>91</v>
      </c>
      <c r="O159" s="3">
        <f t="shared" si="14"/>
        <v>1911</v>
      </c>
      <c r="P159" s="3"/>
    </row>
    <row r="160" spans="1:16" x14ac:dyDescent="0.3">
      <c r="A160" t="s">
        <v>112</v>
      </c>
      <c r="B160" s="2" t="s">
        <v>109</v>
      </c>
      <c r="C160" s="2" t="s">
        <v>97</v>
      </c>
      <c r="D160" s="4">
        <v>17</v>
      </c>
      <c r="E160" s="3">
        <v>90</v>
      </c>
      <c r="F160" s="8">
        <v>133</v>
      </c>
      <c r="G160" s="8">
        <v>93</v>
      </c>
      <c r="H160" s="8">
        <v>8</v>
      </c>
      <c r="I160" s="8"/>
      <c r="J160" s="8"/>
      <c r="K160" s="8"/>
      <c r="L160" s="8"/>
      <c r="M160" s="3" t="s">
        <v>98</v>
      </c>
      <c r="N160">
        <v>95</v>
      </c>
      <c r="O160" s="3">
        <f t="shared" si="14"/>
        <v>2261</v>
      </c>
      <c r="P160" s="3"/>
    </row>
    <row r="161" spans="1:16" x14ac:dyDescent="0.3">
      <c r="A161" t="s">
        <v>113</v>
      </c>
      <c r="B161" s="2" t="s">
        <v>114</v>
      </c>
      <c r="C161" s="2" t="s">
        <v>97</v>
      </c>
      <c r="D161" s="4">
        <v>8</v>
      </c>
      <c r="E161" s="3">
        <v>45</v>
      </c>
      <c r="F161" s="8">
        <v>173</v>
      </c>
      <c r="G161" s="8">
        <v>91</v>
      </c>
      <c r="H161" s="8">
        <v>75</v>
      </c>
      <c r="I161" s="8"/>
      <c r="J161" s="8"/>
      <c r="K161" s="8"/>
      <c r="L161" s="8"/>
      <c r="M161" s="3" t="s">
        <v>98</v>
      </c>
      <c r="N161">
        <v>91</v>
      </c>
      <c r="O161" s="3">
        <f t="shared" si="14"/>
        <v>1384</v>
      </c>
      <c r="P161" s="3"/>
    </row>
    <row r="162" spans="1:16" x14ac:dyDescent="0.3">
      <c r="A162" t="s">
        <v>115</v>
      </c>
      <c r="B162" s="2" t="s">
        <v>114</v>
      </c>
      <c r="C162" s="2" t="s">
        <v>97</v>
      </c>
      <c r="D162" s="4">
        <v>10</v>
      </c>
      <c r="E162" s="3">
        <v>60</v>
      </c>
      <c r="F162" s="8">
        <v>430</v>
      </c>
      <c r="G162" s="8">
        <v>223</v>
      </c>
      <c r="H162" s="8">
        <v>157</v>
      </c>
      <c r="I162" s="8"/>
      <c r="J162" s="8"/>
      <c r="K162" s="8"/>
      <c r="L162" s="8"/>
      <c r="M162" s="3" t="s">
        <v>98</v>
      </c>
      <c r="N162">
        <v>95</v>
      </c>
      <c r="O162" s="3">
        <f t="shared" si="14"/>
        <v>4300</v>
      </c>
      <c r="P162" s="3"/>
    </row>
    <row r="163" spans="1:16" x14ac:dyDescent="0.3">
      <c r="A163" t="s">
        <v>116</v>
      </c>
      <c r="B163" s="2" t="s">
        <v>114</v>
      </c>
      <c r="C163" s="2" t="s">
        <v>97</v>
      </c>
      <c r="D163" s="4">
        <v>15</v>
      </c>
      <c r="E163" s="3">
        <v>77</v>
      </c>
      <c r="F163" s="8">
        <v>109</v>
      </c>
      <c r="G163" s="8">
        <v>102</v>
      </c>
      <c r="H163" s="8">
        <v>32</v>
      </c>
      <c r="I163" s="8"/>
      <c r="J163" s="8"/>
      <c r="K163" s="8"/>
      <c r="L163" s="8"/>
      <c r="M163" s="3" t="s">
        <v>98</v>
      </c>
      <c r="N163">
        <v>98</v>
      </c>
      <c r="O163" s="3">
        <f t="shared" si="14"/>
        <v>1635</v>
      </c>
      <c r="P163" s="3"/>
    </row>
    <row r="164" spans="1:16" x14ac:dyDescent="0.3">
      <c r="A164" t="s">
        <v>117</v>
      </c>
      <c r="B164" s="2" t="s">
        <v>114</v>
      </c>
      <c r="C164" s="2" t="s">
        <v>97</v>
      </c>
      <c r="D164" s="4">
        <v>5</v>
      </c>
      <c r="E164" s="3">
        <v>45</v>
      </c>
      <c r="F164" s="8">
        <v>79</v>
      </c>
      <c r="G164" s="8">
        <v>29</v>
      </c>
      <c r="H164" s="8"/>
      <c r="I164" s="8"/>
      <c r="J164" s="8"/>
      <c r="K164" s="8"/>
      <c r="L164" s="8"/>
      <c r="M164" s="3" t="s">
        <v>98</v>
      </c>
      <c r="N164">
        <v>95</v>
      </c>
      <c r="O164" s="3">
        <f t="shared" si="14"/>
        <v>395</v>
      </c>
      <c r="P164" s="3"/>
    </row>
    <row r="165" spans="1:16" x14ac:dyDescent="0.3">
      <c r="A165" t="s">
        <v>118</v>
      </c>
      <c r="B165" s="2" t="s">
        <v>119</v>
      </c>
      <c r="C165" s="2" t="s">
        <v>97</v>
      </c>
      <c r="D165" s="4">
        <v>5</v>
      </c>
      <c r="E165" s="3">
        <v>32</v>
      </c>
      <c r="F165" s="8">
        <v>82</v>
      </c>
      <c r="G165" s="8">
        <v>33</v>
      </c>
      <c r="H165" s="8">
        <v>20</v>
      </c>
      <c r="I165" s="8"/>
      <c r="J165" s="8"/>
      <c r="K165" s="8"/>
      <c r="L165" s="8"/>
      <c r="M165" s="3" t="s">
        <v>98</v>
      </c>
      <c r="N165">
        <v>92</v>
      </c>
      <c r="O165" s="3">
        <f t="shared" si="14"/>
        <v>410</v>
      </c>
      <c r="P165" s="3"/>
    </row>
    <row r="166" spans="1:16" x14ac:dyDescent="0.3">
      <c r="A166" t="s">
        <v>120</v>
      </c>
      <c r="B166" s="2" t="s">
        <v>119</v>
      </c>
      <c r="C166" s="2" t="s">
        <v>97</v>
      </c>
      <c r="D166" s="4">
        <v>7</v>
      </c>
      <c r="E166" s="3">
        <v>45</v>
      </c>
      <c r="F166" s="8">
        <v>153</v>
      </c>
      <c r="G166" s="8">
        <v>93</v>
      </c>
      <c r="H166" s="8">
        <v>50</v>
      </c>
      <c r="I166" s="8"/>
      <c r="J166" s="8"/>
      <c r="K166" s="8"/>
      <c r="L166" s="8"/>
      <c r="M166" s="3" t="s">
        <v>98</v>
      </c>
      <c r="N166">
        <v>93</v>
      </c>
      <c r="O166" s="3">
        <f t="shared" si="14"/>
        <v>1071</v>
      </c>
      <c r="P166" s="3"/>
    </row>
    <row r="167" spans="1:16" x14ac:dyDescent="0.3">
      <c r="A167" t="s">
        <v>121</v>
      </c>
      <c r="B167" s="2" t="s">
        <v>119</v>
      </c>
      <c r="C167" s="2" t="s">
        <v>97</v>
      </c>
      <c r="D167" s="4">
        <v>8</v>
      </c>
      <c r="E167" s="3">
        <v>51</v>
      </c>
      <c r="F167" s="8">
        <v>90</v>
      </c>
      <c r="G167" s="8">
        <v>35</v>
      </c>
      <c r="H167" s="8">
        <v>15</v>
      </c>
      <c r="I167" s="8"/>
      <c r="J167" s="8"/>
      <c r="K167" s="8"/>
      <c r="L167" s="8"/>
      <c r="M167" s="3" t="s">
        <v>98</v>
      </c>
      <c r="N167">
        <v>100</v>
      </c>
      <c r="O167" s="3">
        <f t="shared" si="14"/>
        <v>720</v>
      </c>
      <c r="P167" s="3"/>
    </row>
    <row r="168" spans="1:16" x14ac:dyDescent="0.3">
      <c r="A168" t="s">
        <v>122</v>
      </c>
      <c r="B168" s="2" t="s">
        <v>119</v>
      </c>
      <c r="C168" s="2" t="s">
        <v>97</v>
      </c>
      <c r="D168" s="4">
        <v>11</v>
      </c>
      <c r="E168" s="3">
        <v>60</v>
      </c>
      <c r="F168" s="8">
        <v>24</v>
      </c>
      <c r="G168" s="8">
        <v>21</v>
      </c>
      <c r="H168" s="8">
        <v>3</v>
      </c>
      <c r="I168" s="8"/>
      <c r="J168" s="8"/>
      <c r="K168" s="8"/>
      <c r="L168" s="8"/>
      <c r="M168" s="3" t="s">
        <v>98</v>
      </c>
      <c r="N168">
        <v>94</v>
      </c>
      <c r="O168" s="3">
        <f t="shared" si="14"/>
        <v>264</v>
      </c>
      <c r="P168" s="3"/>
    </row>
    <row r="169" spans="1:16" x14ac:dyDescent="0.3">
      <c r="A169" t="s">
        <v>123</v>
      </c>
      <c r="B169" s="2" t="s">
        <v>124</v>
      </c>
      <c r="C169" s="2" t="s">
        <v>97</v>
      </c>
      <c r="D169" s="4">
        <v>15</v>
      </c>
      <c r="E169" s="3">
        <v>45</v>
      </c>
      <c r="F169" s="8">
        <v>103</v>
      </c>
      <c r="G169" s="8">
        <v>77</v>
      </c>
      <c r="H169" s="8">
        <v>4</v>
      </c>
      <c r="I169" s="8"/>
      <c r="J169" s="8"/>
      <c r="K169" s="8"/>
      <c r="L169" s="8"/>
      <c r="M169" s="3" t="s">
        <v>98</v>
      </c>
      <c r="N169">
        <v>94</v>
      </c>
      <c r="O169" s="3">
        <f t="shared" si="14"/>
        <v>1545</v>
      </c>
      <c r="P169" s="3"/>
    </row>
    <row r="170" spans="1:16" x14ac:dyDescent="0.3">
      <c r="A170" t="s">
        <v>125</v>
      </c>
      <c r="B170" s="2" t="s">
        <v>124</v>
      </c>
      <c r="C170" s="2" t="s">
        <v>97</v>
      </c>
      <c r="D170" s="4">
        <v>15</v>
      </c>
      <c r="E170" s="3">
        <v>48</v>
      </c>
      <c r="F170" s="8">
        <v>54</v>
      </c>
      <c r="G170" s="8">
        <v>0</v>
      </c>
      <c r="H170" s="8">
        <v>0</v>
      </c>
      <c r="I170" s="8"/>
      <c r="J170" s="8"/>
      <c r="K170" s="8"/>
      <c r="L170" s="8"/>
      <c r="M170" s="3" t="s">
        <v>98</v>
      </c>
      <c r="N170">
        <v>100</v>
      </c>
      <c r="O170" s="3">
        <f t="shared" si="14"/>
        <v>810</v>
      </c>
      <c r="P170" s="3"/>
    </row>
    <row r="171" spans="1:16" x14ac:dyDescent="0.3">
      <c r="A171" t="s">
        <v>126</v>
      </c>
      <c r="B171" s="2" t="s">
        <v>124</v>
      </c>
      <c r="C171" s="2" t="s">
        <v>97</v>
      </c>
      <c r="D171" s="4">
        <v>15</v>
      </c>
      <c r="E171" s="3">
        <v>50</v>
      </c>
      <c r="F171" s="8">
        <v>35</v>
      </c>
      <c r="G171" s="8">
        <v>85</v>
      </c>
      <c r="H171" s="8">
        <v>5</v>
      </c>
      <c r="I171" s="8"/>
      <c r="J171" s="8"/>
      <c r="K171" s="8"/>
      <c r="L171" s="8"/>
      <c r="M171" s="3" t="s">
        <v>98</v>
      </c>
      <c r="N171">
        <v>93</v>
      </c>
      <c r="O171" s="3">
        <f t="shared" si="14"/>
        <v>525</v>
      </c>
      <c r="P171" s="3"/>
    </row>
    <row r="172" spans="1:16" x14ac:dyDescent="0.3">
      <c r="A172" t="s">
        <v>127</v>
      </c>
      <c r="B172" s="2" t="s">
        <v>124</v>
      </c>
      <c r="C172" s="2" t="s">
        <v>97</v>
      </c>
      <c r="D172" s="4">
        <v>15</v>
      </c>
      <c r="E172" s="3">
        <v>50</v>
      </c>
      <c r="F172" s="8">
        <v>235</v>
      </c>
      <c r="G172" s="8">
        <v>55</v>
      </c>
      <c r="H172" s="8">
        <v>39</v>
      </c>
      <c r="I172" s="8"/>
      <c r="J172" s="8"/>
      <c r="K172" s="8"/>
      <c r="L172" s="8"/>
      <c r="M172" s="3" t="s">
        <v>98</v>
      </c>
      <c r="N172">
        <v>90</v>
      </c>
      <c r="O172" s="3">
        <f t="shared" si="14"/>
        <v>3525</v>
      </c>
      <c r="P172" s="3"/>
    </row>
    <row r="173" spans="1:16" x14ac:dyDescent="0.3">
      <c r="A173" t="s">
        <v>128</v>
      </c>
      <c r="B173" s="2" t="s">
        <v>129</v>
      </c>
      <c r="C173" s="2" t="s">
        <v>97</v>
      </c>
      <c r="D173" s="4">
        <v>10</v>
      </c>
      <c r="E173" s="3">
        <v>73</v>
      </c>
      <c r="F173" s="8">
        <v>70</v>
      </c>
      <c r="G173" s="8">
        <v>7</v>
      </c>
      <c r="H173" s="8"/>
      <c r="I173" s="8"/>
      <c r="J173" s="8"/>
      <c r="K173" s="8"/>
      <c r="L173" s="8"/>
      <c r="M173" s="3" t="s">
        <v>98</v>
      </c>
      <c r="N173">
        <v>90</v>
      </c>
      <c r="O173" s="3">
        <f t="shared" si="14"/>
        <v>700</v>
      </c>
      <c r="P173" s="3"/>
    </row>
    <row r="174" spans="1:16" x14ac:dyDescent="0.3">
      <c r="A174" t="s">
        <v>130</v>
      </c>
      <c r="B174" s="2" t="s">
        <v>129</v>
      </c>
      <c r="C174" s="2" t="s">
        <v>97</v>
      </c>
      <c r="D174" s="4">
        <v>12</v>
      </c>
      <c r="E174" s="3">
        <v>79</v>
      </c>
      <c r="F174" s="8">
        <v>35</v>
      </c>
      <c r="G174" s="8">
        <v>35</v>
      </c>
      <c r="H174" s="8">
        <v>5</v>
      </c>
      <c r="I174" s="8"/>
      <c r="J174" s="8"/>
      <c r="K174" s="8"/>
      <c r="L174" s="8"/>
      <c r="M174" s="3" t="s">
        <v>98</v>
      </c>
      <c r="N174">
        <v>92</v>
      </c>
      <c r="O174" s="3">
        <f t="shared" si="14"/>
        <v>420</v>
      </c>
      <c r="P174" s="3"/>
    </row>
    <row r="175" spans="1:16" x14ac:dyDescent="0.3">
      <c r="A175" t="s">
        <v>131</v>
      </c>
      <c r="B175" s="2" t="s">
        <v>132</v>
      </c>
      <c r="C175" s="2" t="s">
        <v>97</v>
      </c>
      <c r="D175" s="4">
        <v>15</v>
      </c>
      <c r="E175" s="3">
        <v>85</v>
      </c>
      <c r="F175" s="8">
        <v>150</v>
      </c>
      <c r="G175" s="8">
        <v>50</v>
      </c>
      <c r="H175" s="8">
        <v>4</v>
      </c>
      <c r="I175" s="8"/>
      <c r="J175" s="8"/>
      <c r="K175" s="8"/>
      <c r="L175" s="8"/>
      <c r="M175" s="3" t="s">
        <v>98</v>
      </c>
      <c r="N175">
        <v>95</v>
      </c>
      <c r="O175" s="3">
        <f t="shared" si="14"/>
        <v>2250</v>
      </c>
      <c r="P175" s="3"/>
    </row>
    <row r="176" spans="1:16" x14ac:dyDescent="0.3">
      <c r="A176" t="s">
        <v>133</v>
      </c>
      <c r="B176" s="2" t="s">
        <v>132</v>
      </c>
      <c r="C176" s="2" t="s">
        <v>97</v>
      </c>
      <c r="D176" s="4">
        <v>5</v>
      </c>
      <c r="E176" s="3">
        <v>30</v>
      </c>
      <c r="F176" s="8">
        <v>235</v>
      </c>
      <c r="G176" s="8">
        <v>160</v>
      </c>
      <c r="H176" s="8">
        <v>23</v>
      </c>
      <c r="I176" s="8"/>
      <c r="J176" s="8"/>
      <c r="K176" s="8"/>
      <c r="L176" s="8"/>
      <c r="M176" s="3" t="s">
        <v>98</v>
      </c>
      <c r="N176">
        <v>99</v>
      </c>
      <c r="O176" s="3">
        <f t="shared" si="14"/>
        <v>1175</v>
      </c>
      <c r="P176" s="3"/>
    </row>
    <row r="177" spans="1:16" x14ac:dyDescent="0.3">
      <c r="A177" t="s">
        <v>134</v>
      </c>
      <c r="B177" s="2" t="s">
        <v>132</v>
      </c>
      <c r="C177" s="2" t="s">
        <v>97</v>
      </c>
      <c r="D177" s="4">
        <v>7</v>
      </c>
      <c r="E177" s="3">
        <v>35</v>
      </c>
      <c r="F177" s="8">
        <v>210</v>
      </c>
      <c r="G177" s="8">
        <v>172</v>
      </c>
      <c r="H177" s="8">
        <v>25</v>
      </c>
      <c r="I177" s="8">
        <v>0</v>
      </c>
      <c r="J177" s="8">
        <v>0</v>
      </c>
      <c r="K177" s="8"/>
      <c r="L177" s="8"/>
      <c r="M177" s="3" t="s">
        <v>98</v>
      </c>
      <c r="N177">
        <v>94</v>
      </c>
      <c r="O177" s="3">
        <f t="shared" si="14"/>
        <v>1470</v>
      </c>
      <c r="P177" s="3"/>
    </row>
    <row r="178" spans="1:16" x14ac:dyDescent="0.3">
      <c r="A178" t="s">
        <v>135</v>
      </c>
      <c r="B178" s="2" t="s">
        <v>132</v>
      </c>
      <c r="C178" s="2" t="s">
        <v>97</v>
      </c>
      <c r="D178" s="4">
        <v>9</v>
      </c>
      <c r="E178" s="3">
        <v>45</v>
      </c>
      <c r="F178" s="8">
        <v>312</v>
      </c>
      <c r="G178" s="8">
        <v>108</v>
      </c>
      <c r="H178" s="8">
        <v>30</v>
      </c>
      <c r="I178" s="8">
        <v>0</v>
      </c>
      <c r="J178" s="8">
        <v>0</v>
      </c>
      <c r="K178" s="8"/>
      <c r="L178" s="8"/>
      <c r="M178" s="3" t="s">
        <v>98</v>
      </c>
      <c r="N178">
        <v>99</v>
      </c>
      <c r="O178" s="3">
        <f t="shared" si="14"/>
        <v>2808</v>
      </c>
      <c r="P178" s="3"/>
    </row>
    <row r="179" spans="1:16" x14ac:dyDescent="0.3">
      <c r="A179" t="s">
        <v>136</v>
      </c>
      <c r="B179" s="2" t="s">
        <v>132</v>
      </c>
      <c r="C179" s="2" t="s">
        <v>97</v>
      </c>
      <c r="D179" s="4">
        <v>10.5</v>
      </c>
      <c r="E179" s="3">
        <v>55</v>
      </c>
      <c r="F179" s="8">
        <v>289</v>
      </c>
      <c r="G179" s="8">
        <v>193</v>
      </c>
      <c r="H179" s="8">
        <v>205</v>
      </c>
      <c r="I179" s="8">
        <v>0</v>
      </c>
      <c r="J179" s="8">
        <v>0</v>
      </c>
      <c r="K179" s="8"/>
      <c r="L179" s="8"/>
      <c r="M179" s="3" t="s">
        <v>98</v>
      </c>
      <c r="N179">
        <v>91</v>
      </c>
      <c r="O179" s="3">
        <f t="shared" si="14"/>
        <v>3034.5</v>
      </c>
      <c r="P179" s="3"/>
    </row>
    <row r="180" spans="1:16" x14ac:dyDescent="0.3">
      <c r="A180" t="s">
        <v>137</v>
      </c>
      <c r="B180" s="2" t="s">
        <v>132</v>
      </c>
      <c r="C180" s="2" t="s">
        <v>97</v>
      </c>
      <c r="D180" s="4">
        <v>12</v>
      </c>
      <c r="E180" s="3">
        <v>65</v>
      </c>
      <c r="F180" s="8">
        <v>240</v>
      </c>
      <c r="G180" s="8">
        <v>170</v>
      </c>
      <c r="H180" s="8">
        <v>15</v>
      </c>
      <c r="I180" s="8">
        <v>0</v>
      </c>
      <c r="J180" s="8">
        <v>0</v>
      </c>
      <c r="K180" s="8"/>
      <c r="L180" s="8"/>
      <c r="M180" s="3" t="s">
        <v>98</v>
      </c>
      <c r="N180">
        <v>97</v>
      </c>
      <c r="O180" s="3">
        <f t="shared" si="14"/>
        <v>2880</v>
      </c>
      <c r="P180" s="3"/>
    </row>
    <row r="181" spans="1:16" x14ac:dyDescent="0.3">
      <c r="A181" t="s">
        <v>138</v>
      </c>
      <c r="B181" s="2" t="s">
        <v>139</v>
      </c>
      <c r="C181" s="2" t="s">
        <v>97</v>
      </c>
      <c r="D181" s="4">
        <v>13</v>
      </c>
      <c r="E181" s="3">
        <v>75</v>
      </c>
      <c r="F181" s="8">
        <v>13</v>
      </c>
      <c r="G181" s="8">
        <v>0</v>
      </c>
      <c r="H181" s="8">
        <v>0</v>
      </c>
      <c r="I181" s="8">
        <v>0</v>
      </c>
      <c r="J181" s="8">
        <v>0</v>
      </c>
      <c r="K181" s="8"/>
      <c r="L181" s="8"/>
      <c r="M181" s="3" t="s">
        <v>98</v>
      </c>
      <c r="N181">
        <v>99</v>
      </c>
      <c r="O181" s="3">
        <f t="shared" si="14"/>
        <v>169</v>
      </c>
      <c r="P181" s="3"/>
    </row>
    <row r="182" spans="1:16" x14ac:dyDescent="0.3">
      <c r="A182" t="s">
        <v>140</v>
      </c>
      <c r="B182" s="2" t="s">
        <v>139</v>
      </c>
      <c r="C182" s="2" t="s">
        <v>97</v>
      </c>
      <c r="D182" s="4">
        <v>15</v>
      </c>
      <c r="E182" s="3">
        <v>88</v>
      </c>
      <c r="F182" s="8">
        <v>18</v>
      </c>
      <c r="G182" s="8">
        <v>0</v>
      </c>
      <c r="H182" s="8">
        <v>0</v>
      </c>
      <c r="I182" s="8">
        <v>0</v>
      </c>
      <c r="J182" s="8">
        <v>0</v>
      </c>
      <c r="K182" s="8"/>
      <c r="L182" s="8"/>
      <c r="M182" s="3" t="s">
        <v>98</v>
      </c>
      <c r="N182">
        <v>90</v>
      </c>
      <c r="O182" s="3">
        <f t="shared" si="14"/>
        <v>270</v>
      </c>
      <c r="P182" s="3"/>
    </row>
    <row r="183" spans="1:16" x14ac:dyDescent="0.3">
      <c r="A183" t="s">
        <v>141</v>
      </c>
      <c r="B183" s="2" t="s">
        <v>142</v>
      </c>
      <c r="C183" s="2" t="s">
        <v>97</v>
      </c>
      <c r="D183" s="4">
        <v>9</v>
      </c>
      <c r="E183" s="3">
        <v>64</v>
      </c>
      <c r="F183" s="8">
        <v>7</v>
      </c>
      <c r="G183" s="8">
        <v>25</v>
      </c>
      <c r="H183" s="8">
        <v>25</v>
      </c>
      <c r="I183" s="8">
        <v>0</v>
      </c>
      <c r="J183" s="8">
        <v>0</v>
      </c>
      <c r="K183" s="8"/>
      <c r="L183" s="8"/>
      <c r="M183" s="3" t="s">
        <v>98</v>
      </c>
      <c r="N183">
        <v>99</v>
      </c>
      <c r="O183" s="3">
        <f t="shared" si="14"/>
        <v>63</v>
      </c>
      <c r="P183" s="3"/>
    </row>
    <row r="184" spans="1:16" x14ac:dyDescent="0.3">
      <c r="A184" t="s">
        <v>143</v>
      </c>
      <c r="B184" t="s">
        <v>144</v>
      </c>
      <c r="C184" s="2" t="s">
        <v>10</v>
      </c>
      <c r="D184" s="3">
        <v>40</v>
      </c>
      <c r="E184" s="3">
        <v>450</v>
      </c>
      <c r="F184" s="8">
        <v>487</v>
      </c>
      <c r="G184" s="8">
        <v>450</v>
      </c>
      <c r="H184" s="8">
        <v>954</v>
      </c>
      <c r="I184" s="8">
        <v>25</v>
      </c>
      <c r="J184" s="8">
        <v>0</v>
      </c>
      <c r="K184" s="8">
        <v>0</v>
      </c>
      <c r="L184" s="8">
        <v>0</v>
      </c>
      <c r="M184" s="3" t="s">
        <v>145</v>
      </c>
      <c r="N184">
        <v>90</v>
      </c>
      <c r="O184" s="3">
        <f t="shared" si="14"/>
        <v>19480</v>
      </c>
      <c r="P184" s="3"/>
    </row>
    <row r="185" spans="1:16" x14ac:dyDescent="0.3">
      <c r="A185" t="s">
        <v>146</v>
      </c>
      <c r="B185" t="s">
        <v>147</v>
      </c>
      <c r="C185" s="2" t="s">
        <v>10</v>
      </c>
      <c r="D185" s="3">
        <v>20</v>
      </c>
      <c r="E185" s="3">
        <v>150</v>
      </c>
      <c r="F185" s="8">
        <v>230</v>
      </c>
      <c r="G185" s="8">
        <v>215</v>
      </c>
      <c r="H185" s="8">
        <v>150</v>
      </c>
      <c r="I185" s="8">
        <v>20</v>
      </c>
      <c r="J185" s="8">
        <v>80</v>
      </c>
      <c r="K185" s="8">
        <v>40</v>
      </c>
      <c r="L185" s="8">
        <v>50</v>
      </c>
      <c r="M185" s="3" t="s">
        <v>145</v>
      </c>
      <c r="N185">
        <v>97</v>
      </c>
      <c r="O185" s="3">
        <f t="shared" si="14"/>
        <v>4600</v>
      </c>
      <c r="P185" s="3"/>
    </row>
    <row r="186" spans="1:16" x14ac:dyDescent="0.3">
      <c r="A186" t="s">
        <v>148</v>
      </c>
      <c r="B186" t="s">
        <v>149</v>
      </c>
      <c r="C186" s="2" t="s">
        <v>10</v>
      </c>
      <c r="D186" s="3">
        <v>10</v>
      </c>
      <c r="E186" s="3">
        <v>55</v>
      </c>
      <c r="F186" s="8">
        <v>200</v>
      </c>
      <c r="G186" s="8">
        <v>233</v>
      </c>
      <c r="H186" s="8">
        <v>150</v>
      </c>
      <c r="I186" s="8">
        <v>200</v>
      </c>
      <c r="J186" s="8">
        <v>148</v>
      </c>
      <c r="K186" s="8">
        <v>150</v>
      </c>
      <c r="L186" s="8">
        <v>170</v>
      </c>
      <c r="M186" s="3" t="s">
        <v>145</v>
      </c>
      <c r="N186">
        <v>96</v>
      </c>
      <c r="O186" s="3">
        <f t="shared" si="14"/>
        <v>2000</v>
      </c>
      <c r="P186" s="3"/>
    </row>
    <row r="187" spans="1:16" x14ac:dyDescent="0.3">
      <c r="A187" t="s">
        <v>150</v>
      </c>
      <c r="B187" t="s">
        <v>151</v>
      </c>
      <c r="C187" s="2" t="s">
        <v>10</v>
      </c>
      <c r="D187" s="3">
        <v>12</v>
      </c>
      <c r="E187" s="3">
        <v>75</v>
      </c>
      <c r="F187" s="8">
        <v>315</v>
      </c>
      <c r="G187" s="8">
        <v>467</v>
      </c>
      <c r="H187" s="8">
        <v>580</v>
      </c>
      <c r="I187" s="8">
        <v>443</v>
      </c>
      <c r="J187" s="8">
        <v>521</v>
      </c>
      <c r="K187" s="8">
        <v>342</v>
      </c>
      <c r="L187" s="8">
        <v>155</v>
      </c>
      <c r="M187" s="3" t="s">
        <v>145</v>
      </c>
      <c r="N187">
        <v>96</v>
      </c>
      <c r="O187" s="3">
        <f t="shared" si="14"/>
        <v>3780</v>
      </c>
      <c r="P187" s="3"/>
    </row>
    <row r="188" spans="1:16" x14ac:dyDescent="0.3">
      <c r="A188" t="s">
        <v>152</v>
      </c>
      <c r="B188" t="s">
        <v>153</v>
      </c>
      <c r="C188" s="2" t="s">
        <v>10</v>
      </c>
      <c r="D188" s="3">
        <v>30</v>
      </c>
      <c r="E188" s="3">
        <v>250</v>
      </c>
      <c r="F188" s="8">
        <v>70</v>
      </c>
      <c r="G188" s="8">
        <v>55</v>
      </c>
      <c r="H188" s="8">
        <v>30</v>
      </c>
      <c r="I188" s="8">
        <v>55</v>
      </c>
      <c r="J188" s="8">
        <v>168</v>
      </c>
      <c r="K188" s="8">
        <v>213</v>
      </c>
      <c r="L188" s="8">
        <v>230</v>
      </c>
      <c r="M188" s="3" t="s">
        <v>145</v>
      </c>
      <c r="N188">
        <v>90</v>
      </c>
      <c r="O188" s="3">
        <f t="shared" si="14"/>
        <v>2100</v>
      </c>
      <c r="P188" s="3"/>
    </row>
    <row r="189" spans="1:16" x14ac:dyDescent="0.3">
      <c r="A189" t="s">
        <v>154</v>
      </c>
      <c r="B189" t="s">
        <v>155</v>
      </c>
      <c r="C189" s="2" t="s">
        <v>10</v>
      </c>
      <c r="D189" s="3">
        <v>25</v>
      </c>
      <c r="E189" s="3">
        <v>180</v>
      </c>
      <c r="F189" s="8">
        <v>40</v>
      </c>
      <c r="G189" s="8">
        <v>30</v>
      </c>
      <c r="H189" s="8"/>
      <c r="I189" s="8"/>
      <c r="J189" s="8"/>
      <c r="K189" s="8"/>
      <c r="L189" s="8"/>
      <c r="M189" s="3" t="s">
        <v>145</v>
      </c>
      <c r="N189">
        <v>91</v>
      </c>
      <c r="O189" s="3">
        <f t="shared" si="14"/>
        <v>1000</v>
      </c>
      <c r="P189" s="3"/>
    </row>
    <row r="190" spans="1:16" x14ac:dyDescent="0.3">
      <c r="A190" t="s">
        <v>156</v>
      </c>
      <c r="B190" t="s">
        <v>157</v>
      </c>
      <c r="C190" s="2" t="s">
        <v>10</v>
      </c>
      <c r="D190" s="3">
        <v>4</v>
      </c>
      <c r="E190" s="3">
        <v>50</v>
      </c>
      <c r="F190" s="8">
        <v>332</v>
      </c>
      <c r="G190" s="8">
        <v>280</v>
      </c>
      <c r="H190" s="8">
        <v>309</v>
      </c>
      <c r="I190" s="8">
        <v>280</v>
      </c>
      <c r="J190" s="8">
        <v>255</v>
      </c>
      <c r="K190" s="8">
        <v>244</v>
      </c>
      <c r="L190" s="8">
        <v>158</v>
      </c>
      <c r="M190" s="3" t="s">
        <v>145</v>
      </c>
      <c r="N190">
        <v>94</v>
      </c>
      <c r="O190" s="3">
        <f t="shared" si="14"/>
        <v>1328</v>
      </c>
      <c r="P190" s="3"/>
    </row>
    <row r="191" spans="1:16" x14ac:dyDescent="0.3">
      <c r="A191" t="s">
        <v>158</v>
      </c>
      <c r="B191" t="s">
        <v>159</v>
      </c>
      <c r="C191" s="2" t="s">
        <v>10</v>
      </c>
      <c r="D191" s="3">
        <v>35</v>
      </c>
      <c r="E191" s="3">
        <v>300</v>
      </c>
      <c r="F191" s="8">
        <v>19</v>
      </c>
      <c r="G191" s="8">
        <v>41</v>
      </c>
      <c r="H191" s="8">
        <v>40</v>
      </c>
      <c r="I191" s="8">
        <v>23</v>
      </c>
      <c r="J191" s="8">
        <v>70</v>
      </c>
      <c r="K191" s="8">
        <v>22</v>
      </c>
      <c r="L191" s="8">
        <v>25</v>
      </c>
      <c r="M191" s="3" t="s">
        <v>145</v>
      </c>
      <c r="N191">
        <v>97</v>
      </c>
      <c r="O191" s="3">
        <f t="shared" si="14"/>
        <v>665</v>
      </c>
      <c r="P191" s="3"/>
    </row>
    <row r="192" spans="1:16" x14ac:dyDescent="0.3">
      <c r="A192" t="s">
        <v>160</v>
      </c>
      <c r="B192" t="s">
        <v>161</v>
      </c>
      <c r="C192" s="2" t="s">
        <v>10</v>
      </c>
      <c r="D192" s="3">
        <v>30</v>
      </c>
      <c r="E192" s="3">
        <v>250</v>
      </c>
      <c r="F192" s="8">
        <v>15</v>
      </c>
      <c r="G192" s="8">
        <v>10</v>
      </c>
      <c r="H192" s="8">
        <v>8</v>
      </c>
      <c r="I192" s="8">
        <v>10</v>
      </c>
      <c r="J192" s="8">
        <v>25</v>
      </c>
      <c r="K192" s="8">
        <v>10</v>
      </c>
      <c r="L192" s="8">
        <v>3</v>
      </c>
      <c r="M192" s="3" t="s">
        <v>145</v>
      </c>
      <c r="N192">
        <v>96</v>
      </c>
      <c r="O192" s="3">
        <f t="shared" si="14"/>
        <v>450</v>
      </c>
      <c r="P192" s="3"/>
    </row>
    <row r="193" spans="1:16" x14ac:dyDescent="0.3">
      <c r="A193" t="s">
        <v>162</v>
      </c>
      <c r="B193" t="s">
        <v>163</v>
      </c>
      <c r="C193" s="2" t="s">
        <v>10</v>
      </c>
      <c r="D193" s="3">
        <v>8</v>
      </c>
      <c r="E193" s="3">
        <v>125</v>
      </c>
      <c r="F193" s="8">
        <v>45</v>
      </c>
      <c r="G193" s="8">
        <v>50</v>
      </c>
      <c r="H193" s="8">
        <v>80</v>
      </c>
      <c r="I193" s="8">
        <v>50</v>
      </c>
      <c r="J193" s="8">
        <v>120</v>
      </c>
      <c r="K193" s="8">
        <v>103</v>
      </c>
      <c r="L193" s="8">
        <v>69</v>
      </c>
      <c r="M193" s="3" t="s">
        <v>145</v>
      </c>
      <c r="N193">
        <v>100</v>
      </c>
      <c r="O193" s="3">
        <f t="shared" si="14"/>
        <v>360</v>
      </c>
      <c r="P193" s="3"/>
    </row>
    <row r="194" spans="1:16" x14ac:dyDescent="0.3">
      <c r="A194" t="s">
        <v>164</v>
      </c>
      <c r="B194" t="s">
        <v>165</v>
      </c>
      <c r="C194" s="2" t="s">
        <v>10</v>
      </c>
      <c r="D194" s="3">
        <v>30</v>
      </c>
      <c r="E194" s="3">
        <v>200</v>
      </c>
      <c r="F194" s="8">
        <v>20</v>
      </c>
      <c r="G194" s="8">
        <v>25</v>
      </c>
      <c r="H194" s="8">
        <v>60</v>
      </c>
      <c r="I194" s="8">
        <v>45</v>
      </c>
      <c r="J194" s="8">
        <v>55</v>
      </c>
      <c r="K194" s="8">
        <v>130</v>
      </c>
      <c r="L194" s="8">
        <v>0</v>
      </c>
      <c r="M194" s="3" t="s">
        <v>145</v>
      </c>
      <c r="N194">
        <v>91</v>
      </c>
      <c r="O194" s="3">
        <f t="shared" si="14"/>
        <v>600</v>
      </c>
      <c r="P194" s="3"/>
    </row>
    <row r="195" spans="1:16" x14ac:dyDescent="0.3">
      <c r="A195" t="s">
        <v>166</v>
      </c>
      <c r="B195" t="s">
        <v>167</v>
      </c>
      <c r="C195" s="2" t="s">
        <v>10</v>
      </c>
      <c r="D195" s="3">
        <v>30</v>
      </c>
      <c r="E195" s="3">
        <v>280</v>
      </c>
      <c r="F195" s="8">
        <v>12</v>
      </c>
      <c r="G195" s="8">
        <v>12</v>
      </c>
      <c r="H195" s="8">
        <v>9</v>
      </c>
      <c r="I195" s="8">
        <v>10</v>
      </c>
      <c r="J195" s="8">
        <v>13</v>
      </c>
      <c r="K195" s="8">
        <v>13</v>
      </c>
      <c r="L195" s="8">
        <v>15</v>
      </c>
      <c r="M195" s="3" t="s">
        <v>145</v>
      </c>
      <c r="N195">
        <v>93</v>
      </c>
      <c r="O195" s="3">
        <f t="shared" ref="O195:O203" si="15">D195*F195</f>
        <v>360</v>
      </c>
      <c r="P195" s="3"/>
    </row>
    <row r="196" spans="1:16" x14ac:dyDescent="0.3">
      <c r="A196" t="s">
        <v>168</v>
      </c>
      <c r="B196" t="s">
        <v>169</v>
      </c>
      <c r="C196" s="2" t="s">
        <v>10</v>
      </c>
      <c r="D196" s="3">
        <v>45</v>
      </c>
      <c r="E196" s="3">
        <v>300</v>
      </c>
      <c r="F196" s="8">
        <v>23</v>
      </c>
      <c r="G196" s="8">
        <v>20</v>
      </c>
      <c r="H196" s="8">
        <v>15</v>
      </c>
      <c r="I196" s="8">
        <v>10</v>
      </c>
      <c r="J196" s="8">
        <v>13</v>
      </c>
      <c r="K196" s="8">
        <v>20</v>
      </c>
      <c r="L196" s="8">
        <v>15</v>
      </c>
      <c r="M196" s="3" t="s">
        <v>145</v>
      </c>
      <c r="N196">
        <v>98</v>
      </c>
      <c r="O196" s="3">
        <f t="shared" si="15"/>
        <v>1035</v>
      </c>
      <c r="P196" s="3"/>
    </row>
    <row r="197" spans="1:16" x14ac:dyDescent="0.3">
      <c r="A197" t="s">
        <v>170</v>
      </c>
      <c r="B197" t="s">
        <v>171</v>
      </c>
      <c r="C197" s="2" t="s">
        <v>10</v>
      </c>
      <c r="D197" s="3">
        <v>6</v>
      </c>
      <c r="E197" s="3">
        <v>130</v>
      </c>
      <c r="F197" s="8">
        <v>85</v>
      </c>
      <c r="G197" s="8">
        <v>34</v>
      </c>
      <c r="H197" s="8">
        <v>33</v>
      </c>
      <c r="I197" s="8">
        <v>10</v>
      </c>
      <c r="J197" s="8">
        <v>0</v>
      </c>
      <c r="K197" s="8">
        <v>0</v>
      </c>
      <c r="L197" s="8">
        <v>0</v>
      </c>
      <c r="M197" s="3" t="s">
        <v>145</v>
      </c>
      <c r="N197">
        <v>92</v>
      </c>
      <c r="O197" s="3">
        <f t="shared" si="15"/>
        <v>510</v>
      </c>
      <c r="P197" s="3"/>
    </row>
    <row r="198" spans="1:16" x14ac:dyDescent="0.3">
      <c r="A198" t="s">
        <v>172</v>
      </c>
      <c r="B198" t="s">
        <v>173</v>
      </c>
      <c r="C198" s="2" t="s">
        <v>10</v>
      </c>
      <c r="D198" s="3">
        <v>25</v>
      </c>
      <c r="E198" s="3">
        <v>99</v>
      </c>
      <c r="F198" s="8">
        <v>65</v>
      </c>
      <c r="G198" s="8">
        <v>50</v>
      </c>
      <c r="H198" s="8">
        <v>95</v>
      </c>
      <c r="I198" s="8">
        <v>89</v>
      </c>
      <c r="J198" s="8">
        <v>66</v>
      </c>
      <c r="K198" s="8">
        <v>30</v>
      </c>
      <c r="L198" s="8">
        <v>0</v>
      </c>
      <c r="M198" s="3" t="s">
        <v>145</v>
      </c>
      <c r="N198">
        <v>93</v>
      </c>
      <c r="O198" s="3">
        <f t="shared" si="15"/>
        <v>1625</v>
      </c>
      <c r="P198" s="3"/>
    </row>
    <row r="199" spans="1:16" x14ac:dyDescent="0.3">
      <c r="A199" t="s">
        <v>174</v>
      </c>
      <c r="B199" t="s">
        <v>175</v>
      </c>
      <c r="C199" s="2" t="s">
        <v>10</v>
      </c>
      <c r="D199" s="3">
        <v>30</v>
      </c>
      <c r="E199" s="3">
        <v>250</v>
      </c>
      <c r="F199" s="8">
        <v>15</v>
      </c>
      <c r="G199" s="8">
        <v>17</v>
      </c>
      <c r="H199" s="8">
        <v>15</v>
      </c>
      <c r="I199" s="8">
        <v>20</v>
      </c>
      <c r="J199" s="8">
        <v>35</v>
      </c>
      <c r="K199" s="8">
        <v>24</v>
      </c>
      <c r="L199" s="8">
        <v>15</v>
      </c>
      <c r="M199" s="3" t="s">
        <v>145</v>
      </c>
      <c r="N199">
        <v>90</v>
      </c>
      <c r="O199" s="3">
        <f t="shared" si="15"/>
        <v>450</v>
      </c>
      <c r="P199" s="3"/>
    </row>
    <row r="200" spans="1:16" x14ac:dyDescent="0.3">
      <c r="A200" t="s">
        <v>176</v>
      </c>
      <c r="B200" t="s">
        <v>177</v>
      </c>
      <c r="C200" s="2" t="s">
        <v>10</v>
      </c>
      <c r="D200" s="3">
        <v>30</v>
      </c>
      <c r="E200" s="3">
        <v>300</v>
      </c>
      <c r="F200" s="8">
        <v>25</v>
      </c>
      <c r="G200" s="8">
        <v>30</v>
      </c>
      <c r="H200" s="8">
        <v>10</v>
      </c>
      <c r="I200" s="8">
        <v>20</v>
      </c>
      <c r="J200" s="8">
        <v>43</v>
      </c>
      <c r="K200" s="8">
        <v>55</v>
      </c>
      <c r="L200" s="8">
        <v>10</v>
      </c>
      <c r="M200" s="3" t="s">
        <v>145</v>
      </c>
      <c r="N200">
        <v>98</v>
      </c>
      <c r="O200" s="3">
        <f t="shared" si="15"/>
        <v>750</v>
      </c>
      <c r="P200" s="3"/>
    </row>
    <row r="201" spans="1:16" x14ac:dyDescent="0.3">
      <c r="A201" t="s">
        <v>178</v>
      </c>
      <c r="B201" t="s">
        <v>179</v>
      </c>
      <c r="C201" s="2" t="s">
        <v>10</v>
      </c>
      <c r="D201" s="3">
        <v>30</v>
      </c>
      <c r="E201" s="3">
        <v>280</v>
      </c>
      <c r="F201" s="8">
        <v>35</v>
      </c>
      <c r="G201" s="8">
        <v>55</v>
      </c>
      <c r="H201" s="8">
        <v>2</v>
      </c>
      <c r="I201" s="8">
        <v>10</v>
      </c>
      <c r="J201" s="8">
        <v>62</v>
      </c>
      <c r="K201" s="8">
        <v>57</v>
      </c>
      <c r="L201" s="8">
        <v>315</v>
      </c>
      <c r="M201" s="3" t="s">
        <v>145</v>
      </c>
      <c r="N201">
        <v>92</v>
      </c>
      <c r="O201" s="3">
        <f t="shared" si="15"/>
        <v>1050</v>
      </c>
      <c r="P201" s="3"/>
    </row>
    <row r="202" spans="1:16" x14ac:dyDescent="0.3">
      <c r="A202" t="s">
        <v>180</v>
      </c>
      <c r="B202" t="s">
        <v>181</v>
      </c>
      <c r="C202" s="2" t="s">
        <v>10</v>
      </c>
      <c r="D202" s="3">
        <v>7</v>
      </c>
      <c r="E202" s="3">
        <v>120</v>
      </c>
      <c r="F202" s="8">
        <v>10</v>
      </c>
      <c r="G202" s="8"/>
      <c r="H202" s="8"/>
      <c r="I202" s="8"/>
      <c r="J202" s="8"/>
      <c r="K202" s="8"/>
      <c r="L202" s="8"/>
      <c r="M202" s="3" t="s">
        <v>145</v>
      </c>
      <c r="N202">
        <v>98</v>
      </c>
      <c r="O202" s="3">
        <f t="shared" si="15"/>
        <v>70</v>
      </c>
      <c r="P202" s="3"/>
    </row>
    <row r="203" spans="1:16" x14ac:dyDescent="0.3">
      <c r="A203" t="s">
        <v>182</v>
      </c>
      <c r="B203" t="s">
        <v>171</v>
      </c>
      <c r="C203" s="2" t="s">
        <v>10</v>
      </c>
      <c r="D203" s="3">
        <v>5</v>
      </c>
      <c r="E203" s="3">
        <v>100</v>
      </c>
      <c r="F203" s="8">
        <v>5</v>
      </c>
      <c r="G203" s="8">
        <v>7</v>
      </c>
      <c r="H203" s="8">
        <v>3</v>
      </c>
      <c r="I203" s="8">
        <v>8</v>
      </c>
      <c r="J203" s="8">
        <v>0</v>
      </c>
      <c r="K203" s="8">
        <v>0</v>
      </c>
      <c r="L203" s="8">
        <v>0</v>
      </c>
      <c r="M203" s="3" t="s">
        <v>145</v>
      </c>
      <c r="N203">
        <v>91</v>
      </c>
      <c r="O203" s="3">
        <f t="shared" si="15"/>
        <v>25</v>
      </c>
      <c r="P203" s="3"/>
    </row>
    <row r="204" spans="1:16" x14ac:dyDescent="0.3">
      <c r="D204" s="3"/>
      <c r="E204" s="3"/>
      <c r="F204" s="13"/>
      <c r="G204" s="13"/>
      <c r="H204" s="13"/>
      <c r="I204" s="13"/>
      <c r="J204" s="13"/>
      <c r="K204" s="13"/>
      <c r="L204" s="13"/>
      <c r="M204" s="3"/>
    </row>
    <row r="205" spans="1:16" x14ac:dyDescent="0.3">
      <c r="D205" s="3"/>
      <c r="E205" s="3"/>
      <c r="F205" s="8"/>
      <c r="G205" s="8"/>
      <c r="H205" s="8"/>
      <c r="I205" s="8"/>
      <c r="J205" s="8"/>
      <c r="K205" s="8"/>
      <c r="L205" s="8"/>
      <c r="M205" s="3"/>
    </row>
    <row r="206" spans="1:16" x14ac:dyDescent="0.3">
      <c r="D206" s="3"/>
      <c r="E206" s="3"/>
      <c r="F206" s="8"/>
      <c r="G206" s="8"/>
      <c r="H206" s="8"/>
      <c r="I206" s="8"/>
      <c r="J206" s="8"/>
      <c r="K206" s="8"/>
      <c r="L206" s="8"/>
      <c r="M206" s="3"/>
    </row>
    <row r="207" spans="1:16" x14ac:dyDescent="0.3">
      <c r="D207" s="3"/>
      <c r="E207" s="3"/>
      <c r="F207" s="8"/>
      <c r="G207" s="8"/>
      <c r="H207" s="8"/>
      <c r="I207" s="8"/>
      <c r="J207" s="8"/>
      <c r="K207" s="8"/>
      <c r="L207" s="8"/>
      <c r="M207" s="3"/>
    </row>
    <row r="208" spans="1:16" x14ac:dyDescent="0.3">
      <c r="D208" s="3"/>
      <c r="E208" s="3"/>
      <c r="F208" s="8"/>
      <c r="G208" s="8"/>
      <c r="H208" s="8"/>
      <c r="I208" s="8"/>
      <c r="J208" s="8"/>
      <c r="K208" s="8"/>
      <c r="L208" s="8"/>
      <c r="M208" s="3"/>
    </row>
    <row r="209" spans="4:13" x14ac:dyDescent="0.3">
      <c r="D209" s="3"/>
      <c r="E209" s="3"/>
      <c r="F209" s="8"/>
      <c r="G209" s="8"/>
      <c r="H209" s="8"/>
      <c r="I209" s="8"/>
      <c r="J209" s="8"/>
      <c r="K209" s="8"/>
      <c r="L209" s="8"/>
      <c r="M209" s="3"/>
    </row>
    <row r="210" spans="4:13" x14ac:dyDescent="0.3">
      <c r="D210" s="3"/>
      <c r="E210" s="3"/>
      <c r="F210" s="8"/>
      <c r="G210" s="8"/>
      <c r="H210" s="8"/>
      <c r="I210" s="8"/>
      <c r="J210" s="8"/>
      <c r="K210" s="8"/>
      <c r="L210" s="8"/>
      <c r="M210" s="3"/>
    </row>
    <row r="211" spans="4:13" x14ac:dyDescent="0.3">
      <c r="D211" s="3"/>
      <c r="E211" s="3"/>
      <c r="F211" s="8"/>
      <c r="G211" s="8"/>
      <c r="H211" s="8"/>
      <c r="I211" s="8"/>
      <c r="J211" s="8"/>
      <c r="K211" s="8"/>
      <c r="L211" s="8"/>
      <c r="M211" s="3"/>
    </row>
    <row r="212" spans="4:13" x14ac:dyDescent="0.3">
      <c r="D212" s="3"/>
      <c r="E212" s="3"/>
      <c r="F212" s="8"/>
      <c r="G212" s="8"/>
      <c r="H212" s="8"/>
      <c r="I212" s="8"/>
      <c r="J212" s="8"/>
      <c r="K212" s="8"/>
      <c r="L212" s="8"/>
      <c r="M212" s="3"/>
    </row>
    <row r="213" spans="4:13" x14ac:dyDescent="0.3">
      <c r="D213" s="3"/>
      <c r="E213" s="3"/>
      <c r="F213" s="8"/>
      <c r="G213" s="8"/>
      <c r="H213" s="8"/>
      <c r="I213" s="8"/>
      <c r="J213" s="8"/>
      <c r="K213" s="8"/>
      <c r="L213" s="8"/>
      <c r="M213" s="3"/>
    </row>
    <row r="214" spans="4:13" x14ac:dyDescent="0.3">
      <c r="D214" s="3"/>
      <c r="E214" s="3"/>
      <c r="F214" s="8"/>
      <c r="G214" s="8"/>
      <c r="H214" s="8"/>
      <c r="I214" s="8"/>
      <c r="J214" s="8"/>
      <c r="K214" s="8"/>
      <c r="L214" s="8"/>
      <c r="M214" s="3"/>
    </row>
    <row r="215" spans="4:13" x14ac:dyDescent="0.3">
      <c r="D215" s="3"/>
      <c r="E215" s="3"/>
      <c r="F215" s="8"/>
      <c r="G215" s="8"/>
      <c r="H215" s="8"/>
      <c r="I215" s="8"/>
      <c r="J215" s="8"/>
      <c r="K215" s="8"/>
      <c r="L215" s="8"/>
      <c r="M215" s="3"/>
    </row>
    <row r="216" spans="4:13" x14ac:dyDescent="0.3">
      <c r="D216" s="3"/>
      <c r="E216" s="3"/>
      <c r="F216" s="8"/>
      <c r="G216" s="8"/>
      <c r="H216" s="8"/>
      <c r="I216" s="8"/>
      <c r="J216" s="8"/>
      <c r="K216" s="8"/>
      <c r="L216" s="8"/>
      <c r="M216" s="3"/>
    </row>
    <row r="217" spans="4:13" x14ac:dyDescent="0.3">
      <c r="D217" s="3"/>
      <c r="E217" s="3"/>
      <c r="F217" s="8"/>
      <c r="G217" s="8"/>
      <c r="H217" s="8"/>
      <c r="I217" s="8"/>
      <c r="J217" s="8"/>
      <c r="K217" s="8"/>
      <c r="L217" s="8"/>
      <c r="M217" s="3"/>
    </row>
    <row r="218" spans="4:13" x14ac:dyDescent="0.3">
      <c r="D218" s="3"/>
      <c r="E218" s="3"/>
      <c r="F218" s="8"/>
      <c r="G218" s="8"/>
      <c r="H218" s="8"/>
      <c r="I218" s="8"/>
      <c r="J218" s="8"/>
      <c r="K218" s="8"/>
      <c r="L218" s="8"/>
      <c r="M218" s="3"/>
    </row>
    <row r="219" spans="4:13" x14ac:dyDescent="0.3">
      <c r="D219" s="3"/>
      <c r="E219" s="3"/>
      <c r="F219" s="8"/>
      <c r="G219" s="8"/>
      <c r="H219" s="8"/>
      <c r="I219" s="8"/>
      <c r="J219" s="8"/>
      <c r="K219" s="8"/>
      <c r="L219" s="8"/>
      <c r="M219" s="3"/>
    </row>
    <row r="220" spans="4:13" x14ac:dyDescent="0.3">
      <c r="D220" s="3"/>
      <c r="E220" s="3"/>
      <c r="F220" s="8"/>
      <c r="G220" s="8"/>
      <c r="H220" s="8"/>
      <c r="I220" s="8"/>
      <c r="J220" s="8"/>
      <c r="K220" s="8"/>
      <c r="L220" s="8"/>
      <c r="M220" s="3"/>
    </row>
    <row r="221" spans="4:13" x14ac:dyDescent="0.3">
      <c r="D221" s="3"/>
      <c r="E221" s="3"/>
      <c r="F221" s="8"/>
      <c r="G221" s="8"/>
      <c r="H221" s="8"/>
      <c r="I221" s="8"/>
      <c r="J221" s="8"/>
      <c r="K221" s="8"/>
      <c r="L221" s="8"/>
      <c r="M221" s="3"/>
    </row>
    <row r="222" spans="4:13" x14ac:dyDescent="0.3">
      <c r="D222" s="3"/>
      <c r="E222" s="3"/>
      <c r="F222" s="8"/>
      <c r="G222" s="8"/>
      <c r="H222" s="8"/>
      <c r="I222" s="8"/>
      <c r="J222" s="8"/>
      <c r="K222" s="8"/>
      <c r="L222" s="8"/>
      <c r="M222" s="3"/>
    </row>
    <row r="223" spans="4:13" x14ac:dyDescent="0.3">
      <c r="D223" s="3"/>
      <c r="E223" s="3"/>
      <c r="F223" s="8"/>
      <c r="G223" s="8"/>
      <c r="H223" s="8"/>
      <c r="I223" s="8"/>
      <c r="J223" s="8"/>
      <c r="K223" s="8"/>
      <c r="L223" s="8"/>
      <c r="M223" s="3"/>
    </row>
    <row r="224" spans="4:13" x14ac:dyDescent="0.3">
      <c r="D224" s="3"/>
      <c r="E224" s="3"/>
      <c r="F224" s="8"/>
      <c r="G224" s="8"/>
      <c r="H224" s="8"/>
      <c r="I224" s="8"/>
      <c r="J224" s="8"/>
      <c r="K224" s="8"/>
      <c r="L224" s="8"/>
      <c r="M224" s="3"/>
    </row>
    <row r="225" spans="4:13" x14ac:dyDescent="0.3">
      <c r="D225" s="3"/>
      <c r="E225" s="3"/>
      <c r="F225" s="8"/>
      <c r="G225" s="8"/>
      <c r="H225" s="8"/>
      <c r="I225" s="8"/>
      <c r="J225" s="8"/>
      <c r="K225" s="8"/>
      <c r="L225" s="8"/>
      <c r="M225" s="3"/>
    </row>
    <row r="226" spans="4:13" x14ac:dyDescent="0.3">
      <c r="D226" s="3"/>
      <c r="E226" s="3"/>
      <c r="F226" s="8"/>
      <c r="G226" s="8"/>
      <c r="H226" s="8"/>
      <c r="I226" s="8"/>
      <c r="J226" s="8"/>
      <c r="K226" s="8"/>
      <c r="L226" s="8"/>
      <c r="M226" s="3"/>
    </row>
    <row r="227" spans="4:13" x14ac:dyDescent="0.3">
      <c r="D227" s="3"/>
      <c r="E227" s="3"/>
      <c r="F227" s="8"/>
      <c r="G227" s="8"/>
      <c r="H227" s="8"/>
      <c r="I227" s="8"/>
      <c r="J227" s="8"/>
      <c r="K227" s="8"/>
      <c r="L227" s="8"/>
      <c r="M227" s="3"/>
    </row>
    <row r="228" spans="4:13" x14ac:dyDescent="0.3">
      <c r="D228" s="3"/>
      <c r="E228" s="3"/>
      <c r="F228" s="8"/>
      <c r="G228" s="8"/>
      <c r="H228" s="8"/>
      <c r="I228" s="8"/>
      <c r="J228" s="8"/>
      <c r="K228" s="8"/>
      <c r="L228" s="8"/>
      <c r="M228" s="3"/>
    </row>
    <row r="229" spans="4:13" x14ac:dyDescent="0.3">
      <c r="D229" s="3"/>
      <c r="E229" s="3"/>
      <c r="F229" s="8"/>
      <c r="G229" s="8"/>
      <c r="H229" s="8"/>
      <c r="I229" s="8"/>
      <c r="J229" s="8"/>
      <c r="K229" s="8"/>
      <c r="L229" s="8"/>
      <c r="M229" s="3"/>
    </row>
    <row r="230" spans="4:13" x14ac:dyDescent="0.3">
      <c r="D230" s="3"/>
      <c r="E230" s="3"/>
      <c r="F230" s="8"/>
      <c r="G230" s="8"/>
      <c r="H230" s="8"/>
      <c r="I230" s="8"/>
      <c r="J230" s="8"/>
      <c r="K230" s="8"/>
      <c r="L230" s="8"/>
      <c r="M230" s="3"/>
    </row>
    <row r="231" spans="4:13" x14ac:dyDescent="0.3">
      <c r="D231" s="3"/>
      <c r="E231" s="3"/>
      <c r="F231" s="8"/>
      <c r="G231" s="8"/>
      <c r="H231" s="8"/>
      <c r="I231" s="8"/>
      <c r="J231" s="8"/>
      <c r="K231" s="8"/>
      <c r="L231" s="8"/>
      <c r="M231" s="3"/>
    </row>
    <row r="232" spans="4:13" x14ac:dyDescent="0.3">
      <c r="D232" s="3"/>
      <c r="E232" s="3"/>
      <c r="F232" s="8"/>
      <c r="G232" s="8"/>
      <c r="H232" s="8"/>
      <c r="I232" s="8"/>
      <c r="J232" s="8"/>
      <c r="K232" s="8"/>
      <c r="L232" s="8"/>
      <c r="M232" s="3"/>
    </row>
    <row r="233" spans="4:13" x14ac:dyDescent="0.3">
      <c r="D233" s="3"/>
      <c r="E233" s="3"/>
      <c r="F233" s="8"/>
      <c r="G233" s="8"/>
      <c r="H233" s="8"/>
      <c r="I233" s="8"/>
      <c r="J233" s="8"/>
      <c r="K233" s="8"/>
      <c r="L233" s="8"/>
      <c r="M233" s="3"/>
    </row>
    <row r="234" spans="4:13" x14ac:dyDescent="0.3">
      <c r="D234" s="3"/>
      <c r="E234" s="3"/>
      <c r="F234" s="8"/>
      <c r="G234" s="8"/>
      <c r="H234" s="8"/>
      <c r="I234" s="8"/>
      <c r="J234" s="8"/>
      <c r="K234" s="8"/>
      <c r="L234" s="8"/>
      <c r="M234" s="3"/>
    </row>
    <row r="235" spans="4:13" x14ac:dyDescent="0.3">
      <c r="D235" s="3"/>
      <c r="E235" s="3"/>
      <c r="F235" s="8"/>
      <c r="G235" s="8"/>
      <c r="H235" s="8"/>
      <c r="I235" s="8"/>
      <c r="J235" s="8"/>
      <c r="K235" s="8"/>
      <c r="L235" s="8"/>
      <c r="M235" s="3"/>
    </row>
    <row r="236" spans="4:13" x14ac:dyDescent="0.3">
      <c r="D236" s="3"/>
      <c r="E236" s="3"/>
      <c r="F236" s="8"/>
      <c r="G236" s="8"/>
      <c r="H236" s="8"/>
      <c r="I236" s="8"/>
      <c r="J236" s="8"/>
      <c r="K236" s="8"/>
      <c r="L236" s="8"/>
      <c r="M236" s="3"/>
    </row>
    <row r="237" spans="4:13" x14ac:dyDescent="0.3">
      <c r="D237" s="3"/>
      <c r="E237" s="3"/>
      <c r="F237" s="8"/>
      <c r="G237" s="8"/>
      <c r="H237" s="8"/>
      <c r="I237" s="8"/>
      <c r="J237" s="8"/>
      <c r="K237" s="8"/>
      <c r="L237" s="8"/>
      <c r="M237" s="3"/>
    </row>
    <row r="238" spans="4:13" x14ac:dyDescent="0.3">
      <c r="D238" s="3"/>
      <c r="E238" s="3"/>
      <c r="F238" s="8"/>
      <c r="G238" s="8"/>
      <c r="H238" s="8"/>
      <c r="I238" s="8"/>
      <c r="J238" s="8"/>
      <c r="K238" s="8"/>
      <c r="L238" s="8"/>
      <c r="M238" s="3"/>
    </row>
    <row r="239" spans="4:13" x14ac:dyDescent="0.3">
      <c r="D239" s="3"/>
      <c r="E239" s="3"/>
      <c r="F239" s="8"/>
      <c r="G239" s="8"/>
      <c r="H239" s="8"/>
      <c r="I239" s="8"/>
      <c r="J239" s="8"/>
      <c r="K239" s="8"/>
      <c r="L239" s="8"/>
      <c r="M239" s="3"/>
    </row>
    <row r="240" spans="4:13" x14ac:dyDescent="0.3">
      <c r="D240" s="3"/>
      <c r="E240" s="3"/>
      <c r="F240" s="8"/>
      <c r="G240" s="8"/>
      <c r="H240" s="8"/>
      <c r="I240" s="8"/>
      <c r="J240" s="8"/>
      <c r="K240" s="8"/>
      <c r="L240" s="8"/>
      <c r="M240" s="3"/>
    </row>
    <row r="241" spans="4:13" x14ac:dyDescent="0.3">
      <c r="D241" s="3"/>
      <c r="E241" s="3"/>
      <c r="F241" s="8"/>
      <c r="G241" s="8"/>
      <c r="H241" s="8"/>
      <c r="I241" s="8"/>
      <c r="J241" s="8"/>
      <c r="K241" s="8"/>
      <c r="L241" s="8"/>
      <c r="M241" s="3"/>
    </row>
    <row r="242" spans="4:13" x14ac:dyDescent="0.3">
      <c r="D242" s="3"/>
      <c r="E242" s="3"/>
      <c r="F242" s="8"/>
      <c r="G242" s="8"/>
      <c r="H242" s="8"/>
      <c r="I242" s="8"/>
      <c r="J242" s="8"/>
      <c r="K242" s="8"/>
      <c r="L242" s="8"/>
      <c r="M242" s="3"/>
    </row>
    <row r="243" spans="4:13" x14ac:dyDescent="0.3">
      <c r="D243" s="3"/>
      <c r="E243" s="3"/>
      <c r="F243" s="8"/>
      <c r="G243" s="8"/>
      <c r="H243" s="8"/>
      <c r="I243" s="8"/>
      <c r="J243" s="8"/>
      <c r="K243" s="8"/>
      <c r="L243" s="8"/>
      <c r="M243" s="3"/>
    </row>
    <row r="244" spans="4:13" x14ac:dyDescent="0.3">
      <c r="D244" s="3"/>
      <c r="E244" s="3"/>
      <c r="F244" s="8"/>
      <c r="G244" s="8"/>
      <c r="H244" s="8"/>
      <c r="I244" s="8"/>
      <c r="J244" s="8"/>
      <c r="K244" s="8"/>
      <c r="L244" s="8"/>
      <c r="M244" s="3"/>
    </row>
    <row r="245" spans="4:13" x14ac:dyDescent="0.3">
      <c r="D245" s="3"/>
      <c r="E245" s="3"/>
      <c r="F245" s="8"/>
      <c r="G245" s="8"/>
      <c r="H245" s="8"/>
      <c r="I245" s="8"/>
      <c r="J245" s="8"/>
      <c r="K245" s="8"/>
      <c r="L245" s="8"/>
      <c r="M245" s="3"/>
    </row>
    <row r="246" spans="4:13" x14ac:dyDescent="0.3">
      <c r="D246" s="3"/>
      <c r="E246" s="3"/>
      <c r="F246" s="8"/>
      <c r="G246" s="8"/>
      <c r="H246" s="8"/>
      <c r="I246" s="8"/>
      <c r="J246" s="8"/>
      <c r="K246" s="8"/>
      <c r="L246" s="8"/>
      <c r="M246" s="3"/>
    </row>
    <row r="247" spans="4:13" x14ac:dyDescent="0.3">
      <c r="D247" s="3"/>
      <c r="E247" s="3"/>
      <c r="F247" s="8"/>
      <c r="G247" s="8"/>
      <c r="H247" s="8"/>
      <c r="I247" s="8"/>
      <c r="J247" s="8"/>
      <c r="K247" s="8"/>
      <c r="L247" s="8"/>
      <c r="M247" s="3"/>
    </row>
    <row r="248" spans="4:13" x14ac:dyDescent="0.3">
      <c r="D248" s="3"/>
      <c r="E248" s="3"/>
      <c r="F248" s="8"/>
      <c r="G248" s="8"/>
      <c r="H248" s="8"/>
      <c r="I248" s="8"/>
      <c r="J248" s="8"/>
      <c r="K248" s="8"/>
      <c r="L248" s="8"/>
      <c r="M248" s="3"/>
    </row>
    <row r="249" spans="4:13" x14ac:dyDescent="0.3">
      <c r="D249" s="3"/>
      <c r="E249" s="3"/>
      <c r="F249" s="8"/>
      <c r="G249" s="8"/>
      <c r="H249" s="8"/>
      <c r="I249" s="8"/>
      <c r="J249" s="8"/>
      <c r="K249" s="8"/>
      <c r="L249" s="8"/>
      <c r="M249" s="3"/>
    </row>
    <row r="250" spans="4:13" x14ac:dyDescent="0.3">
      <c r="D250" s="3"/>
      <c r="E250" s="3"/>
      <c r="F250" s="8"/>
      <c r="G250" s="8"/>
      <c r="H250" s="8"/>
      <c r="I250" s="8"/>
      <c r="J250" s="8"/>
      <c r="K250" s="8"/>
      <c r="L250" s="8"/>
      <c r="M250" s="3"/>
    </row>
    <row r="251" spans="4:13" x14ac:dyDescent="0.3">
      <c r="D251" s="3"/>
      <c r="E251" s="3"/>
      <c r="F251" s="8"/>
      <c r="G251" s="8"/>
      <c r="H251" s="8"/>
      <c r="I251" s="8"/>
      <c r="J251" s="8"/>
      <c r="K251" s="8"/>
      <c r="L251" s="8"/>
      <c r="M251" s="3"/>
    </row>
    <row r="252" spans="4:13" x14ac:dyDescent="0.3">
      <c r="D252" s="3"/>
      <c r="E252" s="3"/>
      <c r="F252" s="8"/>
      <c r="G252" s="8"/>
      <c r="H252" s="8"/>
      <c r="I252" s="8"/>
      <c r="J252" s="8"/>
      <c r="K252" s="8"/>
      <c r="L252" s="8"/>
      <c r="M252" s="3"/>
    </row>
    <row r="253" spans="4:13" x14ac:dyDescent="0.3">
      <c r="D253" s="3"/>
      <c r="E253" s="3"/>
      <c r="F253" s="8"/>
      <c r="G253" s="8"/>
      <c r="H253" s="8"/>
      <c r="I253" s="8"/>
      <c r="J253" s="8"/>
      <c r="K253" s="8"/>
      <c r="L253" s="8"/>
      <c r="M253" s="3"/>
    </row>
    <row r="254" spans="4:13" x14ac:dyDescent="0.3">
      <c r="D254" s="3"/>
      <c r="E254" s="3"/>
      <c r="F254" s="8"/>
      <c r="G254" s="8"/>
      <c r="H254" s="8"/>
      <c r="I254" s="8"/>
      <c r="J254" s="8"/>
      <c r="K254" s="8"/>
      <c r="L254" s="8"/>
      <c r="M254" s="3"/>
    </row>
    <row r="255" spans="4:13" x14ac:dyDescent="0.3">
      <c r="D255" s="3"/>
      <c r="E255" s="3"/>
      <c r="F255" s="8"/>
      <c r="G255" s="8"/>
      <c r="H255" s="8"/>
      <c r="I255" s="8"/>
      <c r="J255" s="8"/>
      <c r="K255" s="8"/>
      <c r="L255" s="8"/>
      <c r="M255" s="3"/>
    </row>
    <row r="256" spans="4:13" x14ac:dyDescent="0.3">
      <c r="D256" s="3"/>
      <c r="E256" s="3"/>
      <c r="F256" s="8"/>
      <c r="G256" s="8"/>
      <c r="H256" s="8"/>
      <c r="I256" s="8"/>
      <c r="J256" s="8"/>
      <c r="K256" s="8"/>
      <c r="L256" s="8"/>
      <c r="M256" s="3"/>
    </row>
    <row r="257" spans="4:13" x14ac:dyDescent="0.3">
      <c r="D257" s="3"/>
      <c r="E257" s="3"/>
      <c r="F257" s="8"/>
      <c r="G257" s="8"/>
      <c r="H257" s="8"/>
      <c r="I257" s="8"/>
      <c r="J257" s="8"/>
      <c r="K257" s="8"/>
      <c r="L257" s="8"/>
      <c r="M257" s="3"/>
    </row>
    <row r="258" spans="4:13" x14ac:dyDescent="0.3">
      <c r="D258" s="3"/>
      <c r="E258" s="3"/>
      <c r="F258" s="8"/>
      <c r="G258" s="8"/>
      <c r="H258" s="8"/>
      <c r="I258" s="8"/>
      <c r="J258" s="8"/>
      <c r="K258" s="8"/>
      <c r="L258" s="8"/>
      <c r="M258" s="3"/>
    </row>
    <row r="259" spans="4:13" x14ac:dyDescent="0.3">
      <c r="D259" s="3"/>
      <c r="E259" s="3"/>
      <c r="F259" s="8"/>
      <c r="G259" s="8"/>
      <c r="H259" s="8"/>
      <c r="I259" s="8"/>
      <c r="J259" s="8"/>
      <c r="K259" s="8"/>
      <c r="L259" s="8"/>
      <c r="M259" s="3"/>
    </row>
    <row r="260" spans="4:13" x14ac:dyDescent="0.3">
      <c r="D260" s="3"/>
      <c r="E260" s="3"/>
      <c r="F260" s="8"/>
      <c r="G260" s="8"/>
      <c r="H260" s="8"/>
      <c r="I260" s="8"/>
      <c r="J260" s="8"/>
      <c r="K260" s="8"/>
      <c r="L260" s="8"/>
      <c r="M260" s="3"/>
    </row>
    <row r="261" spans="4:13" x14ac:dyDescent="0.3">
      <c r="D261" s="3"/>
      <c r="E261" s="3"/>
      <c r="F261" s="8"/>
      <c r="G261" s="8"/>
      <c r="H261" s="8"/>
      <c r="I261" s="8"/>
      <c r="J261" s="8"/>
      <c r="K261" s="8"/>
      <c r="L261" s="8"/>
      <c r="M261" s="3"/>
    </row>
    <row r="262" spans="4:13" x14ac:dyDescent="0.3">
      <c r="D262" s="3"/>
      <c r="E262" s="3"/>
      <c r="F262" s="8"/>
      <c r="G262" s="8"/>
      <c r="H262" s="8"/>
      <c r="I262" s="8"/>
      <c r="J262" s="8"/>
      <c r="K262" s="8"/>
      <c r="L262" s="8"/>
      <c r="M262" s="3"/>
    </row>
    <row r="263" spans="4:13" x14ac:dyDescent="0.3">
      <c r="D263" s="3"/>
      <c r="E263" s="3"/>
      <c r="F263" s="8"/>
      <c r="G263" s="8"/>
      <c r="H263" s="8"/>
      <c r="I263" s="8"/>
      <c r="J263" s="8"/>
      <c r="K263" s="8"/>
      <c r="L263" s="8"/>
      <c r="M263" s="3"/>
    </row>
    <row r="264" spans="4:13" x14ac:dyDescent="0.3">
      <c r="D264" s="3"/>
      <c r="E264" s="3"/>
      <c r="F264" s="8"/>
      <c r="G264" s="8"/>
      <c r="H264" s="8"/>
      <c r="I264" s="8"/>
      <c r="J264" s="8"/>
      <c r="K264" s="8"/>
      <c r="L264" s="8"/>
      <c r="M264" s="3"/>
    </row>
    <row r="265" spans="4:13" x14ac:dyDescent="0.3">
      <c r="D265" s="3"/>
      <c r="E265" s="3"/>
      <c r="F265" s="8"/>
      <c r="G265" s="8"/>
      <c r="H265" s="8"/>
      <c r="I265" s="8"/>
      <c r="J265" s="8"/>
      <c r="K265" s="8"/>
      <c r="L265" s="8"/>
      <c r="M265" s="3"/>
    </row>
    <row r="266" spans="4:13" x14ac:dyDescent="0.3">
      <c r="D266" s="3"/>
      <c r="E266" s="3"/>
      <c r="F266" s="8"/>
      <c r="G266" s="8"/>
      <c r="H266" s="8"/>
      <c r="I266" s="8"/>
      <c r="J266" s="8"/>
      <c r="K266" s="8"/>
      <c r="L266" s="8"/>
      <c r="M266" s="3"/>
    </row>
    <row r="267" spans="4:13" x14ac:dyDescent="0.3">
      <c r="D267" s="3"/>
      <c r="E267" s="3"/>
      <c r="F267" s="8"/>
      <c r="G267" s="8"/>
      <c r="H267" s="8"/>
      <c r="I267" s="8"/>
      <c r="J267" s="8"/>
      <c r="K267" s="8"/>
      <c r="L267" s="8"/>
      <c r="M267" s="3"/>
    </row>
    <row r="268" spans="4:13" x14ac:dyDescent="0.3">
      <c r="D268" s="3"/>
      <c r="E268" s="3"/>
      <c r="F268" s="8"/>
      <c r="G268" s="8"/>
      <c r="H268" s="8"/>
      <c r="I268" s="8"/>
      <c r="J268" s="8"/>
      <c r="K268" s="8"/>
      <c r="L268" s="8"/>
      <c r="M268" s="3"/>
    </row>
    <row r="269" spans="4:13" x14ac:dyDescent="0.3">
      <c r="D269" s="3"/>
      <c r="E269" s="3"/>
      <c r="F269" s="8"/>
      <c r="G269" s="8"/>
      <c r="H269" s="8"/>
      <c r="I269" s="8"/>
      <c r="J269" s="8"/>
      <c r="K269" s="8"/>
      <c r="L269" s="8"/>
      <c r="M269" s="3"/>
    </row>
    <row r="270" spans="4:13" x14ac:dyDescent="0.3">
      <c r="D270" s="3"/>
      <c r="E270" s="3"/>
      <c r="F270" s="8"/>
      <c r="G270" s="8"/>
      <c r="H270" s="8"/>
      <c r="I270" s="8"/>
      <c r="J270" s="8"/>
      <c r="K270" s="8"/>
      <c r="L270" s="8"/>
      <c r="M270" s="3"/>
    </row>
    <row r="271" spans="4:13" x14ac:dyDescent="0.3">
      <c r="D271" s="3"/>
      <c r="E271" s="3"/>
      <c r="F271" s="8"/>
      <c r="G271" s="8"/>
      <c r="H271" s="8"/>
      <c r="I271" s="8"/>
      <c r="J271" s="8"/>
      <c r="K271" s="8"/>
      <c r="L271" s="8"/>
      <c r="M271" s="3"/>
    </row>
    <row r="272" spans="4:13" x14ac:dyDescent="0.3">
      <c r="D272" s="3"/>
      <c r="E272" s="3"/>
      <c r="F272" s="8"/>
      <c r="G272" s="8"/>
      <c r="H272" s="8"/>
      <c r="I272" s="8"/>
      <c r="J272" s="8"/>
      <c r="K272" s="8"/>
      <c r="L272" s="8"/>
      <c r="M272" s="3"/>
    </row>
    <row r="273" spans="4:13" x14ac:dyDescent="0.3">
      <c r="D273" s="3"/>
      <c r="E273" s="3"/>
      <c r="F273" s="8"/>
      <c r="G273" s="8"/>
      <c r="H273" s="8"/>
      <c r="I273" s="8"/>
      <c r="J273" s="8"/>
      <c r="K273" s="8"/>
      <c r="L273" s="8"/>
      <c r="M273" s="3"/>
    </row>
    <row r="274" spans="4:13" x14ac:dyDescent="0.3">
      <c r="D274" s="3"/>
      <c r="E274" s="3"/>
      <c r="F274" s="8"/>
      <c r="G274" s="8"/>
      <c r="H274" s="8"/>
      <c r="I274" s="8"/>
      <c r="J274" s="8"/>
      <c r="K274" s="8"/>
      <c r="L274" s="8"/>
      <c r="M274" s="3"/>
    </row>
    <row r="275" spans="4:13" x14ac:dyDescent="0.3">
      <c r="D275" s="3"/>
      <c r="E275" s="3"/>
      <c r="F275" s="8"/>
      <c r="G275" s="8"/>
      <c r="H275" s="8"/>
      <c r="I275" s="8"/>
      <c r="J275" s="8"/>
      <c r="K275" s="8"/>
      <c r="L275" s="8"/>
      <c r="M275" s="3"/>
    </row>
    <row r="276" spans="4:13" x14ac:dyDescent="0.3">
      <c r="D276" s="3"/>
      <c r="E276" s="3"/>
      <c r="F276" s="8"/>
      <c r="G276" s="8"/>
      <c r="H276" s="8"/>
      <c r="I276" s="8"/>
      <c r="J276" s="8"/>
      <c r="K276" s="8"/>
      <c r="L276" s="8"/>
      <c r="M276" s="3"/>
    </row>
    <row r="277" spans="4:13" x14ac:dyDescent="0.3">
      <c r="D277" s="3"/>
      <c r="E277" s="3"/>
      <c r="F277" s="8"/>
      <c r="G277" s="8"/>
      <c r="H277" s="8"/>
      <c r="I277" s="8"/>
      <c r="J277" s="8"/>
      <c r="K277" s="8"/>
      <c r="L277" s="8"/>
      <c r="M277" s="3"/>
    </row>
    <row r="278" spans="4:13" x14ac:dyDescent="0.3">
      <c r="D278" s="3"/>
      <c r="E278" s="3"/>
      <c r="F278" s="8"/>
      <c r="G278" s="8"/>
      <c r="H278" s="8"/>
      <c r="I278" s="8"/>
      <c r="J278" s="8"/>
      <c r="K278" s="8"/>
      <c r="L278" s="8"/>
      <c r="M278" s="3"/>
    </row>
    <row r="279" spans="4:13" x14ac:dyDescent="0.3">
      <c r="D279" s="3"/>
      <c r="E279" s="3"/>
      <c r="F279" s="8"/>
      <c r="G279" s="8"/>
      <c r="H279" s="8"/>
      <c r="I279" s="8"/>
      <c r="J279" s="8"/>
      <c r="K279" s="8"/>
      <c r="L279" s="8"/>
      <c r="M279" s="3"/>
    </row>
    <row r="280" spans="4:13" x14ac:dyDescent="0.3">
      <c r="D280" s="3"/>
      <c r="E280" s="3"/>
      <c r="F280" s="8"/>
      <c r="G280" s="8"/>
      <c r="H280" s="8"/>
      <c r="I280" s="8"/>
      <c r="J280" s="8"/>
      <c r="K280" s="8"/>
      <c r="L280" s="8"/>
      <c r="M280" s="3"/>
    </row>
    <row r="281" spans="4:13" x14ac:dyDescent="0.3">
      <c r="D281" s="3"/>
      <c r="E281" s="3"/>
      <c r="F281" s="8"/>
      <c r="G281" s="8"/>
      <c r="H281" s="8"/>
      <c r="I281" s="8"/>
      <c r="J281" s="8"/>
      <c r="K281" s="8"/>
      <c r="L281" s="8"/>
      <c r="M281" s="3"/>
    </row>
    <row r="282" spans="4:13" x14ac:dyDescent="0.3">
      <c r="D282" s="3"/>
      <c r="E282" s="3"/>
      <c r="F282" s="8"/>
      <c r="G282" s="8"/>
      <c r="H282" s="8"/>
      <c r="I282" s="8"/>
      <c r="J282" s="8"/>
      <c r="K282" s="8"/>
      <c r="L282" s="8"/>
      <c r="M282" s="3"/>
    </row>
    <row r="283" spans="4:13" x14ac:dyDescent="0.3">
      <c r="D283" s="3"/>
      <c r="E283" s="3"/>
      <c r="F283" s="8"/>
      <c r="G283" s="8"/>
      <c r="H283" s="8"/>
      <c r="I283" s="8"/>
      <c r="J283" s="8"/>
      <c r="K283" s="8"/>
      <c r="L283" s="8"/>
      <c r="M283" s="3"/>
    </row>
    <row r="284" spans="4:13" x14ac:dyDescent="0.3">
      <c r="D284" s="3"/>
      <c r="E284" s="3"/>
      <c r="F284" s="8"/>
      <c r="G284" s="8"/>
      <c r="H284" s="8"/>
      <c r="I284" s="8"/>
      <c r="J284" s="8"/>
      <c r="K284" s="8"/>
      <c r="L284" s="8"/>
      <c r="M284" s="3"/>
    </row>
    <row r="285" spans="4:13" x14ac:dyDescent="0.3">
      <c r="D285" s="3"/>
      <c r="E285" s="3"/>
      <c r="F285" s="8"/>
      <c r="G285" s="8"/>
      <c r="H285" s="8"/>
      <c r="I285" s="8"/>
      <c r="J285" s="8"/>
      <c r="K285" s="8"/>
      <c r="L285" s="8"/>
      <c r="M285" s="3"/>
    </row>
    <row r="286" spans="4:13" x14ac:dyDescent="0.3">
      <c r="D286" s="3"/>
      <c r="E286" s="3"/>
      <c r="F286" s="8"/>
      <c r="G286" s="8"/>
      <c r="H286" s="8"/>
      <c r="I286" s="8"/>
      <c r="J286" s="8"/>
      <c r="K286" s="8"/>
      <c r="L286" s="8"/>
      <c r="M286" s="3"/>
    </row>
    <row r="287" spans="4:13" x14ac:dyDescent="0.3">
      <c r="D287" s="3"/>
      <c r="E287" s="3"/>
      <c r="F287" s="8"/>
      <c r="G287" s="8"/>
      <c r="H287" s="8"/>
      <c r="I287" s="8"/>
      <c r="J287" s="8"/>
      <c r="K287" s="8"/>
      <c r="L287" s="8"/>
      <c r="M287" s="3"/>
    </row>
    <row r="288" spans="4:13" x14ac:dyDescent="0.3">
      <c r="D288" s="3"/>
      <c r="E288" s="3"/>
      <c r="F288" s="8"/>
      <c r="G288" s="8"/>
      <c r="H288" s="8"/>
      <c r="I288" s="8"/>
      <c r="J288" s="8"/>
      <c r="K288" s="8"/>
      <c r="L288" s="8"/>
      <c r="M288" s="3"/>
    </row>
    <row r="289" spans="4:13" x14ac:dyDescent="0.3">
      <c r="D289" s="3"/>
      <c r="E289" s="3"/>
      <c r="F289" s="8"/>
      <c r="G289" s="8"/>
      <c r="H289" s="8"/>
      <c r="I289" s="8"/>
      <c r="J289" s="8"/>
      <c r="K289" s="8"/>
      <c r="L289" s="8"/>
      <c r="M289" s="3"/>
    </row>
    <row r="290" spans="4:13" x14ac:dyDescent="0.3">
      <c r="D290" s="3"/>
      <c r="E290" s="3"/>
      <c r="F290" s="8"/>
      <c r="G290" s="8"/>
      <c r="H290" s="8"/>
      <c r="I290" s="8"/>
      <c r="J290" s="8"/>
      <c r="K290" s="8"/>
      <c r="L290" s="8"/>
      <c r="M290" s="3"/>
    </row>
    <row r="291" spans="4:13" x14ac:dyDescent="0.3">
      <c r="D291" s="3"/>
      <c r="E291" s="3"/>
      <c r="F291" s="8"/>
      <c r="G291" s="8"/>
      <c r="H291" s="8"/>
      <c r="I291" s="8"/>
      <c r="J291" s="8"/>
      <c r="K291" s="8"/>
      <c r="L291" s="8"/>
      <c r="M291" s="3"/>
    </row>
    <row r="292" spans="4:13" x14ac:dyDescent="0.3">
      <c r="D292" s="3"/>
      <c r="E292" s="3"/>
      <c r="F292" s="8"/>
      <c r="G292" s="8"/>
      <c r="H292" s="8"/>
      <c r="I292" s="8"/>
      <c r="J292" s="8"/>
      <c r="K292" s="8"/>
      <c r="L292" s="8"/>
      <c r="M292" s="3"/>
    </row>
    <row r="293" spans="4:13" x14ac:dyDescent="0.3">
      <c r="D293" s="3"/>
      <c r="E293" s="3"/>
      <c r="F293" s="8"/>
      <c r="G293" s="8"/>
      <c r="H293" s="8"/>
      <c r="I293" s="8"/>
      <c r="J293" s="8"/>
      <c r="K293" s="8"/>
      <c r="L293" s="8"/>
      <c r="M293" s="3"/>
    </row>
    <row r="294" spans="4:13" x14ac:dyDescent="0.3">
      <c r="D294" s="3"/>
      <c r="E294" s="3"/>
      <c r="F294" s="8"/>
      <c r="G294" s="8"/>
      <c r="H294" s="8"/>
      <c r="I294" s="8"/>
      <c r="J294" s="8"/>
      <c r="K294" s="8"/>
      <c r="L294" s="8"/>
      <c r="M294" s="3"/>
    </row>
    <row r="295" spans="4:13" x14ac:dyDescent="0.3">
      <c r="D295" s="3"/>
      <c r="E295" s="3"/>
      <c r="F295" s="8"/>
      <c r="G295" s="8"/>
      <c r="H295" s="8"/>
      <c r="I295" s="8"/>
      <c r="J295" s="8"/>
      <c r="K295" s="8"/>
      <c r="L295" s="8"/>
      <c r="M295" s="3"/>
    </row>
    <row r="296" spans="4:13" x14ac:dyDescent="0.3">
      <c r="D296" s="3"/>
      <c r="E296" s="3"/>
      <c r="F296" s="8"/>
      <c r="G296" s="8"/>
      <c r="H296" s="8"/>
      <c r="I296" s="8"/>
      <c r="J296" s="8"/>
      <c r="K296" s="8"/>
      <c r="L296" s="8"/>
      <c r="M296" s="3"/>
    </row>
    <row r="297" spans="4:13" x14ac:dyDescent="0.3">
      <c r="D297" s="3"/>
      <c r="E297" s="3"/>
      <c r="F297" s="8"/>
      <c r="G297" s="8"/>
      <c r="H297" s="8"/>
      <c r="I297" s="8"/>
      <c r="J297" s="8"/>
      <c r="K297" s="8"/>
      <c r="L297" s="8"/>
      <c r="M297" s="3"/>
    </row>
    <row r="298" spans="4:13" x14ac:dyDescent="0.3">
      <c r="D298" s="3"/>
      <c r="E298" s="3"/>
      <c r="F298" s="8"/>
      <c r="G298" s="8"/>
      <c r="H298" s="8"/>
      <c r="I298" s="8"/>
      <c r="J298" s="8"/>
      <c r="K298" s="8"/>
      <c r="L298" s="8"/>
      <c r="M298" s="3"/>
    </row>
    <row r="299" spans="4:13" x14ac:dyDescent="0.3">
      <c r="D299" s="3"/>
      <c r="E299" s="3"/>
      <c r="F299" s="8"/>
      <c r="G299" s="8"/>
      <c r="H299" s="8"/>
      <c r="I299" s="8"/>
      <c r="J299" s="8"/>
      <c r="K299" s="8"/>
      <c r="L299" s="8"/>
      <c r="M299" s="3"/>
    </row>
    <row r="300" spans="4:13" x14ac:dyDescent="0.3">
      <c r="D300" s="3"/>
      <c r="E300" s="3"/>
      <c r="F300" s="8"/>
      <c r="G300" s="8"/>
      <c r="H300" s="8"/>
      <c r="I300" s="8"/>
      <c r="J300" s="8"/>
      <c r="K300" s="8"/>
      <c r="L300" s="8"/>
      <c r="M300" s="3"/>
    </row>
    <row r="301" spans="4:13" x14ac:dyDescent="0.3">
      <c r="D301" s="3"/>
      <c r="E301" s="3"/>
      <c r="F301" s="8"/>
      <c r="G301" s="8"/>
      <c r="H301" s="8"/>
      <c r="I301" s="8"/>
      <c r="J301" s="8"/>
      <c r="K301" s="8"/>
      <c r="L301" s="8"/>
      <c r="M301" s="3"/>
    </row>
    <row r="302" spans="4:13" x14ac:dyDescent="0.3">
      <c r="D302" s="3"/>
      <c r="E302" s="3"/>
      <c r="F302" s="8"/>
      <c r="G302" s="8"/>
      <c r="H302" s="8"/>
      <c r="I302" s="8"/>
      <c r="J302" s="8"/>
      <c r="K302" s="8"/>
      <c r="L302" s="8"/>
      <c r="M302" s="3"/>
    </row>
    <row r="303" spans="4:13" x14ac:dyDescent="0.3">
      <c r="D303" s="3"/>
      <c r="E303" s="3"/>
      <c r="F303" s="8"/>
      <c r="G303" s="8"/>
      <c r="H303" s="8"/>
      <c r="I303" s="8"/>
      <c r="J303" s="8"/>
      <c r="K303" s="8"/>
      <c r="L303" s="8"/>
      <c r="M303" s="3"/>
    </row>
    <row r="304" spans="4:13" x14ac:dyDescent="0.3">
      <c r="D304" s="3"/>
      <c r="E304" s="3"/>
      <c r="F304" s="8"/>
      <c r="G304" s="8"/>
      <c r="H304" s="8"/>
      <c r="I304" s="8"/>
      <c r="J304" s="8"/>
      <c r="K304" s="8"/>
      <c r="L304" s="8"/>
      <c r="M304" s="3"/>
    </row>
    <row r="305" spans="4:13" x14ac:dyDescent="0.3">
      <c r="D305" s="3"/>
      <c r="E305" s="3"/>
      <c r="F305" s="8"/>
      <c r="G305" s="8"/>
      <c r="H305" s="8"/>
      <c r="I305" s="8"/>
      <c r="J305" s="8"/>
      <c r="K305" s="8"/>
      <c r="L305" s="8"/>
      <c r="M305" s="3"/>
    </row>
    <row r="306" spans="4:13" x14ac:dyDescent="0.3">
      <c r="D306" s="3"/>
      <c r="E306" s="3"/>
      <c r="F306" s="8"/>
      <c r="G306" s="8"/>
      <c r="H306" s="8"/>
      <c r="I306" s="8"/>
      <c r="J306" s="8"/>
      <c r="K306" s="8"/>
      <c r="L306" s="8"/>
      <c r="M306" s="3"/>
    </row>
    <row r="307" spans="4:13" x14ac:dyDescent="0.3">
      <c r="D307" s="3"/>
      <c r="E307" s="3"/>
      <c r="F307" s="8"/>
      <c r="G307" s="8"/>
      <c r="H307" s="8"/>
      <c r="I307" s="8"/>
      <c r="J307" s="8"/>
      <c r="K307" s="8"/>
      <c r="L307" s="8"/>
      <c r="M307" s="3"/>
    </row>
    <row r="308" spans="4:13" x14ac:dyDescent="0.3">
      <c r="D308" s="3"/>
      <c r="E308" s="3"/>
      <c r="F308" s="8"/>
      <c r="G308" s="8"/>
      <c r="H308" s="8"/>
      <c r="I308" s="8"/>
      <c r="J308" s="8"/>
      <c r="K308" s="8"/>
      <c r="L308" s="8"/>
      <c r="M308" s="3"/>
    </row>
    <row r="309" spans="4:13" x14ac:dyDescent="0.3">
      <c r="D309" s="3"/>
      <c r="E309" s="3"/>
      <c r="F309" s="8"/>
      <c r="G309" s="8"/>
      <c r="H309" s="8"/>
      <c r="I309" s="8"/>
      <c r="J309" s="8"/>
      <c r="K309" s="8"/>
      <c r="L309" s="8"/>
      <c r="M309" s="3"/>
    </row>
    <row r="310" spans="4:13" x14ac:dyDescent="0.3">
      <c r="D310" s="3"/>
      <c r="E310" s="3"/>
      <c r="F310" s="8"/>
      <c r="G310" s="8"/>
      <c r="H310" s="8"/>
      <c r="I310" s="8"/>
      <c r="J310" s="8"/>
      <c r="K310" s="8"/>
      <c r="L310" s="8"/>
      <c r="M310" s="3"/>
    </row>
    <row r="311" spans="4:13" x14ac:dyDescent="0.3">
      <c r="D311" s="3"/>
      <c r="E311" s="3"/>
      <c r="F311" s="8"/>
      <c r="G311" s="8"/>
      <c r="H311" s="8"/>
      <c r="I311" s="8"/>
      <c r="J311" s="8"/>
      <c r="K311" s="8"/>
      <c r="L311" s="8"/>
      <c r="M311" s="3"/>
    </row>
    <row r="312" spans="4:13" x14ac:dyDescent="0.3">
      <c r="D312" s="3"/>
      <c r="E312" s="3"/>
      <c r="F312" s="8"/>
      <c r="G312" s="8"/>
      <c r="H312" s="8"/>
      <c r="I312" s="8"/>
      <c r="J312" s="8"/>
      <c r="K312" s="8"/>
      <c r="L312" s="8"/>
      <c r="M312" s="3"/>
    </row>
    <row r="313" spans="4:13" x14ac:dyDescent="0.3">
      <c r="D313" s="3"/>
      <c r="E313" s="3"/>
      <c r="F313" s="8"/>
      <c r="G313" s="8"/>
      <c r="H313" s="8"/>
      <c r="I313" s="8"/>
      <c r="J313" s="8"/>
      <c r="K313" s="8"/>
      <c r="L313" s="8"/>
      <c r="M313" s="3"/>
    </row>
    <row r="314" spans="4:13" x14ac:dyDescent="0.3">
      <c r="D314" s="3"/>
      <c r="E314" s="3"/>
      <c r="F314" s="8"/>
      <c r="G314" s="8"/>
      <c r="H314" s="8"/>
      <c r="I314" s="8"/>
      <c r="J314" s="8"/>
      <c r="K314" s="8"/>
      <c r="L314" s="8"/>
      <c r="M314" s="3"/>
    </row>
    <row r="315" spans="4:13" x14ac:dyDescent="0.3">
      <c r="D315" s="3"/>
      <c r="E315" s="3"/>
      <c r="F315" s="8"/>
      <c r="G315" s="8"/>
      <c r="H315" s="8"/>
      <c r="I315" s="8"/>
      <c r="J315" s="8"/>
      <c r="K315" s="8"/>
      <c r="L315" s="8"/>
      <c r="M315" s="3"/>
    </row>
    <row r="316" spans="4:13" x14ac:dyDescent="0.3">
      <c r="D316" s="3"/>
      <c r="E316" s="3"/>
      <c r="F316" s="8"/>
      <c r="G316" s="8"/>
      <c r="H316" s="8"/>
      <c r="I316" s="8"/>
      <c r="J316" s="8"/>
      <c r="K316" s="8"/>
      <c r="L316" s="8"/>
      <c r="M316" s="3"/>
    </row>
    <row r="317" spans="4:13" x14ac:dyDescent="0.3">
      <c r="D317" s="3"/>
      <c r="E317" s="3"/>
      <c r="F317" s="8"/>
      <c r="G317" s="8"/>
      <c r="H317" s="8"/>
      <c r="I317" s="8"/>
      <c r="J317" s="8"/>
      <c r="K317" s="8"/>
      <c r="L317" s="8"/>
      <c r="M317" s="3"/>
    </row>
    <row r="318" spans="4:13" x14ac:dyDescent="0.3">
      <c r="D318" s="3"/>
      <c r="E318" s="3"/>
      <c r="F318" s="8"/>
      <c r="G318" s="8"/>
      <c r="H318" s="8"/>
      <c r="I318" s="8"/>
      <c r="J318" s="8"/>
      <c r="K318" s="8"/>
      <c r="L318" s="8"/>
      <c r="M318" s="3"/>
    </row>
    <row r="319" spans="4:13" x14ac:dyDescent="0.3">
      <c r="D319" s="3"/>
      <c r="E319" s="3"/>
      <c r="F319" s="8"/>
      <c r="G319" s="8"/>
      <c r="H319" s="8"/>
      <c r="I319" s="8"/>
      <c r="J319" s="8"/>
      <c r="K319" s="8"/>
      <c r="L319" s="8"/>
      <c r="M319" s="3"/>
    </row>
    <row r="320" spans="4:13" x14ac:dyDescent="0.3">
      <c r="D320" s="3"/>
      <c r="E320" s="3"/>
      <c r="F320" s="8"/>
      <c r="G320" s="8"/>
      <c r="H320" s="8"/>
      <c r="I320" s="8"/>
      <c r="J320" s="8"/>
      <c r="K320" s="8"/>
      <c r="L320" s="8"/>
      <c r="M320" s="3"/>
    </row>
    <row r="321" spans="4:13" x14ac:dyDescent="0.3">
      <c r="D321" s="3"/>
      <c r="E321" s="3"/>
      <c r="F321" s="8"/>
      <c r="G321" s="8"/>
      <c r="H321" s="8"/>
      <c r="I321" s="8"/>
      <c r="J321" s="8"/>
      <c r="K321" s="8"/>
      <c r="L321" s="8"/>
      <c r="M321" s="3"/>
    </row>
    <row r="322" spans="4:13" x14ac:dyDescent="0.3">
      <c r="D322" s="3"/>
      <c r="E322" s="3"/>
      <c r="F322" s="8"/>
      <c r="G322" s="8"/>
      <c r="H322" s="8"/>
      <c r="I322" s="8"/>
      <c r="J322" s="8"/>
      <c r="K322" s="8"/>
      <c r="L322" s="8"/>
      <c r="M322" s="3"/>
    </row>
    <row r="323" spans="4:13" x14ac:dyDescent="0.3">
      <c r="D323" s="3"/>
      <c r="E323" s="3"/>
      <c r="F323" s="8"/>
      <c r="G323" s="8"/>
      <c r="H323" s="8"/>
      <c r="I323" s="8"/>
      <c r="J323" s="8"/>
      <c r="K323" s="8"/>
      <c r="L323" s="8"/>
      <c r="M323" s="3"/>
    </row>
    <row r="324" spans="4:13" x14ac:dyDescent="0.3">
      <c r="D324" s="3"/>
      <c r="E324" s="3"/>
      <c r="F324" s="8"/>
      <c r="G324" s="8"/>
      <c r="H324" s="8"/>
      <c r="I324" s="8"/>
      <c r="J324" s="8"/>
      <c r="K324" s="8"/>
      <c r="L324" s="8"/>
      <c r="M324" s="3"/>
    </row>
    <row r="325" spans="4:13" x14ac:dyDescent="0.3">
      <c r="D325" s="3"/>
      <c r="E325" s="3"/>
      <c r="F325" s="8"/>
      <c r="G325" s="8"/>
      <c r="H325" s="8"/>
      <c r="I325" s="8"/>
      <c r="J325" s="8"/>
      <c r="K325" s="8"/>
      <c r="L325" s="8"/>
      <c r="M325" s="3"/>
    </row>
    <row r="326" spans="4:13" x14ac:dyDescent="0.3">
      <c r="D326" s="3"/>
      <c r="E326" s="3"/>
      <c r="F326" s="8"/>
      <c r="G326" s="8"/>
      <c r="H326" s="8"/>
      <c r="I326" s="8"/>
      <c r="J326" s="8"/>
      <c r="K326" s="8"/>
      <c r="L326" s="8"/>
      <c r="M326" s="3"/>
    </row>
    <row r="327" spans="4:13" x14ac:dyDescent="0.3">
      <c r="D327" s="3"/>
      <c r="E327" s="3"/>
      <c r="F327" s="8"/>
      <c r="G327" s="8"/>
      <c r="H327" s="8"/>
      <c r="I327" s="8"/>
      <c r="J327" s="8"/>
      <c r="K327" s="8"/>
      <c r="L327" s="8"/>
      <c r="M327" s="3"/>
    </row>
    <row r="328" spans="4:13" x14ac:dyDescent="0.3">
      <c r="D328" s="3"/>
      <c r="E328" s="3"/>
      <c r="F328" s="8"/>
      <c r="G328" s="8"/>
      <c r="H328" s="8"/>
      <c r="I328" s="8"/>
      <c r="J328" s="8"/>
      <c r="K328" s="8"/>
      <c r="L328" s="8"/>
      <c r="M328" s="3"/>
    </row>
    <row r="329" spans="4:13" x14ac:dyDescent="0.3">
      <c r="D329" s="3"/>
      <c r="E329" s="3"/>
      <c r="F329" s="8"/>
      <c r="G329" s="8"/>
      <c r="H329" s="8"/>
      <c r="I329" s="8"/>
      <c r="J329" s="8"/>
      <c r="K329" s="8"/>
      <c r="L329" s="8"/>
      <c r="M329" s="3"/>
    </row>
    <row r="330" spans="4:13" x14ac:dyDescent="0.3">
      <c r="D330" s="3"/>
      <c r="E330" s="3"/>
      <c r="F330" s="8"/>
      <c r="G330" s="8"/>
      <c r="H330" s="8"/>
      <c r="I330" s="8"/>
      <c r="J330" s="8"/>
      <c r="K330" s="8"/>
      <c r="L330" s="8"/>
      <c r="M330" s="3"/>
    </row>
    <row r="331" spans="4:13" x14ac:dyDescent="0.3">
      <c r="D331" s="3"/>
      <c r="E331" s="3"/>
      <c r="F331" s="8"/>
      <c r="G331" s="8"/>
      <c r="H331" s="8"/>
      <c r="I331" s="8"/>
      <c r="J331" s="8"/>
      <c r="K331" s="8"/>
      <c r="L331" s="8"/>
      <c r="M331" s="3"/>
    </row>
    <row r="332" spans="4:13" x14ac:dyDescent="0.3">
      <c r="D332" s="3"/>
      <c r="E332" s="3"/>
      <c r="F332" s="8"/>
      <c r="G332" s="8"/>
      <c r="H332" s="8"/>
      <c r="I332" s="8"/>
      <c r="J332" s="8"/>
      <c r="K332" s="8"/>
      <c r="L332" s="8"/>
      <c r="M332" s="3"/>
    </row>
    <row r="333" spans="4:13" x14ac:dyDescent="0.3">
      <c r="D333" s="3"/>
      <c r="E333" s="3"/>
      <c r="F333" s="8"/>
      <c r="G333" s="8"/>
      <c r="H333" s="8"/>
      <c r="I333" s="8"/>
      <c r="J333" s="8"/>
      <c r="K333" s="8"/>
      <c r="L333" s="8"/>
      <c r="M333" s="3"/>
    </row>
    <row r="334" spans="4:13" x14ac:dyDescent="0.3">
      <c r="D334" s="3"/>
      <c r="E334" s="3"/>
      <c r="F334" s="8"/>
      <c r="G334" s="8"/>
      <c r="H334" s="8"/>
      <c r="I334" s="8"/>
      <c r="J334" s="8"/>
      <c r="K334" s="8"/>
      <c r="L334" s="8"/>
      <c r="M334" s="3"/>
    </row>
    <row r="335" spans="4:13" x14ac:dyDescent="0.3">
      <c r="D335" s="3"/>
      <c r="E335" s="3"/>
      <c r="F335" s="8"/>
      <c r="G335" s="8"/>
      <c r="H335" s="8"/>
      <c r="I335" s="8"/>
      <c r="J335" s="8"/>
      <c r="K335" s="8"/>
      <c r="L335" s="8"/>
      <c r="M335" s="3"/>
    </row>
    <row r="336" spans="4:13" x14ac:dyDescent="0.3">
      <c r="D336" s="3"/>
      <c r="E336" s="3"/>
      <c r="F336" s="8"/>
      <c r="G336" s="8"/>
      <c r="H336" s="8"/>
      <c r="I336" s="8"/>
      <c r="J336" s="8"/>
      <c r="K336" s="8"/>
      <c r="L336" s="8"/>
      <c r="M336" s="3"/>
    </row>
    <row r="337" spans="4:13" x14ac:dyDescent="0.3">
      <c r="D337" s="3"/>
      <c r="E337" s="3"/>
      <c r="F337" s="8"/>
      <c r="G337" s="8"/>
      <c r="H337" s="8"/>
      <c r="I337" s="8"/>
      <c r="J337" s="8"/>
      <c r="K337" s="8"/>
      <c r="L337" s="8"/>
      <c r="M337" s="3"/>
    </row>
    <row r="338" spans="4:13" x14ac:dyDescent="0.3">
      <c r="D338" s="3"/>
      <c r="E338" s="3"/>
      <c r="F338" s="8"/>
      <c r="G338" s="8"/>
      <c r="H338" s="8"/>
      <c r="I338" s="8"/>
      <c r="J338" s="8"/>
      <c r="K338" s="8"/>
      <c r="L338" s="8"/>
      <c r="M338" s="3"/>
    </row>
    <row r="339" spans="4:13" x14ac:dyDescent="0.3">
      <c r="D339" s="3"/>
      <c r="E339" s="3"/>
      <c r="F339" s="8"/>
      <c r="G339" s="8"/>
      <c r="H339" s="8"/>
      <c r="I339" s="8"/>
      <c r="J339" s="8"/>
      <c r="K339" s="8"/>
      <c r="L339" s="8"/>
      <c r="M339" s="3"/>
    </row>
    <row r="340" spans="4:13" x14ac:dyDescent="0.3">
      <c r="D340" s="3"/>
      <c r="E340" s="3"/>
      <c r="F340" s="8"/>
      <c r="G340" s="8"/>
      <c r="H340" s="8"/>
      <c r="I340" s="8"/>
      <c r="J340" s="8"/>
      <c r="K340" s="8"/>
      <c r="L340" s="8"/>
      <c r="M340" s="3"/>
    </row>
    <row r="341" spans="4:13" x14ac:dyDescent="0.3">
      <c r="D341" s="3"/>
      <c r="E341" s="3"/>
      <c r="F341" s="8"/>
      <c r="G341" s="8"/>
      <c r="H341" s="8"/>
      <c r="I341" s="8"/>
      <c r="J341" s="8"/>
      <c r="K341" s="8"/>
      <c r="L341" s="8"/>
      <c r="M341" s="3"/>
    </row>
    <row r="342" spans="4:13" x14ac:dyDescent="0.3">
      <c r="D342" s="3"/>
      <c r="E342" s="3"/>
      <c r="F342" s="8"/>
      <c r="G342" s="8"/>
      <c r="H342" s="8"/>
      <c r="I342" s="8"/>
      <c r="J342" s="8"/>
      <c r="K342" s="8"/>
      <c r="L342" s="8"/>
      <c r="M342" s="3"/>
    </row>
    <row r="343" spans="4:13" x14ac:dyDescent="0.3">
      <c r="D343" s="3"/>
      <c r="E343" s="3"/>
      <c r="F343" s="8"/>
      <c r="G343" s="8"/>
      <c r="H343" s="8"/>
      <c r="I343" s="8"/>
      <c r="J343" s="8"/>
      <c r="K343" s="8"/>
      <c r="L343" s="8"/>
      <c r="M343" s="3"/>
    </row>
    <row r="344" spans="4:13" x14ac:dyDescent="0.3">
      <c r="D344" s="3"/>
      <c r="E344" s="3"/>
      <c r="F344" s="8"/>
      <c r="G344" s="8"/>
      <c r="H344" s="8"/>
      <c r="I344" s="8"/>
      <c r="J344" s="8"/>
      <c r="K344" s="8"/>
      <c r="L344" s="8"/>
      <c r="M344" s="3"/>
    </row>
    <row r="345" spans="4:13" x14ac:dyDescent="0.3">
      <c r="D345" s="3"/>
      <c r="E345" s="3"/>
      <c r="F345" s="8"/>
      <c r="G345" s="8"/>
      <c r="H345" s="8"/>
      <c r="I345" s="8"/>
      <c r="J345" s="8"/>
      <c r="K345" s="8"/>
      <c r="L345" s="8"/>
      <c r="M345" s="3"/>
    </row>
    <row r="346" spans="4:13" x14ac:dyDescent="0.3">
      <c r="D346" s="3"/>
      <c r="E346" s="3"/>
      <c r="F346" s="8"/>
      <c r="G346" s="8"/>
      <c r="H346" s="8"/>
      <c r="I346" s="8"/>
      <c r="J346" s="8"/>
      <c r="K346" s="8"/>
      <c r="L346" s="8"/>
      <c r="M346" s="3"/>
    </row>
    <row r="347" spans="4:13" x14ac:dyDescent="0.3">
      <c r="D347" s="3"/>
      <c r="E347" s="3"/>
      <c r="F347" s="8"/>
      <c r="G347" s="8"/>
      <c r="H347" s="8"/>
      <c r="I347" s="8"/>
      <c r="J347" s="8"/>
      <c r="K347" s="8"/>
      <c r="L347" s="8"/>
      <c r="M347" s="3"/>
    </row>
    <row r="348" spans="4:13" x14ac:dyDescent="0.3">
      <c r="D348" s="3"/>
      <c r="E348" s="3"/>
      <c r="F348" s="8"/>
      <c r="G348" s="8"/>
      <c r="H348" s="8"/>
      <c r="I348" s="8"/>
      <c r="J348" s="8"/>
      <c r="K348" s="8"/>
      <c r="L348" s="8"/>
      <c r="M348" s="3"/>
    </row>
    <row r="349" spans="4:13" x14ac:dyDescent="0.3">
      <c r="D349" s="3"/>
      <c r="E349" s="3"/>
      <c r="F349" s="8"/>
      <c r="G349" s="8"/>
      <c r="H349" s="8"/>
      <c r="I349" s="8"/>
      <c r="J349" s="8"/>
      <c r="K349" s="8"/>
      <c r="L349" s="8"/>
      <c r="M349" s="3"/>
    </row>
    <row r="350" spans="4:13" x14ac:dyDescent="0.3">
      <c r="D350" s="3"/>
      <c r="E350" s="3"/>
      <c r="F350" s="8"/>
      <c r="G350" s="8"/>
      <c r="H350" s="8"/>
      <c r="I350" s="8"/>
      <c r="J350" s="8"/>
      <c r="K350" s="8"/>
      <c r="L350" s="8"/>
      <c r="M350" s="3"/>
    </row>
    <row r="351" spans="4:13" x14ac:dyDescent="0.3">
      <c r="D351" s="3"/>
      <c r="E351" s="3"/>
      <c r="F351" s="8"/>
      <c r="G351" s="8"/>
      <c r="H351" s="8"/>
      <c r="I351" s="8"/>
      <c r="J351" s="8"/>
      <c r="K351" s="8"/>
      <c r="L351" s="8"/>
      <c r="M351" s="3"/>
    </row>
    <row r="352" spans="4:13" x14ac:dyDescent="0.3">
      <c r="D352" s="3"/>
      <c r="E352" s="3"/>
      <c r="F352" s="8"/>
      <c r="G352" s="8"/>
      <c r="H352" s="8"/>
      <c r="I352" s="8"/>
      <c r="J352" s="8"/>
      <c r="K352" s="8"/>
      <c r="L352" s="8"/>
      <c r="M352" s="3"/>
    </row>
    <row r="353" spans="4:13" x14ac:dyDescent="0.3">
      <c r="D353" s="3"/>
      <c r="E353" s="3"/>
      <c r="F353" s="8"/>
      <c r="G353" s="8"/>
      <c r="H353" s="8"/>
      <c r="I353" s="8"/>
      <c r="J353" s="8"/>
      <c r="K353" s="8"/>
      <c r="L353" s="8"/>
      <c r="M353" s="3"/>
    </row>
    <row r="354" spans="4:13" x14ac:dyDescent="0.3">
      <c r="D354" s="3"/>
      <c r="E354" s="3"/>
      <c r="F354" s="8"/>
      <c r="G354" s="8"/>
      <c r="H354" s="8"/>
      <c r="I354" s="8"/>
      <c r="J354" s="8"/>
      <c r="K354" s="8"/>
      <c r="L354" s="8"/>
      <c r="M354" s="3"/>
    </row>
    <row r="355" spans="4:13" x14ac:dyDescent="0.3">
      <c r="D355" s="3"/>
      <c r="E355" s="3"/>
      <c r="F355" s="8"/>
      <c r="G355" s="8"/>
      <c r="H355" s="8"/>
      <c r="I355" s="8"/>
      <c r="J355" s="8"/>
      <c r="K355" s="8"/>
      <c r="L355" s="8"/>
      <c r="M355" s="3"/>
    </row>
    <row r="356" spans="4:13" x14ac:dyDescent="0.3">
      <c r="D356" s="3"/>
      <c r="E356" s="3"/>
      <c r="F356" s="8"/>
      <c r="G356" s="8"/>
      <c r="H356" s="8"/>
      <c r="I356" s="8"/>
      <c r="J356" s="8"/>
      <c r="K356" s="8"/>
      <c r="L356" s="8"/>
      <c r="M356" s="3"/>
    </row>
    <row r="357" spans="4:13" x14ac:dyDescent="0.3">
      <c r="D357" s="3"/>
      <c r="E357" s="3"/>
      <c r="F357" s="8"/>
      <c r="G357" s="8"/>
      <c r="H357" s="8"/>
      <c r="I357" s="8"/>
      <c r="J357" s="8"/>
      <c r="K357" s="8"/>
      <c r="L357" s="8"/>
      <c r="M357" s="3"/>
    </row>
    <row r="358" spans="4:13" x14ac:dyDescent="0.3">
      <c r="D358" s="3"/>
      <c r="E358" s="3"/>
      <c r="F358" s="8"/>
      <c r="G358" s="8"/>
      <c r="H358" s="8"/>
      <c r="I358" s="8"/>
      <c r="J358" s="8"/>
      <c r="K358" s="8"/>
      <c r="L358" s="8"/>
      <c r="M358" s="3"/>
    </row>
    <row r="359" spans="4:13" x14ac:dyDescent="0.3">
      <c r="D359" s="3"/>
      <c r="E359" s="3"/>
      <c r="F359" s="8"/>
      <c r="G359" s="8"/>
      <c r="H359" s="8"/>
      <c r="I359" s="8"/>
      <c r="J359" s="8"/>
      <c r="K359" s="8"/>
      <c r="L359" s="8"/>
      <c r="M359" s="3"/>
    </row>
    <row r="360" spans="4:13" x14ac:dyDescent="0.3">
      <c r="D360" s="3"/>
      <c r="E360" s="3"/>
      <c r="F360" s="8"/>
      <c r="G360" s="8"/>
      <c r="H360" s="8"/>
      <c r="I360" s="8"/>
      <c r="J360" s="8"/>
      <c r="K360" s="8"/>
      <c r="L360" s="8"/>
      <c r="M360" s="3"/>
    </row>
    <row r="361" spans="4:13" x14ac:dyDescent="0.3">
      <c r="D361" s="3"/>
      <c r="E361" s="3"/>
      <c r="F361" s="8"/>
      <c r="G361" s="8"/>
      <c r="H361" s="8"/>
      <c r="I361" s="8"/>
      <c r="J361" s="8"/>
      <c r="K361" s="8"/>
      <c r="L361" s="8"/>
      <c r="M361" s="3"/>
    </row>
    <row r="362" spans="4:13" x14ac:dyDescent="0.3">
      <c r="D362" s="3"/>
      <c r="E362" s="3"/>
      <c r="F362" s="8"/>
      <c r="G362" s="8"/>
      <c r="H362" s="8"/>
      <c r="I362" s="8"/>
      <c r="J362" s="8"/>
      <c r="K362" s="8"/>
      <c r="L362" s="8"/>
      <c r="M362" s="3"/>
    </row>
    <row r="363" spans="4:13" x14ac:dyDescent="0.3">
      <c r="D363" s="3"/>
      <c r="E363" s="3"/>
      <c r="F363" s="8"/>
      <c r="G363" s="8"/>
      <c r="H363" s="8"/>
      <c r="I363" s="8"/>
      <c r="J363" s="8"/>
      <c r="K363" s="8"/>
      <c r="L363" s="8"/>
      <c r="M363" s="3"/>
    </row>
    <row r="364" spans="4:13" x14ac:dyDescent="0.3">
      <c r="D364" s="3"/>
      <c r="E364" s="3"/>
      <c r="F364" s="8"/>
      <c r="G364" s="8"/>
      <c r="H364" s="8"/>
      <c r="I364" s="8"/>
      <c r="J364" s="8"/>
      <c r="K364" s="8"/>
      <c r="L364" s="8"/>
      <c r="M364" s="3"/>
    </row>
    <row r="365" spans="4:13" x14ac:dyDescent="0.3">
      <c r="D365" s="3"/>
      <c r="E365" s="3"/>
      <c r="F365" s="8"/>
      <c r="G365" s="8"/>
      <c r="H365" s="8"/>
      <c r="I365" s="8"/>
      <c r="J365" s="8"/>
      <c r="K365" s="8"/>
      <c r="L365" s="8"/>
      <c r="M365" s="3"/>
    </row>
    <row r="366" spans="4:13" x14ac:dyDescent="0.3">
      <c r="D366" s="3"/>
      <c r="E366" s="3"/>
      <c r="F366" s="8"/>
      <c r="G366" s="8"/>
      <c r="H366" s="8"/>
      <c r="I366" s="8"/>
      <c r="J366" s="8"/>
      <c r="K366" s="8"/>
      <c r="L366" s="8"/>
      <c r="M366" s="3"/>
    </row>
    <row r="367" spans="4:13" x14ac:dyDescent="0.3">
      <c r="D367" s="3"/>
      <c r="E367" s="3"/>
      <c r="F367" s="8"/>
      <c r="G367" s="8"/>
      <c r="H367" s="8"/>
      <c r="I367" s="8"/>
      <c r="J367" s="8"/>
      <c r="K367" s="8"/>
      <c r="L367" s="8"/>
      <c r="M367" s="3"/>
    </row>
    <row r="368" spans="4:13" x14ac:dyDescent="0.3">
      <c r="D368" s="3"/>
      <c r="E368" s="3"/>
      <c r="F368" s="8"/>
      <c r="G368" s="8"/>
      <c r="H368" s="8"/>
      <c r="I368" s="8"/>
      <c r="J368" s="8"/>
      <c r="K368" s="8"/>
      <c r="L368" s="8"/>
      <c r="M368" s="3"/>
    </row>
    <row r="369" spans="4:13" x14ac:dyDescent="0.3">
      <c r="D369" s="3"/>
      <c r="E369" s="3"/>
      <c r="F369" s="8"/>
      <c r="G369" s="8"/>
      <c r="H369" s="8"/>
      <c r="I369" s="8"/>
      <c r="J369" s="8"/>
      <c r="K369" s="8"/>
      <c r="L369" s="8"/>
      <c r="M369" s="3"/>
    </row>
  </sheetData>
  <autoFilter ref="A1:O1" xr:uid="{47A81A45-5A01-423E-9561-EE1AE658610E}"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1"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10E9-A78A-4C5E-A26C-86790069DF98}">
  <dimension ref="A1:N203"/>
  <sheetViews>
    <sheetView workbookViewId="0">
      <selection activeCell="P21" sqref="P21"/>
    </sheetView>
  </sheetViews>
  <sheetFormatPr defaultRowHeight="14.4" x14ac:dyDescent="0.3"/>
  <cols>
    <col min="1" max="1" width="12.109375" customWidth="1"/>
    <col min="2" max="2" width="29" bestFit="1" customWidth="1"/>
    <col min="3" max="3" width="15.6640625" bestFit="1" customWidth="1"/>
    <col min="4" max="4" width="20.44140625" customWidth="1"/>
    <col min="5" max="5" width="15.44140625" customWidth="1"/>
    <col min="6" max="12" width="12.6640625" bestFit="1" customWidth="1"/>
    <col min="13" max="13" width="16.33203125" customWidth="1"/>
    <col min="14" max="14" width="25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6</v>
      </c>
      <c r="N1" t="s">
        <v>7</v>
      </c>
    </row>
    <row r="2" spans="1:14" x14ac:dyDescent="0.3">
      <c r="A2" t="s">
        <v>143</v>
      </c>
      <c r="B2" t="s">
        <v>144</v>
      </c>
      <c r="C2" t="s">
        <v>10</v>
      </c>
      <c r="D2">
        <v>40</v>
      </c>
      <c r="E2">
        <v>450</v>
      </c>
      <c r="F2">
        <v>487</v>
      </c>
      <c r="G2">
        <v>450</v>
      </c>
      <c r="H2">
        <v>954</v>
      </c>
      <c r="I2">
        <v>25</v>
      </c>
      <c r="J2">
        <v>0</v>
      </c>
      <c r="K2">
        <v>0</v>
      </c>
      <c r="L2">
        <v>0</v>
      </c>
      <c r="M2" t="s">
        <v>145</v>
      </c>
      <c r="N2">
        <v>90</v>
      </c>
    </row>
    <row r="3" spans="1:14" x14ac:dyDescent="0.3">
      <c r="A3" t="s">
        <v>146</v>
      </c>
      <c r="B3" t="s">
        <v>147</v>
      </c>
      <c r="C3" t="s">
        <v>10</v>
      </c>
      <c r="D3">
        <v>20</v>
      </c>
      <c r="E3">
        <v>150</v>
      </c>
      <c r="F3">
        <v>230</v>
      </c>
      <c r="G3">
        <v>215</v>
      </c>
      <c r="H3">
        <v>150</v>
      </c>
      <c r="I3">
        <v>20</v>
      </c>
      <c r="J3">
        <v>80</v>
      </c>
      <c r="K3">
        <v>40</v>
      </c>
      <c r="L3">
        <v>50</v>
      </c>
      <c r="M3" t="s">
        <v>145</v>
      </c>
      <c r="N3">
        <v>97</v>
      </c>
    </row>
    <row r="4" spans="1:14" x14ac:dyDescent="0.3">
      <c r="A4" t="s">
        <v>148</v>
      </c>
      <c r="B4" t="s">
        <v>149</v>
      </c>
      <c r="C4" t="s">
        <v>10</v>
      </c>
      <c r="D4">
        <v>10</v>
      </c>
      <c r="E4">
        <v>55</v>
      </c>
      <c r="F4">
        <v>200</v>
      </c>
      <c r="G4">
        <v>233</v>
      </c>
      <c r="H4">
        <v>150</v>
      </c>
      <c r="I4">
        <v>200</v>
      </c>
      <c r="J4">
        <v>148</v>
      </c>
      <c r="K4">
        <v>150</v>
      </c>
      <c r="L4">
        <v>170</v>
      </c>
      <c r="M4" t="s">
        <v>145</v>
      </c>
      <c r="N4">
        <v>96</v>
      </c>
    </row>
    <row r="5" spans="1:14" x14ac:dyDescent="0.3">
      <c r="A5" t="s">
        <v>150</v>
      </c>
      <c r="B5" t="s">
        <v>151</v>
      </c>
      <c r="C5" t="s">
        <v>10</v>
      </c>
      <c r="D5">
        <v>12</v>
      </c>
      <c r="E5">
        <v>75</v>
      </c>
      <c r="F5">
        <v>315</v>
      </c>
      <c r="G5">
        <v>467</v>
      </c>
      <c r="H5">
        <v>580</v>
      </c>
      <c r="I5">
        <v>443</v>
      </c>
      <c r="J5">
        <v>521</v>
      </c>
      <c r="K5">
        <v>342</v>
      </c>
      <c r="L5">
        <v>155</v>
      </c>
      <c r="M5" t="s">
        <v>145</v>
      </c>
      <c r="N5">
        <v>96</v>
      </c>
    </row>
    <row r="6" spans="1:14" x14ac:dyDescent="0.3">
      <c r="A6" t="s">
        <v>152</v>
      </c>
      <c r="B6" t="s">
        <v>153</v>
      </c>
      <c r="C6" t="s">
        <v>10</v>
      </c>
      <c r="D6">
        <v>30</v>
      </c>
      <c r="E6">
        <v>250</v>
      </c>
      <c r="F6">
        <v>70</v>
      </c>
      <c r="G6">
        <v>55</v>
      </c>
      <c r="H6">
        <v>30</v>
      </c>
      <c r="I6">
        <v>55</v>
      </c>
      <c r="J6">
        <v>168</v>
      </c>
      <c r="K6">
        <v>213</v>
      </c>
      <c r="L6">
        <v>230</v>
      </c>
      <c r="M6" t="s">
        <v>145</v>
      </c>
      <c r="N6">
        <v>90</v>
      </c>
    </row>
    <row r="7" spans="1:14" x14ac:dyDescent="0.3">
      <c r="A7" t="s">
        <v>154</v>
      </c>
      <c r="B7" t="s">
        <v>155</v>
      </c>
      <c r="C7" t="s">
        <v>10</v>
      </c>
      <c r="D7">
        <v>25</v>
      </c>
      <c r="E7">
        <v>180</v>
      </c>
      <c r="F7">
        <v>40</v>
      </c>
      <c r="G7">
        <v>30</v>
      </c>
      <c r="M7" t="s">
        <v>145</v>
      </c>
      <c r="N7">
        <v>91</v>
      </c>
    </row>
    <row r="8" spans="1:14" x14ac:dyDescent="0.3">
      <c r="A8" t="s">
        <v>156</v>
      </c>
      <c r="B8" t="s">
        <v>157</v>
      </c>
      <c r="C8" t="s">
        <v>10</v>
      </c>
      <c r="D8">
        <v>4</v>
      </c>
      <c r="E8">
        <v>50</v>
      </c>
      <c r="F8">
        <v>332</v>
      </c>
      <c r="G8">
        <v>280</v>
      </c>
      <c r="H8">
        <v>309</v>
      </c>
      <c r="I8">
        <v>280</v>
      </c>
      <c r="J8">
        <v>255</v>
      </c>
      <c r="K8">
        <v>244</v>
      </c>
      <c r="L8">
        <v>158</v>
      </c>
      <c r="M8" t="s">
        <v>145</v>
      </c>
      <c r="N8">
        <v>94</v>
      </c>
    </row>
    <row r="9" spans="1:14" x14ac:dyDescent="0.3">
      <c r="A9" t="s">
        <v>158</v>
      </c>
      <c r="B9" t="s">
        <v>159</v>
      </c>
      <c r="C9" t="s">
        <v>10</v>
      </c>
      <c r="D9">
        <v>35</v>
      </c>
      <c r="E9">
        <v>300</v>
      </c>
      <c r="F9">
        <v>19</v>
      </c>
      <c r="G9">
        <v>41</v>
      </c>
      <c r="H9">
        <v>40</v>
      </c>
      <c r="I9">
        <v>23</v>
      </c>
      <c r="J9">
        <v>70</v>
      </c>
      <c r="K9">
        <v>22</v>
      </c>
      <c r="L9">
        <v>25</v>
      </c>
      <c r="M9" t="s">
        <v>145</v>
      </c>
      <c r="N9">
        <v>97</v>
      </c>
    </row>
    <row r="10" spans="1:14" x14ac:dyDescent="0.3">
      <c r="A10" t="s">
        <v>160</v>
      </c>
      <c r="B10" t="s">
        <v>161</v>
      </c>
      <c r="C10" t="s">
        <v>10</v>
      </c>
      <c r="D10">
        <v>30</v>
      </c>
      <c r="E10">
        <v>250</v>
      </c>
      <c r="F10">
        <v>15</v>
      </c>
      <c r="G10">
        <v>10</v>
      </c>
      <c r="H10">
        <v>8</v>
      </c>
      <c r="I10">
        <v>10</v>
      </c>
      <c r="J10">
        <v>25</v>
      </c>
      <c r="K10">
        <v>10</v>
      </c>
      <c r="L10">
        <v>3</v>
      </c>
      <c r="M10" t="s">
        <v>145</v>
      </c>
      <c r="N10">
        <v>96</v>
      </c>
    </row>
    <row r="11" spans="1:14" x14ac:dyDescent="0.3">
      <c r="A11" t="s">
        <v>162</v>
      </c>
      <c r="B11" t="s">
        <v>163</v>
      </c>
      <c r="C11" t="s">
        <v>10</v>
      </c>
      <c r="D11">
        <v>8</v>
      </c>
      <c r="E11">
        <v>125</v>
      </c>
      <c r="F11">
        <v>45</v>
      </c>
      <c r="G11">
        <v>50</v>
      </c>
      <c r="H11">
        <v>80</v>
      </c>
      <c r="I11">
        <v>50</v>
      </c>
      <c r="J11">
        <v>120</v>
      </c>
      <c r="K11">
        <v>103</v>
      </c>
      <c r="L11">
        <v>69</v>
      </c>
      <c r="M11" t="s">
        <v>145</v>
      </c>
      <c r="N11">
        <v>100</v>
      </c>
    </row>
    <row r="12" spans="1:14" x14ac:dyDescent="0.3">
      <c r="A12" t="s">
        <v>164</v>
      </c>
      <c r="B12" t="s">
        <v>165</v>
      </c>
      <c r="C12" t="s">
        <v>10</v>
      </c>
      <c r="D12">
        <v>30</v>
      </c>
      <c r="E12">
        <v>200</v>
      </c>
      <c r="F12">
        <v>20</v>
      </c>
      <c r="G12">
        <v>25</v>
      </c>
      <c r="H12">
        <v>60</v>
      </c>
      <c r="I12">
        <v>45</v>
      </c>
      <c r="J12">
        <v>55</v>
      </c>
      <c r="K12">
        <v>130</v>
      </c>
      <c r="L12">
        <v>0</v>
      </c>
      <c r="M12" t="s">
        <v>145</v>
      </c>
      <c r="N12">
        <v>91</v>
      </c>
    </row>
    <row r="13" spans="1:14" x14ac:dyDescent="0.3">
      <c r="A13" t="s">
        <v>166</v>
      </c>
      <c r="B13" t="s">
        <v>167</v>
      </c>
      <c r="C13" t="s">
        <v>10</v>
      </c>
      <c r="D13">
        <v>30</v>
      </c>
      <c r="E13">
        <v>280</v>
      </c>
      <c r="F13">
        <v>12</v>
      </c>
      <c r="G13">
        <v>12</v>
      </c>
      <c r="H13">
        <v>9</v>
      </c>
      <c r="I13">
        <v>10</v>
      </c>
      <c r="J13">
        <v>13</v>
      </c>
      <c r="K13">
        <v>13</v>
      </c>
      <c r="L13">
        <v>15</v>
      </c>
      <c r="M13" t="s">
        <v>145</v>
      </c>
      <c r="N13">
        <v>93</v>
      </c>
    </row>
    <row r="14" spans="1:14" x14ac:dyDescent="0.3">
      <c r="A14" t="s">
        <v>168</v>
      </c>
      <c r="B14" t="s">
        <v>169</v>
      </c>
      <c r="C14" t="s">
        <v>10</v>
      </c>
      <c r="D14">
        <v>45</v>
      </c>
      <c r="E14">
        <v>300</v>
      </c>
      <c r="F14">
        <v>23</v>
      </c>
      <c r="G14">
        <v>20</v>
      </c>
      <c r="H14">
        <v>15</v>
      </c>
      <c r="I14">
        <v>10</v>
      </c>
      <c r="J14">
        <v>13</v>
      </c>
      <c r="K14">
        <v>20</v>
      </c>
      <c r="L14">
        <v>15</v>
      </c>
      <c r="M14" t="s">
        <v>145</v>
      </c>
      <c r="N14">
        <v>98</v>
      </c>
    </row>
    <row r="15" spans="1:14" x14ac:dyDescent="0.3">
      <c r="A15" t="s">
        <v>170</v>
      </c>
      <c r="B15" t="s">
        <v>171</v>
      </c>
      <c r="C15" t="s">
        <v>10</v>
      </c>
      <c r="D15">
        <v>6</v>
      </c>
      <c r="E15">
        <v>130</v>
      </c>
      <c r="F15">
        <v>85</v>
      </c>
      <c r="G15">
        <v>34</v>
      </c>
      <c r="H15">
        <v>33</v>
      </c>
      <c r="I15">
        <v>10</v>
      </c>
      <c r="J15">
        <v>0</v>
      </c>
      <c r="K15">
        <v>0</v>
      </c>
      <c r="L15">
        <v>0</v>
      </c>
      <c r="M15" t="s">
        <v>145</v>
      </c>
      <c r="N15">
        <v>92</v>
      </c>
    </row>
    <row r="16" spans="1:14" x14ac:dyDescent="0.3">
      <c r="A16" t="s">
        <v>172</v>
      </c>
      <c r="B16" t="s">
        <v>173</v>
      </c>
      <c r="C16" t="s">
        <v>10</v>
      </c>
      <c r="D16">
        <v>25</v>
      </c>
      <c r="E16">
        <v>99</v>
      </c>
      <c r="F16">
        <v>65</v>
      </c>
      <c r="G16">
        <v>50</v>
      </c>
      <c r="H16">
        <v>95</v>
      </c>
      <c r="I16">
        <v>89</v>
      </c>
      <c r="J16">
        <v>66</v>
      </c>
      <c r="K16">
        <v>30</v>
      </c>
      <c r="L16">
        <v>0</v>
      </c>
      <c r="M16" t="s">
        <v>145</v>
      </c>
      <c r="N16">
        <v>93</v>
      </c>
    </row>
    <row r="17" spans="1:14" x14ac:dyDescent="0.3">
      <c r="A17" t="s">
        <v>174</v>
      </c>
      <c r="B17" t="s">
        <v>175</v>
      </c>
      <c r="C17" t="s">
        <v>10</v>
      </c>
      <c r="D17">
        <v>30</v>
      </c>
      <c r="E17">
        <v>250</v>
      </c>
      <c r="F17">
        <v>15</v>
      </c>
      <c r="G17">
        <v>17</v>
      </c>
      <c r="H17">
        <v>15</v>
      </c>
      <c r="I17">
        <v>20</v>
      </c>
      <c r="J17">
        <v>35</v>
      </c>
      <c r="K17">
        <v>24</v>
      </c>
      <c r="L17">
        <v>15</v>
      </c>
      <c r="M17" t="s">
        <v>145</v>
      </c>
      <c r="N17">
        <v>90</v>
      </c>
    </row>
    <row r="18" spans="1:14" x14ac:dyDescent="0.3">
      <c r="A18" t="s">
        <v>176</v>
      </c>
      <c r="B18" t="s">
        <v>177</v>
      </c>
      <c r="C18" t="s">
        <v>10</v>
      </c>
      <c r="D18">
        <v>30</v>
      </c>
      <c r="E18">
        <v>300</v>
      </c>
      <c r="F18">
        <v>25</v>
      </c>
      <c r="G18">
        <v>30</v>
      </c>
      <c r="H18">
        <v>10</v>
      </c>
      <c r="I18">
        <v>20</v>
      </c>
      <c r="J18">
        <v>43</v>
      </c>
      <c r="K18">
        <v>55</v>
      </c>
      <c r="L18">
        <v>10</v>
      </c>
      <c r="M18" t="s">
        <v>145</v>
      </c>
      <c r="N18">
        <v>98</v>
      </c>
    </row>
    <row r="19" spans="1:14" x14ac:dyDescent="0.3">
      <c r="A19" t="s">
        <v>178</v>
      </c>
      <c r="B19" t="s">
        <v>179</v>
      </c>
      <c r="C19" t="s">
        <v>10</v>
      </c>
      <c r="D19">
        <v>30</v>
      </c>
      <c r="E19">
        <v>280</v>
      </c>
      <c r="F19">
        <v>35</v>
      </c>
      <c r="G19">
        <v>55</v>
      </c>
      <c r="H19">
        <v>2</v>
      </c>
      <c r="I19">
        <v>10</v>
      </c>
      <c r="J19">
        <v>62</v>
      </c>
      <c r="K19">
        <v>57</v>
      </c>
      <c r="L19">
        <v>315</v>
      </c>
      <c r="M19" t="s">
        <v>145</v>
      </c>
      <c r="N19">
        <v>92</v>
      </c>
    </row>
    <row r="20" spans="1:14" x14ac:dyDescent="0.3">
      <c r="A20" t="s">
        <v>180</v>
      </c>
      <c r="B20" t="s">
        <v>181</v>
      </c>
      <c r="C20" t="s">
        <v>10</v>
      </c>
      <c r="D20">
        <v>7</v>
      </c>
      <c r="E20">
        <v>120</v>
      </c>
      <c r="F20">
        <v>10</v>
      </c>
      <c r="M20" t="s">
        <v>145</v>
      </c>
      <c r="N20">
        <v>98</v>
      </c>
    </row>
    <row r="21" spans="1:14" x14ac:dyDescent="0.3">
      <c r="A21" t="s">
        <v>182</v>
      </c>
      <c r="B21" t="s">
        <v>171</v>
      </c>
      <c r="C21" t="s">
        <v>10</v>
      </c>
      <c r="D21">
        <v>5</v>
      </c>
      <c r="E21">
        <v>100</v>
      </c>
      <c r="F21">
        <v>5</v>
      </c>
      <c r="G21">
        <v>7</v>
      </c>
      <c r="H21">
        <v>3</v>
      </c>
      <c r="I21">
        <v>8</v>
      </c>
      <c r="J21">
        <v>0</v>
      </c>
      <c r="K21">
        <v>0</v>
      </c>
      <c r="L21">
        <v>0</v>
      </c>
      <c r="M21" t="s">
        <v>145</v>
      </c>
      <c r="N21">
        <v>91</v>
      </c>
    </row>
    <row r="22" spans="1:14" x14ac:dyDescent="0.3">
      <c r="A22" t="s">
        <v>95</v>
      </c>
      <c r="B22" t="s">
        <v>96</v>
      </c>
      <c r="C22" t="s">
        <v>97</v>
      </c>
      <c r="D22">
        <v>14</v>
      </c>
      <c r="E22">
        <v>35</v>
      </c>
      <c r="F22">
        <v>134</v>
      </c>
      <c r="G22">
        <v>1</v>
      </c>
      <c r="M22" t="s">
        <v>98</v>
      </c>
      <c r="N22">
        <v>96</v>
      </c>
    </row>
    <row r="23" spans="1:14" x14ac:dyDescent="0.3">
      <c r="A23" t="s">
        <v>99</v>
      </c>
      <c r="B23" t="s">
        <v>96</v>
      </c>
      <c r="C23" t="s">
        <v>10</v>
      </c>
      <c r="D23">
        <v>14</v>
      </c>
      <c r="E23">
        <v>30</v>
      </c>
      <c r="M23" t="s">
        <v>98</v>
      </c>
      <c r="N23">
        <v>93</v>
      </c>
    </row>
    <row r="24" spans="1:14" x14ac:dyDescent="0.3">
      <c r="A24" t="s">
        <v>100</v>
      </c>
      <c r="B24" t="s">
        <v>96</v>
      </c>
      <c r="C24" t="s">
        <v>97</v>
      </c>
      <c r="D24">
        <v>17</v>
      </c>
      <c r="E24">
        <v>40</v>
      </c>
      <c r="F24">
        <v>60</v>
      </c>
      <c r="G24">
        <v>5</v>
      </c>
      <c r="H24">
        <v>1</v>
      </c>
      <c r="M24" t="s">
        <v>98</v>
      </c>
      <c r="N24">
        <v>99</v>
      </c>
    </row>
    <row r="25" spans="1:14" x14ac:dyDescent="0.3">
      <c r="A25" t="s">
        <v>101</v>
      </c>
      <c r="B25" t="s">
        <v>96</v>
      </c>
      <c r="C25" t="s">
        <v>10</v>
      </c>
      <c r="D25">
        <v>17</v>
      </c>
      <c r="E25">
        <v>38</v>
      </c>
      <c r="M25" t="s">
        <v>98</v>
      </c>
      <c r="N25">
        <v>99</v>
      </c>
    </row>
    <row r="26" spans="1:14" x14ac:dyDescent="0.3">
      <c r="A26" t="s">
        <v>102</v>
      </c>
      <c r="B26" t="s">
        <v>96</v>
      </c>
      <c r="C26" t="s">
        <v>39</v>
      </c>
      <c r="D26">
        <v>17</v>
      </c>
      <c r="E26">
        <v>45</v>
      </c>
      <c r="M26" t="s">
        <v>98</v>
      </c>
      <c r="N26">
        <v>97</v>
      </c>
    </row>
    <row r="27" spans="1:14" x14ac:dyDescent="0.3">
      <c r="A27" t="s">
        <v>103</v>
      </c>
      <c r="B27" t="s">
        <v>96</v>
      </c>
      <c r="C27" t="s">
        <v>97</v>
      </c>
      <c r="D27">
        <v>20</v>
      </c>
      <c r="E27">
        <v>60</v>
      </c>
      <c r="F27">
        <v>55</v>
      </c>
      <c r="G27">
        <v>35</v>
      </c>
      <c r="H27">
        <v>7</v>
      </c>
      <c r="M27" t="s">
        <v>98</v>
      </c>
      <c r="N27">
        <v>100</v>
      </c>
    </row>
    <row r="28" spans="1:14" x14ac:dyDescent="0.3">
      <c r="A28" t="s">
        <v>104</v>
      </c>
      <c r="B28" t="s">
        <v>105</v>
      </c>
      <c r="C28" t="s">
        <v>97</v>
      </c>
      <c r="D28">
        <v>11</v>
      </c>
      <c r="E28">
        <v>75</v>
      </c>
      <c r="F28">
        <v>130</v>
      </c>
      <c r="G28">
        <v>77</v>
      </c>
      <c r="H28">
        <v>12</v>
      </c>
      <c r="M28" t="s">
        <v>98</v>
      </c>
      <c r="N28">
        <v>90</v>
      </c>
    </row>
    <row r="29" spans="1:14" x14ac:dyDescent="0.3">
      <c r="A29" t="s">
        <v>104</v>
      </c>
      <c r="B29" t="s">
        <v>105</v>
      </c>
      <c r="C29" t="s">
        <v>39</v>
      </c>
      <c r="D29">
        <v>11</v>
      </c>
      <c r="E29">
        <v>85</v>
      </c>
      <c r="M29" t="s">
        <v>98</v>
      </c>
      <c r="N29">
        <v>98</v>
      </c>
    </row>
    <row r="30" spans="1:14" x14ac:dyDescent="0.3">
      <c r="A30" t="s">
        <v>106</v>
      </c>
      <c r="B30" t="s">
        <v>105</v>
      </c>
      <c r="C30" t="s">
        <v>97</v>
      </c>
      <c r="D30">
        <v>15</v>
      </c>
      <c r="E30">
        <v>60</v>
      </c>
      <c r="F30">
        <v>135</v>
      </c>
      <c r="G30">
        <v>65</v>
      </c>
      <c r="H30">
        <v>7</v>
      </c>
      <c r="M30" t="s">
        <v>98</v>
      </c>
      <c r="N30">
        <v>91</v>
      </c>
    </row>
    <row r="31" spans="1:14" x14ac:dyDescent="0.3">
      <c r="A31" t="s">
        <v>107</v>
      </c>
      <c r="B31" t="s">
        <v>105</v>
      </c>
      <c r="C31" t="s">
        <v>97</v>
      </c>
      <c r="D31">
        <v>20</v>
      </c>
      <c r="E31">
        <v>85</v>
      </c>
      <c r="F31">
        <v>208</v>
      </c>
      <c r="G31">
        <v>83</v>
      </c>
      <c r="H31">
        <v>20</v>
      </c>
      <c r="M31" t="s">
        <v>98</v>
      </c>
      <c r="N31">
        <v>94</v>
      </c>
    </row>
    <row r="32" spans="1:14" x14ac:dyDescent="0.3">
      <c r="A32" t="s">
        <v>108</v>
      </c>
      <c r="B32" t="s">
        <v>109</v>
      </c>
      <c r="C32" t="s">
        <v>97</v>
      </c>
      <c r="D32">
        <v>5</v>
      </c>
      <c r="E32">
        <v>45</v>
      </c>
      <c r="F32">
        <v>122</v>
      </c>
      <c r="G32">
        <v>91</v>
      </c>
      <c r="H32">
        <v>3</v>
      </c>
      <c r="M32" t="s">
        <v>98</v>
      </c>
      <c r="N32">
        <v>97</v>
      </c>
    </row>
    <row r="33" spans="1:14" x14ac:dyDescent="0.3">
      <c r="A33" t="s">
        <v>110</v>
      </c>
      <c r="B33" t="s">
        <v>109</v>
      </c>
      <c r="C33" t="s">
        <v>97</v>
      </c>
      <c r="D33">
        <v>10</v>
      </c>
      <c r="E33">
        <v>59</v>
      </c>
      <c r="F33">
        <v>194</v>
      </c>
      <c r="G33">
        <v>102</v>
      </c>
      <c r="H33">
        <v>2</v>
      </c>
      <c r="M33" t="s">
        <v>98</v>
      </c>
      <c r="N33">
        <v>96</v>
      </c>
    </row>
    <row r="34" spans="1:14" x14ac:dyDescent="0.3">
      <c r="A34" t="s">
        <v>111</v>
      </c>
      <c r="B34" t="s">
        <v>109</v>
      </c>
      <c r="C34" t="s">
        <v>97</v>
      </c>
      <c r="D34">
        <v>13</v>
      </c>
      <c r="E34">
        <v>75</v>
      </c>
      <c r="F34">
        <v>147</v>
      </c>
      <c r="G34">
        <v>110</v>
      </c>
      <c r="H34">
        <v>17</v>
      </c>
      <c r="M34" t="s">
        <v>98</v>
      </c>
      <c r="N34">
        <v>91</v>
      </c>
    </row>
    <row r="35" spans="1:14" x14ac:dyDescent="0.3">
      <c r="A35" t="s">
        <v>112</v>
      </c>
      <c r="B35" t="s">
        <v>109</v>
      </c>
      <c r="C35" t="s">
        <v>97</v>
      </c>
      <c r="D35">
        <v>17</v>
      </c>
      <c r="E35">
        <v>90</v>
      </c>
      <c r="F35">
        <v>133</v>
      </c>
      <c r="G35">
        <v>93</v>
      </c>
      <c r="H35">
        <v>8</v>
      </c>
      <c r="M35" t="s">
        <v>98</v>
      </c>
      <c r="N35">
        <v>95</v>
      </c>
    </row>
    <row r="36" spans="1:14" x14ac:dyDescent="0.3">
      <c r="A36" t="s">
        <v>113</v>
      </c>
      <c r="B36" t="s">
        <v>114</v>
      </c>
      <c r="C36" t="s">
        <v>97</v>
      </c>
      <c r="D36">
        <v>8</v>
      </c>
      <c r="E36">
        <v>45</v>
      </c>
      <c r="F36">
        <v>173</v>
      </c>
      <c r="G36">
        <v>91</v>
      </c>
      <c r="H36">
        <v>75</v>
      </c>
      <c r="M36" t="s">
        <v>98</v>
      </c>
      <c r="N36">
        <v>91</v>
      </c>
    </row>
    <row r="37" spans="1:14" x14ac:dyDescent="0.3">
      <c r="A37" t="s">
        <v>115</v>
      </c>
      <c r="B37" t="s">
        <v>114</v>
      </c>
      <c r="C37" t="s">
        <v>97</v>
      </c>
      <c r="D37">
        <v>10</v>
      </c>
      <c r="E37">
        <v>60</v>
      </c>
      <c r="F37">
        <v>430</v>
      </c>
      <c r="G37">
        <v>223</v>
      </c>
      <c r="H37">
        <v>157</v>
      </c>
      <c r="M37" t="s">
        <v>98</v>
      </c>
      <c r="N37">
        <v>95</v>
      </c>
    </row>
    <row r="38" spans="1:14" x14ac:dyDescent="0.3">
      <c r="A38" t="s">
        <v>116</v>
      </c>
      <c r="B38" t="s">
        <v>114</v>
      </c>
      <c r="C38" t="s">
        <v>97</v>
      </c>
      <c r="D38">
        <v>15</v>
      </c>
      <c r="E38">
        <v>77</v>
      </c>
      <c r="F38">
        <v>109</v>
      </c>
      <c r="G38">
        <v>102</v>
      </c>
      <c r="H38">
        <v>32</v>
      </c>
      <c r="M38" t="s">
        <v>98</v>
      </c>
      <c r="N38">
        <v>98</v>
      </c>
    </row>
    <row r="39" spans="1:14" x14ac:dyDescent="0.3">
      <c r="A39" t="s">
        <v>117</v>
      </c>
      <c r="B39" t="s">
        <v>114</v>
      </c>
      <c r="C39" t="s">
        <v>97</v>
      </c>
      <c r="D39">
        <v>5</v>
      </c>
      <c r="E39">
        <v>45</v>
      </c>
      <c r="F39">
        <v>79</v>
      </c>
      <c r="G39">
        <v>29</v>
      </c>
      <c r="M39" t="s">
        <v>98</v>
      </c>
      <c r="N39">
        <v>95</v>
      </c>
    </row>
    <row r="40" spans="1:14" x14ac:dyDescent="0.3">
      <c r="A40" t="s">
        <v>118</v>
      </c>
      <c r="B40" t="s">
        <v>119</v>
      </c>
      <c r="C40" t="s">
        <v>97</v>
      </c>
      <c r="D40">
        <v>5</v>
      </c>
      <c r="E40">
        <v>32</v>
      </c>
      <c r="F40">
        <v>82</v>
      </c>
      <c r="G40">
        <v>33</v>
      </c>
      <c r="H40">
        <v>20</v>
      </c>
      <c r="M40" t="s">
        <v>98</v>
      </c>
      <c r="N40">
        <v>92</v>
      </c>
    </row>
    <row r="41" spans="1:14" x14ac:dyDescent="0.3">
      <c r="A41" t="s">
        <v>120</v>
      </c>
      <c r="B41" t="s">
        <v>119</v>
      </c>
      <c r="C41" t="s">
        <v>97</v>
      </c>
      <c r="D41">
        <v>7</v>
      </c>
      <c r="E41">
        <v>45</v>
      </c>
      <c r="F41">
        <v>153</v>
      </c>
      <c r="G41">
        <v>93</v>
      </c>
      <c r="H41">
        <v>50</v>
      </c>
      <c r="M41" t="s">
        <v>98</v>
      </c>
      <c r="N41">
        <v>93</v>
      </c>
    </row>
    <row r="42" spans="1:14" x14ac:dyDescent="0.3">
      <c r="A42" t="s">
        <v>121</v>
      </c>
      <c r="B42" t="s">
        <v>119</v>
      </c>
      <c r="C42" t="s">
        <v>97</v>
      </c>
      <c r="D42">
        <v>8</v>
      </c>
      <c r="E42">
        <v>51</v>
      </c>
      <c r="F42">
        <v>90</v>
      </c>
      <c r="G42">
        <v>35</v>
      </c>
      <c r="H42">
        <v>15</v>
      </c>
      <c r="M42" t="s">
        <v>98</v>
      </c>
      <c r="N42">
        <v>100</v>
      </c>
    </row>
    <row r="43" spans="1:14" x14ac:dyDescent="0.3">
      <c r="A43" t="s">
        <v>122</v>
      </c>
      <c r="B43" t="s">
        <v>119</v>
      </c>
      <c r="C43" t="s">
        <v>97</v>
      </c>
      <c r="D43">
        <v>11</v>
      </c>
      <c r="E43">
        <v>60</v>
      </c>
      <c r="F43">
        <v>24</v>
      </c>
      <c r="G43">
        <v>21</v>
      </c>
      <c r="H43">
        <v>3</v>
      </c>
      <c r="M43" t="s">
        <v>98</v>
      </c>
      <c r="N43">
        <v>94</v>
      </c>
    </row>
    <row r="44" spans="1:14" x14ac:dyDescent="0.3">
      <c r="A44" t="s">
        <v>123</v>
      </c>
      <c r="B44" t="s">
        <v>124</v>
      </c>
      <c r="C44" t="s">
        <v>97</v>
      </c>
      <c r="D44">
        <v>15</v>
      </c>
      <c r="E44">
        <v>45</v>
      </c>
      <c r="F44">
        <v>103</v>
      </c>
      <c r="G44">
        <v>77</v>
      </c>
      <c r="H44">
        <v>4</v>
      </c>
      <c r="M44" t="s">
        <v>98</v>
      </c>
      <c r="N44">
        <v>94</v>
      </c>
    </row>
    <row r="45" spans="1:14" x14ac:dyDescent="0.3">
      <c r="A45" t="s">
        <v>125</v>
      </c>
      <c r="B45" t="s">
        <v>124</v>
      </c>
      <c r="C45" t="s">
        <v>97</v>
      </c>
      <c r="D45">
        <v>15</v>
      </c>
      <c r="E45">
        <v>48</v>
      </c>
      <c r="F45">
        <v>54</v>
      </c>
      <c r="G45">
        <v>0</v>
      </c>
      <c r="H45">
        <v>0</v>
      </c>
      <c r="M45" t="s">
        <v>98</v>
      </c>
      <c r="N45">
        <v>100</v>
      </c>
    </row>
    <row r="46" spans="1:14" x14ac:dyDescent="0.3">
      <c r="A46" t="s">
        <v>126</v>
      </c>
      <c r="B46" t="s">
        <v>124</v>
      </c>
      <c r="C46" t="s">
        <v>97</v>
      </c>
      <c r="D46">
        <v>15</v>
      </c>
      <c r="E46">
        <v>50</v>
      </c>
      <c r="F46">
        <v>35</v>
      </c>
      <c r="G46">
        <v>85</v>
      </c>
      <c r="H46">
        <v>5</v>
      </c>
      <c r="M46" t="s">
        <v>98</v>
      </c>
      <c r="N46">
        <v>93</v>
      </c>
    </row>
    <row r="47" spans="1:14" x14ac:dyDescent="0.3">
      <c r="A47" t="s">
        <v>127</v>
      </c>
      <c r="B47" t="s">
        <v>124</v>
      </c>
      <c r="C47" t="s">
        <v>97</v>
      </c>
      <c r="D47">
        <v>15</v>
      </c>
      <c r="E47">
        <v>50</v>
      </c>
      <c r="F47">
        <v>235</v>
      </c>
      <c r="G47">
        <v>55</v>
      </c>
      <c r="H47">
        <v>39</v>
      </c>
      <c r="M47" t="s">
        <v>98</v>
      </c>
      <c r="N47">
        <v>90</v>
      </c>
    </row>
    <row r="48" spans="1:14" x14ac:dyDescent="0.3">
      <c r="A48" t="s">
        <v>128</v>
      </c>
      <c r="B48" t="s">
        <v>129</v>
      </c>
      <c r="C48" t="s">
        <v>97</v>
      </c>
      <c r="D48">
        <v>10</v>
      </c>
      <c r="E48">
        <v>73</v>
      </c>
      <c r="F48">
        <v>70</v>
      </c>
      <c r="G48">
        <v>7</v>
      </c>
      <c r="M48" t="s">
        <v>98</v>
      </c>
      <c r="N48">
        <v>90</v>
      </c>
    </row>
    <row r="49" spans="1:14" x14ac:dyDescent="0.3">
      <c r="A49" t="s">
        <v>130</v>
      </c>
      <c r="B49" t="s">
        <v>129</v>
      </c>
      <c r="C49" t="s">
        <v>97</v>
      </c>
      <c r="D49">
        <v>12</v>
      </c>
      <c r="E49">
        <v>79</v>
      </c>
      <c r="F49">
        <v>35</v>
      </c>
      <c r="G49">
        <v>35</v>
      </c>
      <c r="H49">
        <v>5</v>
      </c>
      <c r="M49" t="s">
        <v>98</v>
      </c>
      <c r="N49">
        <v>92</v>
      </c>
    </row>
    <row r="50" spans="1:14" x14ac:dyDescent="0.3">
      <c r="A50" t="s">
        <v>131</v>
      </c>
      <c r="B50" t="s">
        <v>132</v>
      </c>
      <c r="C50" t="s">
        <v>97</v>
      </c>
      <c r="D50">
        <v>15</v>
      </c>
      <c r="E50">
        <v>85</v>
      </c>
      <c r="F50">
        <v>150</v>
      </c>
      <c r="G50">
        <v>50</v>
      </c>
      <c r="H50">
        <v>4</v>
      </c>
      <c r="M50" t="s">
        <v>98</v>
      </c>
      <c r="N50">
        <v>95</v>
      </c>
    </row>
    <row r="51" spans="1:14" x14ac:dyDescent="0.3">
      <c r="A51" t="s">
        <v>133</v>
      </c>
      <c r="B51" t="s">
        <v>132</v>
      </c>
      <c r="C51" t="s">
        <v>97</v>
      </c>
      <c r="D51">
        <v>5</v>
      </c>
      <c r="E51">
        <v>30</v>
      </c>
      <c r="F51">
        <v>235</v>
      </c>
      <c r="G51">
        <v>160</v>
      </c>
      <c r="H51">
        <v>23</v>
      </c>
      <c r="M51" t="s">
        <v>98</v>
      </c>
      <c r="N51">
        <v>99</v>
      </c>
    </row>
    <row r="52" spans="1:14" x14ac:dyDescent="0.3">
      <c r="A52" t="s">
        <v>134</v>
      </c>
      <c r="B52" t="s">
        <v>132</v>
      </c>
      <c r="C52" t="s">
        <v>97</v>
      </c>
      <c r="D52">
        <v>7</v>
      </c>
      <c r="E52">
        <v>35</v>
      </c>
      <c r="F52">
        <v>210</v>
      </c>
      <c r="G52">
        <v>172</v>
      </c>
      <c r="H52">
        <v>25</v>
      </c>
      <c r="I52">
        <v>0</v>
      </c>
      <c r="J52">
        <v>0</v>
      </c>
      <c r="M52" t="s">
        <v>98</v>
      </c>
      <c r="N52">
        <v>94</v>
      </c>
    </row>
    <row r="53" spans="1:14" x14ac:dyDescent="0.3">
      <c r="A53" t="s">
        <v>135</v>
      </c>
      <c r="B53" t="s">
        <v>132</v>
      </c>
      <c r="C53" t="s">
        <v>97</v>
      </c>
      <c r="D53">
        <v>9</v>
      </c>
      <c r="E53">
        <v>45</v>
      </c>
      <c r="F53">
        <v>312</v>
      </c>
      <c r="G53">
        <v>108</v>
      </c>
      <c r="H53">
        <v>30</v>
      </c>
      <c r="I53">
        <v>0</v>
      </c>
      <c r="J53">
        <v>0</v>
      </c>
      <c r="M53" t="s">
        <v>98</v>
      </c>
      <c r="N53">
        <v>99</v>
      </c>
    </row>
    <row r="54" spans="1:14" x14ac:dyDescent="0.3">
      <c r="A54" t="s">
        <v>136</v>
      </c>
      <c r="B54" t="s">
        <v>132</v>
      </c>
      <c r="C54" t="s">
        <v>97</v>
      </c>
      <c r="D54">
        <v>10.5</v>
      </c>
      <c r="E54">
        <v>55</v>
      </c>
      <c r="F54">
        <v>289</v>
      </c>
      <c r="G54">
        <v>193</v>
      </c>
      <c r="H54">
        <v>205</v>
      </c>
      <c r="I54">
        <v>0</v>
      </c>
      <c r="J54">
        <v>0</v>
      </c>
      <c r="M54" t="s">
        <v>98</v>
      </c>
      <c r="N54">
        <v>91</v>
      </c>
    </row>
    <row r="55" spans="1:14" x14ac:dyDescent="0.3">
      <c r="A55" t="s">
        <v>137</v>
      </c>
      <c r="B55" t="s">
        <v>132</v>
      </c>
      <c r="C55" t="s">
        <v>97</v>
      </c>
      <c r="D55">
        <v>12</v>
      </c>
      <c r="E55">
        <v>65</v>
      </c>
      <c r="F55">
        <v>240</v>
      </c>
      <c r="G55">
        <v>170</v>
      </c>
      <c r="H55">
        <v>15</v>
      </c>
      <c r="I55">
        <v>0</v>
      </c>
      <c r="J55">
        <v>0</v>
      </c>
      <c r="M55" t="s">
        <v>98</v>
      </c>
      <c r="N55">
        <v>97</v>
      </c>
    </row>
    <row r="56" spans="1:14" x14ac:dyDescent="0.3">
      <c r="A56" t="s">
        <v>138</v>
      </c>
      <c r="B56" t="s">
        <v>139</v>
      </c>
      <c r="C56" t="s">
        <v>97</v>
      </c>
      <c r="D56">
        <v>13</v>
      </c>
      <c r="E56">
        <v>75</v>
      </c>
      <c r="F56">
        <v>13</v>
      </c>
      <c r="G56">
        <v>0</v>
      </c>
      <c r="H56">
        <v>0</v>
      </c>
      <c r="I56">
        <v>0</v>
      </c>
      <c r="J56">
        <v>0</v>
      </c>
      <c r="M56" t="s">
        <v>98</v>
      </c>
      <c r="N56">
        <v>99</v>
      </c>
    </row>
    <row r="57" spans="1:14" x14ac:dyDescent="0.3">
      <c r="A57" t="s">
        <v>140</v>
      </c>
      <c r="B57" t="s">
        <v>139</v>
      </c>
      <c r="C57" t="s">
        <v>97</v>
      </c>
      <c r="D57">
        <v>15</v>
      </c>
      <c r="E57">
        <v>88</v>
      </c>
      <c r="F57">
        <v>18</v>
      </c>
      <c r="G57">
        <v>0</v>
      </c>
      <c r="H57">
        <v>0</v>
      </c>
      <c r="I57">
        <v>0</v>
      </c>
      <c r="J57">
        <v>0</v>
      </c>
      <c r="M57" t="s">
        <v>98</v>
      </c>
      <c r="N57">
        <v>90</v>
      </c>
    </row>
    <row r="58" spans="1:14" x14ac:dyDescent="0.3">
      <c r="A58" t="s">
        <v>141</v>
      </c>
      <c r="B58" t="s">
        <v>142</v>
      </c>
      <c r="C58" t="s">
        <v>97</v>
      </c>
      <c r="D58">
        <v>9</v>
      </c>
      <c r="E58">
        <v>64</v>
      </c>
      <c r="F58">
        <v>7</v>
      </c>
      <c r="G58">
        <v>25</v>
      </c>
      <c r="H58">
        <v>25</v>
      </c>
      <c r="I58">
        <v>0</v>
      </c>
      <c r="J58">
        <v>0</v>
      </c>
      <c r="M58" t="s">
        <v>98</v>
      </c>
      <c r="N58">
        <v>99</v>
      </c>
    </row>
    <row r="59" spans="1:14" x14ac:dyDescent="0.3">
      <c r="A59" t="s">
        <v>8</v>
      </c>
      <c r="B59" t="s">
        <v>9</v>
      </c>
      <c r="C59" t="s">
        <v>10</v>
      </c>
      <c r="D59">
        <v>7</v>
      </c>
      <c r="E59">
        <v>30</v>
      </c>
      <c r="F59">
        <v>2132</v>
      </c>
      <c r="G59">
        <v>2648</v>
      </c>
      <c r="H59">
        <v>2712</v>
      </c>
      <c r="I59">
        <v>1775</v>
      </c>
      <c r="J59">
        <v>2302</v>
      </c>
      <c r="K59">
        <v>2250</v>
      </c>
      <c r="L59">
        <v>2532</v>
      </c>
      <c r="M59" t="s">
        <v>11</v>
      </c>
      <c r="N59">
        <v>91</v>
      </c>
    </row>
    <row r="60" spans="1:14" x14ac:dyDescent="0.3">
      <c r="A60" t="s">
        <v>8</v>
      </c>
      <c r="B60" t="s">
        <v>9</v>
      </c>
      <c r="C60" t="s">
        <v>13</v>
      </c>
      <c r="D60">
        <v>7</v>
      </c>
      <c r="E60">
        <v>40</v>
      </c>
      <c r="F60">
        <v>1300</v>
      </c>
      <c r="G60">
        <v>1250</v>
      </c>
      <c r="H60">
        <v>800</v>
      </c>
      <c r="I60">
        <v>750</v>
      </c>
      <c r="J60">
        <v>1200</v>
      </c>
      <c r="K60">
        <v>2050</v>
      </c>
      <c r="L60">
        <v>1980</v>
      </c>
      <c r="M60" t="s">
        <v>11</v>
      </c>
      <c r="N60">
        <v>97</v>
      </c>
    </row>
    <row r="61" spans="1:14" x14ac:dyDescent="0.3">
      <c r="A61" t="s">
        <v>8</v>
      </c>
      <c r="B61" t="s">
        <v>9</v>
      </c>
      <c r="C61" t="s">
        <v>14</v>
      </c>
      <c r="D61">
        <v>7</v>
      </c>
      <c r="E61">
        <v>40</v>
      </c>
      <c r="F61">
        <v>6</v>
      </c>
      <c r="G61">
        <v>15</v>
      </c>
      <c r="M61" t="s">
        <v>11</v>
      </c>
      <c r="N61">
        <v>94</v>
      </c>
    </row>
    <row r="62" spans="1:14" x14ac:dyDescent="0.3">
      <c r="A62" t="s">
        <v>8</v>
      </c>
      <c r="B62" t="s">
        <v>9</v>
      </c>
      <c r="C62" t="s">
        <v>15</v>
      </c>
      <c r="D62">
        <v>7</v>
      </c>
      <c r="E62">
        <v>40</v>
      </c>
      <c r="F62">
        <v>135</v>
      </c>
      <c r="G62">
        <v>46</v>
      </c>
      <c r="M62" t="s">
        <v>11</v>
      </c>
      <c r="N62">
        <v>95</v>
      </c>
    </row>
    <row r="63" spans="1:14" x14ac:dyDescent="0.3">
      <c r="A63" t="s">
        <v>16</v>
      </c>
      <c r="B63" t="s">
        <v>17</v>
      </c>
      <c r="C63" t="s">
        <v>10</v>
      </c>
      <c r="D63">
        <v>6</v>
      </c>
      <c r="E63">
        <v>40</v>
      </c>
      <c r="F63">
        <v>405</v>
      </c>
      <c r="G63">
        <v>534</v>
      </c>
      <c r="H63">
        <v>987</v>
      </c>
      <c r="I63">
        <v>1917</v>
      </c>
      <c r="J63">
        <v>1047</v>
      </c>
      <c r="K63">
        <v>326</v>
      </c>
      <c r="L63">
        <v>857</v>
      </c>
      <c r="M63" t="s">
        <v>11</v>
      </c>
      <c r="N63">
        <v>92</v>
      </c>
    </row>
    <row r="64" spans="1:14" x14ac:dyDescent="0.3">
      <c r="A64" t="s">
        <v>16</v>
      </c>
      <c r="B64" t="s">
        <v>17</v>
      </c>
      <c r="C64" t="s">
        <v>13</v>
      </c>
      <c r="D64">
        <v>6</v>
      </c>
      <c r="E64">
        <v>50</v>
      </c>
      <c r="F64">
        <v>450</v>
      </c>
      <c r="G64">
        <v>300</v>
      </c>
      <c r="H64">
        <v>230</v>
      </c>
      <c r="I64">
        <v>200</v>
      </c>
      <c r="J64">
        <v>225</v>
      </c>
      <c r="K64">
        <v>705</v>
      </c>
      <c r="L64">
        <v>680</v>
      </c>
      <c r="M64" t="s">
        <v>11</v>
      </c>
      <c r="N64">
        <v>92</v>
      </c>
    </row>
    <row r="65" spans="1:14" x14ac:dyDescent="0.3">
      <c r="A65" t="s">
        <v>16</v>
      </c>
      <c r="B65" t="s">
        <v>17</v>
      </c>
      <c r="C65" t="s">
        <v>18</v>
      </c>
      <c r="D65">
        <v>6</v>
      </c>
      <c r="E65">
        <v>55</v>
      </c>
      <c r="F65">
        <v>530</v>
      </c>
      <c r="G65">
        <v>135</v>
      </c>
      <c r="M65" t="s">
        <v>11</v>
      </c>
      <c r="N65">
        <v>90</v>
      </c>
    </row>
    <row r="66" spans="1:14" x14ac:dyDescent="0.3">
      <c r="A66" t="s">
        <v>19</v>
      </c>
      <c r="B66" t="s">
        <v>20</v>
      </c>
      <c r="C66" t="s">
        <v>10</v>
      </c>
      <c r="D66">
        <v>35</v>
      </c>
      <c r="E66">
        <v>185</v>
      </c>
      <c r="F66">
        <v>112</v>
      </c>
      <c r="G66">
        <v>98</v>
      </c>
      <c r="H66">
        <v>92</v>
      </c>
      <c r="I66">
        <v>235</v>
      </c>
      <c r="J66">
        <v>176</v>
      </c>
      <c r="K66">
        <v>88</v>
      </c>
      <c r="L66">
        <v>28</v>
      </c>
      <c r="M66" t="s">
        <v>11</v>
      </c>
      <c r="N66">
        <v>97</v>
      </c>
    </row>
    <row r="67" spans="1:14" x14ac:dyDescent="0.3">
      <c r="A67" t="s">
        <v>19</v>
      </c>
      <c r="B67" t="s">
        <v>20</v>
      </c>
      <c r="C67" t="s">
        <v>13</v>
      </c>
      <c r="D67">
        <v>35</v>
      </c>
      <c r="E67">
        <v>250</v>
      </c>
      <c r="F67">
        <v>230</v>
      </c>
      <c r="G67">
        <v>187</v>
      </c>
      <c r="H67">
        <v>135</v>
      </c>
      <c r="I67">
        <v>87</v>
      </c>
      <c r="J67">
        <v>53</v>
      </c>
      <c r="K67">
        <v>235</v>
      </c>
      <c r="L67">
        <v>200</v>
      </c>
      <c r="M67" t="s">
        <v>11</v>
      </c>
      <c r="N67">
        <v>96</v>
      </c>
    </row>
    <row r="68" spans="1:14" x14ac:dyDescent="0.3">
      <c r="A68" t="s">
        <v>19</v>
      </c>
      <c r="B68" t="s">
        <v>20</v>
      </c>
      <c r="C68" t="s">
        <v>21</v>
      </c>
      <c r="D68">
        <v>35</v>
      </c>
      <c r="E68">
        <v>250</v>
      </c>
      <c r="F68">
        <v>26</v>
      </c>
      <c r="G68">
        <v>13</v>
      </c>
      <c r="M68" t="s">
        <v>11</v>
      </c>
      <c r="N68">
        <v>95</v>
      </c>
    </row>
    <row r="69" spans="1:14" x14ac:dyDescent="0.3">
      <c r="A69" t="s">
        <v>19</v>
      </c>
      <c r="B69" t="s">
        <v>20</v>
      </c>
      <c r="C69" t="s">
        <v>252</v>
      </c>
      <c r="D69">
        <v>35</v>
      </c>
      <c r="E69">
        <v>250</v>
      </c>
      <c r="F69">
        <v>135</v>
      </c>
      <c r="G69">
        <v>78</v>
      </c>
      <c r="M69" t="s">
        <v>11</v>
      </c>
      <c r="N69">
        <v>95</v>
      </c>
    </row>
    <row r="70" spans="1:14" x14ac:dyDescent="0.3">
      <c r="A70" t="s">
        <v>19</v>
      </c>
      <c r="B70" t="s">
        <v>20</v>
      </c>
      <c r="C70" t="s">
        <v>23</v>
      </c>
      <c r="D70">
        <v>35</v>
      </c>
      <c r="E70">
        <v>250</v>
      </c>
      <c r="F70">
        <v>15</v>
      </c>
      <c r="G70">
        <v>8</v>
      </c>
      <c r="M70" t="s">
        <v>11</v>
      </c>
      <c r="N70">
        <v>97</v>
      </c>
    </row>
    <row r="71" spans="1:14" x14ac:dyDescent="0.3">
      <c r="A71" t="s">
        <v>19</v>
      </c>
      <c r="B71" t="s">
        <v>20</v>
      </c>
      <c r="C71" t="s">
        <v>18</v>
      </c>
      <c r="D71">
        <v>35</v>
      </c>
      <c r="E71">
        <v>250</v>
      </c>
      <c r="F71">
        <v>76</v>
      </c>
      <c r="G71">
        <v>55</v>
      </c>
      <c r="M71" t="s">
        <v>11</v>
      </c>
      <c r="N71">
        <v>95</v>
      </c>
    </row>
    <row r="72" spans="1:14" x14ac:dyDescent="0.3">
      <c r="A72" t="s">
        <v>24</v>
      </c>
      <c r="B72" t="s">
        <v>25</v>
      </c>
      <c r="C72" t="s">
        <v>10</v>
      </c>
      <c r="D72">
        <v>7</v>
      </c>
      <c r="E72">
        <v>45</v>
      </c>
      <c r="F72">
        <v>1064</v>
      </c>
      <c r="G72">
        <v>1153</v>
      </c>
      <c r="H72">
        <v>1979</v>
      </c>
      <c r="I72">
        <v>2901</v>
      </c>
      <c r="J72">
        <v>2434</v>
      </c>
      <c r="K72">
        <v>1693</v>
      </c>
      <c r="L72">
        <v>1311</v>
      </c>
      <c r="M72" t="s">
        <v>11</v>
      </c>
      <c r="N72">
        <v>94</v>
      </c>
    </row>
    <row r="73" spans="1:14" x14ac:dyDescent="0.3">
      <c r="A73" t="s">
        <v>24</v>
      </c>
      <c r="B73" t="s">
        <v>25</v>
      </c>
      <c r="C73" t="s">
        <v>13</v>
      </c>
      <c r="D73">
        <v>7</v>
      </c>
      <c r="E73">
        <v>55</v>
      </c>
      <c r="F73">
        <v>1578</v>
      </c>
      <c r="G73">
        <v>1450</v>
      </c>
      <c r="H73">
        <v>1135</v>
      </c>
      <c r="I73">
        <v>957</v>
      </c>
      <c r="J73">
        <v>2300</v>
      </c>
      <c r="K73">
        <v>2780</v>
      </c>
      <c r="L73">
        <v>2800</v>
      </c>
      <c r="M73" t="s">
        <v>11</v>
      </c>
      <c r="N73">
        <v>95</v>
      </c>
    </row>
    <row r="74" spans="1:14" x14ac:dyDescent="0.3">
      <c r="A74" t="s">
        <v>24</v>
      </c>
      <c r="B74" t="s">
        <v>25</v>
      </c>
      <c r="C74" t="s">
        <v>26</v>
      </c>
      <c r="D74">
        <v>7</v>
      </c>
      <c r="E74">
        <v>55</v>
      </c>
      <c r="F74">
        <v>23</v>
      </c>
      <c r="G74">
        <v>15</v>
      </c>
      <c r="M74" t="s">
        <v>11</v>
      </c>
      <c r="N74">
        <v>90</v>
      </c>
    </row>
    <row r="75" spans="1:14" x14ac:dyDescent="0.3">
      <c r="A75" t="s">
        <v>27</v>
      </c>
      <c r="B75" t="s">
        <v>28</v>
      </c>
      <c r="C75" t="s">
        <v>29</v>
      </c>
      <c r="D75">
        <v>15</v>
      </c>
      <c r="E75">
        <v>75</v>
      </c>
      <c r="F75">
        <v>496</v>
      </c>
      <c r="G75">
        <v>557</v>
      </c>
      <c r="M75" t="s">
        <v>11</v>
      </c>
      <c r="N75">
        <v>91</v>
      </c>
    </row>
    <row r="76" spans="1:14" x14ac:dyDescent="0.3">
      <c r="A76" t="s">
        <v>30</v>
      </c>
      <c r="B76" t="s">
        <v>31</v>
      </c>
      <c r="C76" t="s">
        <v>10</v>
      </c>
      <c r="D76">
        <v>55</v>
      </c>
      <c r="E76">
        <v>530</v>
      </c>
      <c r="F76">
        <v>58</v>
      </c>
      <c r="G76">
        <v>75</v>
      </c>
      <c r="H76">
        <v>39</v>
      </c>
      <c r="I76">
        <v>16</v>
      </c>
      <c r="J76">
        <v>21</v>
      </c>
      <c r="K76">
        <v>60</v>
      </c>
      <c r="L76">
        <v>64</v>
      </c>
      <c r="M76" t="s">
        <v>11</v>
      </c>
      <c r="N76">
        <v>100</v>
      </c>
    </row>
    <row r="77" spans="1:14" x14ac:dyDescent="0.3">
      <c r="A77" t="s">
        <v>30</v>
      </c>
      <c r="B77" t="s">
        <v>31</v>
      </c>
      <c r="C77" t="s">
        <v>13</v>
      </c>
      <c r="D77">
        <v>55</v>
      </c>
      <c r="E77">
        <v>600</v>
      </c>
      <c r="F77">
        <v>66</v>
      </c>
      <c r="G77">
        <v>35</v>
      </c>
      <c r="H77">
        <v>12</v>
      </c>
      <c r="I77">
        <v>15</v>
      </c>
      <c r="J77">
        <v>33</v>
      </c>
      <c r="K77">
        <v>50</v>
      </c>
      <c r="L77">
        <v>45</v>
      </c>
      <c r="M77" t="s">
        <v>11</v>
      </c>
      <c r="N77">
        <v>94</v>
      </c>
    </row>
    <row r="78" spans="1:14" x14ac:dyDescent="0.3">
      <c r="A78" t="s">
        <v>30</v>
      </c>
      <c r="B78" t="s">
        <v>31</v>
      </c>
      <c r="C78" t="s">
        <v>18</v>
      </c>
      <c r="D78">
        <v>55</v>
      </c>
      <c r="E78">
        <v>600</v>
      </c>
      <c r="F78">
        <v>35</v>
      </c>
      <c r="G78">
        <v>14</v>
      </c>
      <c r="M78" t="s">
        <v>11</v>
      </c>
      <c r="N78">
        <v>90</v>
      </c>
    </row>
    <row r="79" spans="1:14" x14ac:dyDescent="0.3">
      <c r="A79" t="s">
        <v>30</v>
      </c>
      <c r="B79" t="s">
        <v>31</v>
      </c>
      <c r="C79" t="s">
        <v>252</v>
      </c>
      <c r="D79">
        <v>55</v>
      </c>
      <c r="E79">
        <v>615</v>
      </c>
      <c r="F79">
        <v>57</v>
      </c>
      <c r="G79">
        <v>35</v>
      </c>
      <c r="M79" t="s">
        <v>11</v>
      </c>
      <c r="N79">
        <v>93</v>
      </c>
    </row>
    <row r="80" spans="1:14" x14ac:dyDescent="0.3">
      <c r="A80" t="s">
        <v>32</v>
      </c>
      <c r="B80" t="s">
        <v>33</v>
      </c>
      <c r="C80" t="s">
        <v>10</v>
      </c>
      <c r="D80">
        <v>65</v>
      </c>
      <c r="E80">
        <v>584</v>
      </c>
      <c r="F80">
        <v>51</v>
      </c>
      <c r="G80">
        <v>78</v>
      </c>
      <c r="H80">
        <v>193</v>
      </c>
      <c r="I80">
        <v>0</v>
      </c>
      <c r="J80">
        <v>0</v>
      </c>
      <c r="K80">
        <v>0</v>
      </c>
      <c r="L80">
        <v>0</v>
      </c>
      <c r="M80" t="s">
        <v>11</v>
      </c>
      <c r="N80">
        <v>94</v>
      </c>
    </row>
    <row r="81" spans="1:14" x14ac:dyDescent="0.3">
      <c r="A81" t="s">
        <v>32</v>
      </c>
      <c r="B81" t="s">
        <v>33</v>
      </c>
      <c r="C81" t="s">
        <v>13</v>
      </c>
      <c r="D81">
        <v>65</v>
      </c>
      <c r="E81">
        <v>650</v>
      </c>
      <c r="F81">
        <v>158</v>
      </c>
      <c r="G81">
        <v>113</v>
      </c>
      <c r="H81">
        <v>250</v>
      </c>
      <c r="M81" t="s">
        <v>11</v>
      </c>
      <c r="N81">
        <v>97</v>
      </c>
    </row>
    <row r="82" spans="1:14" x14ac:dyDescent="0.3">
      <c r="A82" t="s">
        <v>32</v>
      </c>
      <c r="B82" t="s">
        <v>33</v>
      </c>
      <c r="C82" t="s">
        <v>26</v>
      </c>
      <c r="D82">
        <v>65</v>
      </c>
      <c r="E82">
        <v>650</v>
      </c>
      <c r="F82">
        <v>3</v>
      </c>
      <c r="M82" t="s">
        <v>11</v>
      </c>
      <c r="N82">
        <v>98</v>
      </c>
    </row>
    <row r="83" spans="1:14" x14ac:dyDescent="0.3">
      <c r="A83" t="s">
        <v>32</v>
      </c>
      <c r="B83" t="s">
        <v>33</v>
      </c>
      <c r="C83" t="s">
        <v>34</v>
      </c>
      <c r="D83">
        <v>65</v>
      </c>
      <c r="E83">
        <v>700</v>
      </c>
      <c r="G83">
        <v>5</v>
      </c>
      <c r="M83" t="s">
        <v>11</v>
      </c>
      <c r="N83">
        <v>98</v>
      </c>
    </row>
    <row r="84" spans="1:14" x14ac:dyDescent="0.3">
      <c r="A84" t="s">
        <v>32</v>
      </c>
      <c r="B84" t="s">
        <v>33</v>
      </c>
      <c r="C84" t="s">
        <v>252</v>
      </c>
      <c r="D84">
        <v>65</v>
      </c>
      <c r="E84">
        <v>700</v>
      </c>
      <c r="F84">
        <v>5</v>
      </c>
      <c r="M84" t="s">
        <v>11</v>
      </c>
      <c r="N84">
        <v>99</v>
      </c>
    </row>
    <row r="85" spans="1:14" x14ac:dyDescent="0.3">
      <c r="A85" t="s">
        <v>32</v>
      </c>
      <c r="B85" t="s">
        <v>33</v>
      </c>
      <c r="C85" t="s">
        <v>18</v>
      </c>
      <c r="D85">
        <v>65</v>
      </c>
      <c r="E85">
        <v>700</v>
      </c>
      <c r="F85">
        <v>53</v>
      </c>
      <c r="G85">
        <v>28</v>
      </c>
      <c r="M85" t="s">
        <v>11</v>
      </c>
      <c r="N85">
        <v>93</v>
      </c>
    </row>
    <row r="86" spans="1:14" x14ac:dyDescent="0.3">
      <c r="A86" t="s">
        <v>35</v>
      </c>
      <c r="B86" t="s">
        <v>36</v>
      </c>
      <c r="C86" t="s">
        <v>10</v>
      </c>
      <c r="D86">
        <v>5</v>
      </c>
      <c r="E86">
        <v>65</v>
      </c>
      <c r="F86">
        <v>728</v>
      </c>
      <c r="G86">
        <v>871</v>
      </c>
      <c r="H86">
        <v>913</v>
      </c>
      <c r="I86">
        <v>1800</v>
      </c>
      <c r="J86">
        <v>1315</v>
      </c>
      <c r="K86">
        <v>577</v>
      </c>
      <c r="L86">
        <v>573</v>
      </c>
      <c r="M86" t="s">
        <v>11</v>
      </c>
      <c r="N86">
        <v>93</v>
      </c>
    </row>
    <row r="87" spans="1:14" x14ac:dyDescent="0.3">
      <c r="A87" t="s">
        <v>35</v>
      </c>
      <c r="B87" t="s">
        <v>36</v>
      </c>
      <c r="C87" t="s">
        <v>13</v>
      </c>
      <c r="D87">
        <v>5</v>
      </c>
      <c r="E87">
        <v>70</v>
      </c>
      <c r="F87">
        <v>890</v>
      </c>
      <c r="G87">
        <v>765</v>
      </c>
      <c r="H87">
        <v>521</v>
      </c>
      <c r="I87">
        <v>220</v>
      </c>
      <c r="J87">
        <v>349</v>
      </c>
      <c r="K87">
        <v>1385</v>
      </c>
      <c r="L87">
        <v>1290</v>
      </c>
      <c r="M87" t="s">
        <v>11</v>
      </c>
      <c r="N87">
        <v>93</v>
      </c>
    </row>
    <row r="88" spans="1:14" x14ac:dyDescent="0.3">
      <c r="A88" t="s">
        <v>35</v>
      </c>
      <c r="B88" t="s">
        <v>36</v>
      </c>
      <c r="C88" t="s">
        <v>15</v>
      </c>
      <c r="D88">
        <v>5</v>
      </c>
      <c r="E88">
        <v>70</v>
      </c>
      <c r="F88">
        <v>23</v>
      </c>
      <c r="G88">
        <v>5</v>
      </c>
      <c r="M88" t="s">
        <v>11</v>
      </c>
      <c r="N88">
        <v>93</v>
      </c>
    </row>
    <row r="89" spans="1:14" x14ac:dyDescent="0.3">
      <c r="A89" t="s">
        <v>35</v>
      </c>
      <c r="B89" t="s">
        <v>36</v>
      </c>
      <c r="C89" t="s">
        <v>26</v>
      </c>
      <c r="D89">
        <v>5</v>
      </c>
      <c r="E89">
        <v>70</v>
      </c>
      <c r="F89">
        <v>15</v>
      </c>
      <c r="M89" t="s">
        <v>11</v>
      </c>
      <c r="N89">
        <v>99</v>
      </c>
    </row>
    <row r="90" spans="1:14" x14ac:dyDescent="0.3">
      <c r="A90" t="s">
        <v>37</v>
      </c>
      <c r="B90" t="s">
        <v>38</v>
      </c>
      <c r="C90" t="s">
        <v>10</v>
      </c>
      <c r="D90">
        <v>5</v>
      </c>
      <c r="E90">
        <v>45</v>
      </c>
      <c r="F90">
        <v>787</v>
      </c>
      <c r="G90">
        <v>478</v>
      </c>
      <c r="H90">
        <v>1235</v>
      </c>
      <c r="I90">
        <v>1450</v>
      </c>
      <c r="J90">
        <v>1728</v>
      </c>
      <c r="K90">
        <v>1182</v>
      </c>
      <c r="L90">
        <v>999</v>
      </c>
      <c r="M90" t="s">
        <v>11</v>
      </c>
      <c r="N90">
        <v>97</v>
      </c>
    </row>
    <row r="91" spans="1:14" x14ac:dyDescent="0.3">
      <c r="A91" t="s">
        <v>37</v>
      </c>
      <c r="B91" t="s">
        <v>38</v>
      </c>
      <c r="C91" t="s">
        <v>13</v>
      </c>
      <c r="D91">
        <v>5</v>
      </c>
      <c r="E91">
        <v>50</v>
      </c>
      <c r="F91">
        <v>860</v>
      </c>
      <c r="G91">
        <v>744</v>
      </c>
      <c r="H91">
        <v>343</v>
      </c>
      <c r="I91">
        <v>320</v>
      </c>
      <c r="J91">
        <v>287</v>
      </c>
      <c r="K91">
        <v>680</v>
      </c>
      <c r="L91">
        <v>623</v>
      </c>
      <c r="M91" t="s">
        <v>11</v>
      </c>
      <c r="N91">
        <v>96</v>
      </c>
    </row>
    <row r="92" spans="1:14" x14ac:dyDescent="0.3">
      <c r="A92" t="s">
        <v>37</v>
      </c>
      <c r="B92" t="s">
        <v>38</v>
      </c>
      <c r="C92" t="s">
        <v>39</v>
      </c>
      <c r="D92">
        <v>5</v>
      </c>
      <c r="E92">
        <v>60</v>
      </c>
      <c r="F92">
        <v>23</v>
      </c>
      <c r="G92">
        <v>35</v>
      </c>
      <c r="M92" t="s">
        <v>11</v>
      </c>
      <c r="N92">
        <v>95</v>
      </c>
    </row>
    <row r="93" spans="1:14" x14ac:dyDescent="0.3">
      <c r="A93" t="s">
        <v>40</v>
      </c>
      <c r="B93" t="s">
        <v>41</v>
      </c>
      <c r="C93" t="s">
        <v>10</v>
      </c>
      <c r="D93">
        <v>35</v>
      </c>
      <c r="E93">
        <v>135</v>
      </c>
      <c r="F93">
        <v>116</v>
      </c>
      <c r="G93">
        <v>164</v>
      </c>
      <c r="H93">
        <v>319</v>
      </c>
      <c r="I93">
        <v>251</v>
      </c>
      <c r="J93">
        <v>207</v>
      </c>
      <c r="K93">
        <v>182</v>
      </c>
      <c r="L93">
        <v>54</v>
      </c>
      <c r="M93" t="s">
        <v>11</v>
      </c>
      <c r="N93">
        <v>96</v>
      </c>
    </row>
    <row r="94" spans="1:14" x14ac:dyDescent="0.3">
      <c r="A94" t="s">
        <v>40</v>
      </c>
      <c r="B94" t="s">
        <v>41</v>
      </c>
      <c r="C94" t="s">
        <v>18</v>
      </c>
      <c r="D94">
        <v>35</v>
      </c>
      <c r="E94">
        <v>180</v>
      </c>
      <c r="G94">
        <v>89</v>
      </c>
      <c r="M94" t="s">
        <v>11</v>
      </c>
      <c r="N94">
        <v>92</v>
      </c>
    </row>
    <row r="95" spans="1:14" x14ac:dyDescent="0.3">
      <c r="A95" t="s">
        <v>40</v>
      </c>
      <c r="B95" t="s">
        <v>41</v>
      </c>
      <c r="C95" t="s">
        <v>39</v>
      </c>
      <c r="D95">
        <v>35</v>
      </c>
      <c r="E95">
        <v>180</v>
      </c>
      <c r="F95">
        <v>5</v>
      </c>
      <c r="M95" t="s">
        <v>11</v>
      </c>
      <c r="N95">
        <v>98</v>
      </c>
    </row>
    <row r="96" spans="1:14" x14ac:dyDescent="0.3">
      <c r="A96" t="s">
        <v>40</v>
      </c>
      <c r="B96" t="s">
        <v>41</v>
      </c>
      <c r="C96" t="s">
        <v>42</v>
      </c>
      <c r="D96">
        <v>35</v>
      </c>
      <c r="E96">
        <v>180</v>
      </c>
      <c r="F96">
        <v>5</v>
      </c>
      <c r="M96" t="s">
        <v>11</v>
      </c>
      <c r="N96">
        <v>97</v>
      </c>
    </row>
    <row r="97" spans="1:14" x14ac:dyDescent="0.3">
      <c r="A97" t="s">
        <v>43</v>
      </c>
      <c r="B97" t="s">
        <v>36</v>
      </c>
      <c r="C97" t="s">
        <v>10</v>
      </c>
      <c r="D97">
        <v>4</v>
      </c>
      <c r="E97">
        <v>45</v>
      </c>
      <c r="F97">
        <v>962</v>
      </c>
      <c r="G97">
        <v>1465</v>
      </c>
      <c r="H97">
        <v>1334</v>
      </c>
      <c r="I97">
        <v>2383</v>
      </c>
      <c r="J97">
        <v>1525</v>
      </c>
      <c r="K97">
        <v>1582</v>
      </c>
      <c r="L97">
        <v>1539</v>
      </c>
      <c r="M97" t="s">
        <v>11</v>
      </c>
      <c r="N97">
        <v>100</v>
      </c>
    </row>
    <row r="98" spans="1:14" x14ac:dyDescent="0.3">
      <c r="A98" t="s">
        <v>43</v>
      </c>
      <c r="B98" t="s">
        <v>36</v>
      </c>
      <c r="C98" t="s">
        <v>13</v>
      </c>
      <c r="D98">
        <v>4</v>
      </c>
      <c r="E98">
        <v>55</v>
      </c>
      <c r="F98">
        <v>1450</v>
      </c>
      <c r="G98">
        <v>834</v>
      </c>
      <c r="H98">
        <v>620</v>
      </c>
      <c r="I98">
        <v>348</v>
      </c>
      <c r="J98">
        <v>930</v>
      </c>
      <c r="K98">
        <v>870</v>
      </c>
      <c r="L98">
        <v>850</v>
      </c>
      <c r="M98" t="s">
        <v>11</v>
      </c>
      <c r="N98">
        <v>96</v>
      </c>
    </row>
    <row r="99" spans="1:14" x14ac:dyDescent="0.3">
      <c r="A99" t="s">
        <v>43</v>
      </c>
      <c r="B99" t="s">
        <v>36</v>
      </c>
      <c r="C99" t="s">
        <v>14</v>
      </c>
      <c r="D99">
        <v>4</v>
      </c>
      <c r="E99">
        <v>55</v>
      </c>
      <c r="G99">
        <v>5</v>
      </c>
      <c r="M99" t="s">
        <v>11</v>
      </c>
      <c r="N99">
        <v>100</v>
      </c>
    </row>
    <row r="100" spans="1:14" x14ac:dyDescent="0.3">
      <c r="A100" t="s">
        <v>43</v>
      </c>
      <c r="B100" t="s">
        <v>36</v>
      </c>
      <c r="C100" t="s">
        <v>15</v>
      </c>
      <c r="D100">
        <v>4</v>
      </c>
      <c r="E100">
        <v>55</v>
      </c>
      <c r="F100">
        <v>5</v>
      </c>
      <c r="M100" t="s">
        <v>11</v>
      </c>
      <c r="N100">
        <v>95</v>
      </c>
    </row>
    <row r="101" spans="1:14" x14ac:dyDescent="0.3">
      <c r="A101" t="s">
        <v>43</v>
      </c>
      <c r="B101" t="s">
        <v>36</v>
      </c>
      <c r="C101" t="s">
        <v>44</v>
      </c>
      <c r="D101">
        <v>4</v>
      </c>
      <c r="E101">
        <v>55</v>
      </c>
      <c r="G101">
        <v>5</v>
      </c>
      <c r="M101" t="s">
        <v>11</v>
      </c>
      <c r="N101">
        <v>100</v>
      </c>
    </row>
    <row r="102" spans="1:14" x14ac:dyDescent="0.3">
      <c r="A102" t="s">
        <v>45</v>
      </c>
      <c r="B102" t="s">
        <v>46</v>
      </c>
      <c r="C102" t="s">
        <v>10</v>
      </c>
      <c r="D102">
        <v>3.5</v>
      </c>
      <c r="E102">
        <v>25</v>
      </c>
      <c r="F102">
        <v>604</v>
      </c>
      <c r="G102">
        <v>339</v>
      </c>
      <c r="H102">
        <v>853</v>
      </c>
      <c r="I102">
        <v>2331</v>
      </c>
      <c r="J102">
        <v>1049</v>
      </c>
      <c r="K102">
        <v>326</v>
      </c>
      <c r="L102">
        <v>708</v>
      </c>
      <c r="M102" t="s">
        <v>11</v>
      </c>
      <c r="N102">
        <v>99</v>
      </c>
    </row>
    <row r="103" spans="1:14" x14ac:dyDescent="0.3">
      <c r="A103" t="s">
        <v>45</v>
      </c>
      <c r="B103" t="s">
        <v>46</v>
      </c>
      <c r="C103" t="s">
        <v>13</v>
      </c>
      <c r="D103">
        <v>3.5</v>
      </c>
      <c r="E103">
        <v>35</v>
      </c>
      <c r="F103">
        <v>1350</v>
      </c>
      <c r="G103">
        <v>1200</v>
      </c>
      <c r="H103">
        <v>567</v>
      </c>
      <c r="I103">
        <v>200</v>
      </c>
      <c r="J103">
        <v>540</v>
      </c>
      <c r="K103">
        <v>1250</v>
      </c>
      <c r="L103">
        <v>890</v>
      </c>
      <c r="M103" t="s">
        <v>11</v>
      </c>
      <c r="N103">
        <v>91</v>
      </c>
    </row>
    <row r="104" spans="1:14" x14ac:dyDescent="0.3">
      <c r="A104" t="s">
        <v>47</v>
      </c>
      <c r="B104" t="s">
        <v>48</v>
      </c>
      <c r="C104" t="s">
        <v>10</v>
      </c>
      <c r="D104">
        <v>5</v>
      </c>
      <c r="E104">
        <v>35</v>
      </c>
      <c r="F104">
        <v>527</v>
      </c>
      <c r="G104">
        <v>203</v>
      </c>
      <c r="H104">
        <v>395</v>
      </c>
      <c r="I104">
        <v>499</v>
      </c>
      <c r="J104">
        <v>915</v>
      </c>
      <c r="K104">
        <v>230</v>
      </c>
      <c r="L104">
        <v>532</v>
      </c>
      <c r="M104" t="s">
        <v>11</v>
      </c>
      <c r="N104">
        <v>91</v>
      </c>
    </row>
    <row r="105" spans="1:14" x14ac:dyDescent="0.3">
      <c r="A105" t="s">
        <v>47</v>
      </c>
      <c r="B105" t="s">
        <v>48</v>
      </c>
      <c r="C105" t="s">
        <v>13</v>
      </c>
      <c r="D105">
        <v>5</v>
      </c>
      <c r="E105">
        <v>45</v>
      </c>
      <c r="F105">
        <v>342</v>
      </c>
      <c r="G105">
        <v>280</v>
      </c>
      <c r="H105">
        <v>133</v>
      </c>
      <c r="I105">
        <v>200</v>
      </c>
      <c r="J105">
        <v>187</v>
      </c>
      <c r="K105">
        <v>850</v>
      </c>
      <c r="L105">
        <v>345</v>
      </c>
      <c r="M105" t="s">
        <v>11</v>
      </c>
      <c r="N105">
        <v>94</v>
      </c>
    </row>
    <row r="106" spans="1:14" x14ac:dyDescent="0.3">
      <c r="A106" t="s">
        <v>47</v>
      </c>
      <c r="B106" t="s">
        <v>48</v>
      </c>
      <c r="C106" t="s">
        <v>44</v>
      </c>
      <c r="D106">
        <v>5</v>
      </c>
      <c r="E106">
        <v>45</v>
      </c>
      <c r="F106">
        <v>28</v>
      </c>
      <c r="G106">
        <v>5</v>
      </c>
      <c r="M106" t="s">
        <v>11</v>
      </c>
      <c r="N106">
        <v>90</v>
      </c>
    </row>
    <row r="107" spans="1:14" x14ac:dyDescent="0.3">
      <c r="A107" t="s">
        <v>49</v>
      </c>
      <c r="B107" t="s">
        <v>50</v>
      </c>
      <c r="C107" t="s">
        <v>10</v>
      </c>
      <c r="D107">
        <v>55</v>
      </c>
      <c r="E107">
        <v>375</v>
      </c>
      <c r="F107">
        <v>36</v>
      </c>
      <c r="G107">
        <v>40</v>
      </c>
      <c r="H107">
        <v>45</v>
      </c>
      <c r="I107">
        <v>141</v>
      </c>
      <c r="J107">
        <v>156</v>
      </c>
      <c r="K107">
        <v>73</v>
      </c>
      <c r="L107">
        <v>39</v>
      </c>
      <c r="M107" t="s">
        <v>11</v>
      </c>
      <c r="N107">
        <v>92</v>
      </c>
    </row>
    <row r="108" spans="1:14" x14ac:dyDescent="0.3">
      <c r="A108" t="s">
        <v>49</v>
      </c>
      <c r="B108" t="s">
        <v>50</v>
      </c>
      <c r="C108" t="s">
        <v>13</v>
      </c>
      <c r="D108">
        <v>55</v>
      </c>
      <c r="E108">
        <v>400</v>
      </c>
      <c r="F108">
        <v>25</v>
      </c>
      <c r="G108">
        <v>30</v>
      </c>
      <c r="H108">
        <v>23</v>
      </c>
      <c r="I108">
        <v>22</v>
      </c>
      <c r="J108">
        <v>35</v>
      </c>
      <c r="K108">
        <v>135</v>
      </c>
      <c r="L108">
        <v>142</v>
      </c>
      <c r="M108" t="s">
        <v>11</v>
      </c>
      <c r="N108">
        <v>95</v>
      </c>
    </row>
    <row r="109" spans="1:14" x14ac:dyDescent="0.3">
      <c r="A109" t="s">
        <v>49</v>
      </c>
      <c r="B109" t="s">
        <v>50</v>
      </c>
      <c r="C109" t="s">
        <v>18</v>
      </c>
      <c r="D109">
        <v>55</v>
      </c>
      <c r="E109">
        <v>510</v>
      </c>
      <c r="F109">
        <v>33</v>
      </c>
      <c r="G109">
        <v>15</v>
      </c>
      <c r="M109" t="s">
        <v>11</v>
      </c>
      <c r="N109">
        <v>98</v>
      </c>
    </row>
    <row r="110" spans="1:14" x14ac:dyDescent="0.3">
      <c r="A110" t="s">
        <v>49</v>
      </c>
      <c r="B110" t="s">
        <v>50</v>
      </c>
      <c r="C110" t="s">
        <v>252</v>
      </c>
      <c r="D110">
        <v>55</v>
      </c>
      <c r="E110">
        <v>510</v>
      </c>
      <c r="F110">
        <v>53</v>
      </c>
      <c r="G110">
        <v>21</v>
      </c>
      <c r="M110" t="s">
        <v>11</v>
      </c>
      <c r="N110">
        <v>99</v>
      </c>
    </row>
    <row r="111" spans="1:14" x14ac:dyDescent="0.3">
      <c r="A111" t="s">
        <v>51</v>
      </c>
      <c r="B111" t="s">
        <v>52</v>
      </c>
      <c r="C111" t="s">
        <v>10</v>
      </c>
      <c r="D111">
        <v>40</v>
      </c>
      <c r="E111">
        <v>359</v>
      </c>
      <c r="F111">
        <v>41</v>
      </c>
      <c r="G111">
        <v>106</v>
      </c>
      <c r="H111">
        <v>81</v>
      </c>
      <c r="I111">
        <v>215</v>
      </c>
      <c r="J111">
        <v>255</v>
      </c>
      <c r="K111">
        <v>72</v>
      </c>
      <c r="L111">
        <v>21</v>
      </c>
      <c r="M111" t="s">
        <v>11</v>
      </c>
      <c r="N111">
        <v>93</v>
      </c>
    </row>
    <row r="112" spans="1:14" x14ac:dyDescent="0.3">
      <c r="A112" t="s">
        <v>51</v>
      </c>
      <c r="B112" t="s">
        <v>52</v>
      </c>
      <c r="C112" t="s">
        <v>18</v>
      </c>
      <c r="D112">
        <v>40</v>
      </c>
      <c r="E112">
        <v>399</v>
      </c>
      <c r="F112">
        <v>55</v>
      </c>
      <c r="G112">
        <v>45</v>
      </c>
      <c r="M112" t="s">
        <v>11</v>
      </c>
      <c r="N112">
        <v>98</v>
      </c>
    </row>
    <row r="113" spans="1:14" x14ac:dyDescent="0.3">
      <c r="A113" t="s">
        <v>51</v>
      </c>
      <c r="B113" t="s">
        <v>52</v>
      </c>
      <c r="C113" t="s">
        <v>252</v>
      </c>
      <c r="D113">
        <v>40</v>
      </c>
      <c r="E113">
        <v>399</v>
      </c>
      <c r="F113">
        <v>30</v>
      </c>
      <c r="M113" t="s">
        <v>11</v>
      </c>
      <c r="N113">
        <v>99</v>
      </c>
    </row>
    <row r="114" spans="1:14" x14ac:dyDescent="0.3">
      <c r="A114" t="s">
        <v>53</v>
      </c>
      <c r="B114" t="s">
        <v>54</v>
      </c>
      <c r="C114" t="s">
        <v>18</v>
      </c>
      <c r="D114">
        <v>30</v>
      </c>
      <c r="E114">
        <v>120</v>
      </c>
      <c r="F114">
        <v>42</v>
      </c>
      <c r="G114">
        <v>47</v>
      </c>
      <c r="H114">
        <v>12</v>
      </c>
      <c r="I114">
        <v>7</v>
      </c>
      <c r="J114">
        <v>71</v>
      </c>
      <c r="K114">
        <v>29</v>
      </c>
      <c r="L114">
        <v>31</v>
      </c>
      <c r="M114" t="s">
        <v>11</v>
      </c>
      <c r="N114">
        <v>96</v>
      </c>
    </row>
    <row r="115" spans="1:14" x14ac:dyDescent="0.3">
      <c r="A115" t="s">
        <v>53</v>
      </c>
      <c r="B115" t="s">
        <v>54</v>
      </c>
      <c r="C115" t="s">
        <v>252</v>
      </c>
      <c r="D115">
        <v>30</v>
      </c>
      <c r="E115">
        <v>150</v>
      </c>
      <c r="F115">
        <v>26</v>
      </c>
      <c r="G115">
        <v>25</v>
      </c>
      <c r="M115" t="s">
        <v>11</v>
      </c>
      <c r="N115">
        <v>100</v>
      </c>
    </row>
    <row r="116" spans="1:14" x14ac:dyDescent="0.3">
      <c r="A116" t="s">
        <v>53</v>
      </c>
      <c r="B116" t="s">
        <v>54</v>
      </c>
      <c r="C116" t="s">
        <v>15</v>
      </c>
      <c r="D116">
        <v>30</v>
      </c>
      <c r="E116">
        <v>120</v>
      </c>
      <c r="F116">
        <v>5</v>
      </c>
      <c r="M116" t="s">
        <v>11</v>
      </c>
      <c r="N116">
        <v>96</v>
      </c>
    </row>
    <row r="117" spans="1:14" x14ac:dyDescent="0.3">
      <c r="A117" t="s">
        <v>53</v>
      </c>
      <c r="B117" t="s">
        <v>54</v>
      </c>
      <c r="C117" t="s">
        <v>44</v>
      </c>
      <c r="D117">
        <v>30</v>
      </c>
      <c r="E117">
        <v>120</v>
      </c>
      <c r="F117">
        <v>8</v>
      </c>
      <c r="M117" t="s">
        <v>11</v>
      </c>
      <c r="N117">
        <v>97</v>
      </c>
    </row>
    <row r="118" spans="1:14" x14ac:dyDescent="0.3">
      <c r="A118" t="s">
        <v>55</v>
      </c>
      <c r="B118" t="s">
        <v>56</v>
      </c>
      <c r="C118" t="s">
        <v>10</v>
      </c>
      <c r="D118">
        <v>9</v>
      </c>
      <c r="E118">
        <v>45</v>
      </c>
      <c r="F118">
        <v>80</v>
      </c>
      <c r="G118">
        <v>71</v>
      </c>
      <c r="H118">
        <v>200</v>
      </c>
      <c r="I118">
        <v>114</v>
      </c>
      <c r="J118">
        <v>210</v>
      </c>
      <c r="K118">
        <v>116</v>
      </c>
      <c r="L118">
        <v>408</v>
      </c>
      <c r="M118" t="s">
        <v>11</v>
      </c>
      <c r="N118">
        <v>97</v>
      </c>
    </row>
    <row r="119" spans="1:14" x14ac:dyDescent="0.3">
      <c r="A119" t="s">
        <v>55</v>
      </c>
      <c r="B119" t="s">
        <v>56</v>
      </c>
      <c r="C119" t="s">
        <v>13</v>
      </c>
      <c r="D119">
        <v>9</v>
      </c>
      <c r="E119">
        <v>55</v>
      </c>
      <c r="F119">
        <v>230</v>
      </c>
      <c r="G119">
        <v>185</v>
      </c>
      <c r="H119">
        <v>74</v>
      </c>
      <c r="I119">
        <v>67</v>
      </c>
      <c r="J119">
        <v>55</v>
      </c>
      <c r="K119">
        <v>80</v>
      </c>
      <c r="L119">
        <v>250</v>
      </c>
      <c r="M119" t="s">
        <v>11</v>
      </c>
      <c r="N119">
        <v>90</v>
      </c>
    </row>
    <row r="120" spans="1:14" x14ac:dyDescent="0.3">
      <c r="A120" t="s">
        <v>57</v>
      </c>
      <c r="B120" t="s">
        <v>58</v>
      </c>
      <c r="C120" t="s">
        <v>10</v>
      </c>
      <c r="D120">
        <v>7.5</v>
      </c>
      <c r="E120">
        <v>58</v>
      </c>
      <c r="F120">
        <v>94</v>
      </c>
      <c r="G120">
        <v>138</v>
      </c>
      <c r="H120">
        <v>124</v>
      </c>
      <c r="I120">
        <v>72</v>
      </c>
      <c r="J120">
        <v>10</v>
      </c>
      <c r="K120">
        <v>0</v>
      </c>
      <c r="L120">
        <v>0</v>
      </c>
      <c r="M120" t="s">
        <v>11</v>
      </c>
      <c r="N120">
        <v>99</v>
      </c>
    </row>
    <row r="121" spans="1:14" x14ac:dyDescent="0.3">
      <c r="A121" t="s">
        <v>57</v>
      </c>
      <c r="B121" t="s">
        <v>58</v>
      </c>
      <c r="C121" t="s">
        <v>13</v>
      </c>
      <c r="D121">
        <v>7.5</v>
      </c>
      <c r="E121">
        <v>70</v>
      </c>
      <c r="F121">
        <v>360</v>
      </c>
      <c r="G121">
        <v>245</v>
      </c>
      <c r="H121">
        <v>133</v>
      </c>
      <c r="I121">
        <v>88</v>
      </c>
      <c r="J121">
        <v>10</v>
      </c>
      <c r="M121" t="s">
        <v>11</v>
      </c>
      <c r="N121">
        <v>99</v>
      </c>
    </row>
    <row r="122" spans="1:14" x14ac:dyDescent="0.3">
      <c r="A122" t="s">
        <v>57</v>
      </c>
      <c r="B122" t="s">
        <v>58</v>
      </c>
      <c r="C122" t="s">
        <v>44</v>
      </c>
      <c r="D122">
        <v>7.5</v>
      </c>
      <c r="E122">
        <v>70</v>
      </c>
      <c r="F122">
        <v>5</v>
      </c>
      <c r="M122" t="s">
        <v>11</v>
      </c>
      <c r="N122">
        <v>96</v>
      </c>
    </row>
    <row r="123" spans="1:14" x14ac:dyDescent="0.3">
      <c r="A123" t="s">
        <v>59</v>
      </c>
      <c r="B123" t="s">
        <v>60</v>
      </c>
      <c r="C123" t="s">
        <v>10</v>
      </c>
      <c r="D123">
        <v>3.5</v>
      </c>
      <c r="E123">
        <v>35</v>
      </c>
      <c r="F123">
        <v>62</v>
      </c>
      <c r="G123">
        <v>36</v>
      </c>
      <c r="H123">
        <v>46</v>
      </c>
      <c r="I123">
        <v>34</v>
      </c>
      <c r="J123">
        <v>1</v>
      </c>
      <c r="K123">
        <v>1</v>
      </c>
      <c r="L123">
        <v>4</v>
      </c>
      <c r="M123" t="s">
        <v>11</v>
      </c>
      <c r="N123">
        <v>100</v>
      </c>
    </row>
    <row r="124" spans="1:14" x14ac:dyDescent="0.3">
      <c r="A124" t="s">
        <v>59</v>
      </c>
      <c r="B124" t="s">
        <v>60</v>
      </c>
      <c r="C124" t="s">
        <v>13</v>
      </c>
      <c r="D124">
        <v>3.5</v>
      </c>
      <c r="E124">
        <v>50</v>
      </c>
      <c r="F124">
        <v>5</v>
      </c>
      <c r="M124" t="s">
        <v>11</v>
      </c>
      <c r="N124">
        <v>92</v>
      </c>
    </row>
    <row r="125" spans="1:14" x14ac:dyDescent="0.3">
      <c r="A125" t="s">
        <v>59</v>
      </c>
      <c r="B125" t="s">
        <v>60</v>
      </c>
      <c r="C125" t="s">
        <v>26</v>
      </c>
      <c r="D125">
        <v>3.5</v>
      </c>
      <c r="E125">
        <v>50</v>
      </c>
      <c r="F125">
        <v>3</v>
      </c>
      <c r="M125" t="s">
        <v>11</v>
      </c>
      <c r="N125">
        <v>93</v>
      </c>
    </row>
    <row r="126" spans="1:14" x14ac:dyDescent="0.3">
      <c r="A126" t="s">
        <v>59</v>
      </c>
      <c r="B126" t="s">
        <v>60</v>
      </c>
      <c r="C126" t="s">
        <v>18</v>
      </c>
      <c r="D126">
        <v>3.5</v>
      </c>
      <c r="E126">
        <v>65</v>
      </c>
      <c r="F126">
        <v>35</v>
      </c>
      <c r="M126" t="s">
        <v>11</v>
      </c>
      <c r="N126">
        <v>96</v>
      </c>
    </row>
    <row r="127" spans="1:14" x14ac:dyDescent="0.3">
      <c r="A127" t="s">
        <v>61</v>
      </c>
      <c r="B127" t="s">
        <v>60</v>
      </c>
      <c r="C127" t="s">
        <v>10</v>
      </c>
      <c r="D127">
        <v>5.5</v>
      </c>
      <c r="E127">
        <v>75</v>
      </c>
      <c r="F127">
        <v>45</v>
      </c>
      <c r="G127">
        <v>3</v>
      </c>
      <c r="H127">
        <v>10</v>
      </c>
      <c r="I127">
        <v>21</v>
      </c>
      <c r="J127">
        <v>1</v>
      </c>
      <c r="K127">
        <v>40</v>
      </c>
      <c r="L127">
        <v>41</v>
      </c>
      <c r="M127" t="s">
        <v>11</v>
      </c>
      <c r="N127">
        <v>91</v>
      </c>
    </row>
    <row r="128" spans="1:14" x14ac:dyDescent="0.3">
      <c r="A128" t="s">
        <v>61</v>
      </c>
      <c r="B128" t="s">
        <v>60</v>
      </c>
      <c r="C128" t="s">
        <v>13</v>
      </c>
      <c r="D128">
        <v>5.5</v>
      </c>
      <c r="E128">
        <v>80</v>
      </c>
      <c r="F128">
        <v>200</v>
      </c>
      <c r="G128">
        <v>45</v>
      </c>
      <c r="H128">
        <v>5</v>
      </c>
      <c r="M128" t="s">
        <v>11</v>
      </c>
      <c r="N128">
        <v>92</v>
      </c>
    </row>
    <row r="129" spans="1:14" x14ac:dyDescent="0.3">
      <c r="A129" t="s">
        <v>61</v>
      </c>
      <c r="B129" t="s">
        <v>60</v>
      </c>
      <c r="C129" t="s">
        <v>18</v>
      </c>
      <c r="D129">
        <v>5.5</v>
      </c>
      <c r="E129">
        <v>95</v>
      </c>
      <c r="F129">
        <v>35</v>
      </c>
      <c r="M129" t="s">
        <v>11</v>
      </c>
      <c r="N129">
        <v>96</v>
      </c>
    </row>
    <row r="130" spans="1:14" x14ac:dyDescent="0.3">
      <c r="A130" t="s">
        <v>62</v>
      </c>
      <c r="B130" t="s">
        <v>63</v>
      </c>
      <c r="C130" t="s">
        <v>10</v>
      </c>
      <c r="D130">
        <v>3.5</v>
      </c>
      <c r="E130">
        <v>28</v>
      </c>
      <c r="F130">
        <v>299</v>
      </c>
      <c r="G130">
        <v>83</v>
      </c>
      <c r="H130">
        <v>176</v>
      </c>
      <c r="I130">
        <v>400</v>
      </c>
      <c r="J130">
        <v>427</v>
      </c>
      <c r="K130">
        <v>459</v>
      </c>
      <c r="L130">
        <v>369</v>
      </c>
      <c r="M130" t="s">
        <v>11</v>
      </c>
      <c r="N130">
        <v>99</v>
      </c>
    </row>
    <row r="131" spans="1:14" x14ac:dyDescent="0.3">
      <c r="A131" t="s">
        <v>62</v>
      </c>
      <c r="B131" t="s">
        <v>63</v>
      </c>
      <c r="C131" t="s">
        <v>13</v>
      </c>
      <c r="D131">
        <v>3.5</v>
      </c>
      <c r="E131">
        <v>35</v>
      </c>
      <c r="F131">
        <v>433</v>
      </c>
      <c r="G131">
        <v>350</v>
      </c>
      <c r="H131">
        <v>235</v>
      </c>
      <c r="I131">
        <v>170</v>
      </c>
      <c r="J131">
        <v>55</v>
      </c>
      <c r="K131">
        <v>135</v>
      </c>
      <c r="L131">
        <v>120</v>
      </c>
      <c r="M131" t="s">
        <v>11</v>
      </c>
      <c r="N131">
        <v>99</v>
      </c>
    </row>
    <row r="132" spans="1:14" x14ac:dyDescent="0.3">
      <c r="A132" t="s">
        <v>62</v>
      </c>
      <c r="B132" t="s">
        <v>63</v>
      </c>
      <c r="C132" t="s">
        <v>44</v>
      </c>
      <c r="D132">
        <v>3.5</v>
      </c>
      <c r="E132">
        <v>35</v>
      </c>
      <c r="G132">
        <v>13</v>
      </c>
      <c r="M132" t="s">
        <v>11</v>
      </c>
      <c r="N132">
        <v>100</v>
      </c>
    </row>
    <row r="133" spans="1:14" x14ac:dyDescent="0.3">
      <c r="A133" t="s">
        <v>64</v>
      </c>
      <c r="B133" t="s">
        <v>60</v>
      </c>
      <c r="C133" t="s">
        <v>10</v>
      </c>
      <c r="D133">
        <v>8</v>
      </c>
      <c r="E133">
        <v>65</v>
      </c>
      <c r="F133">
        <v>163</v>
      </c>
      <c r="G133">
        <v>33</v>
      </c>
      <c r="H133">
        <v>68</v>
      </c>
      <c r="I133">
        <v>32</v>
      </c>
      <c r="J133">
        <v>138</v>
      </c>
      <c r="K133">
        <v>386</v>
      </c>
      <c r="L133">
        <v>233</v>
      </c>
      <c r="M133" t="s">
        <v>11</v>
      </c>
      <c r="N133">
        <v>91</v>
      </c>
    </row>
    <row r="134" spans="1:14" x14ac:dyDescent="0.3">
      <c r="A134" t="s">
        <v>64</v>
      </c>
      <c r="B134" t="s">
        <v>60</v>
      </c>
      <c r="C134" t="s">
        <v>13</v>
      </c>
      <c r="D134">
        <v>8</v>
      </c>
      <c r="E134">
        <v>80</v>
      </c>
      <c r="F134">
        <v>189</v>
      </c>
      <c r="G134">
        <v>144</v>
      </c>
      <c r="H134">
        <v>64</v>
      </c>
      <c r="J134">
        <v>87</v>
      </c>
      <c r="K134">
        <v>153</v>
      </c>
      <c r="L134">
        <v>145</v>
      </c>
      <c r="M134" t="s">
        <v>11</v>
      </c>
      <c r="N134">
        <v>98</v>
      </c>
    </row>
    <row r="135" spans="1:14" x14ac:dyDescent="0.3">
      <c r="A135" t="s">
        <v>64</v>
      </c>
      <c r="B135" t="s">
        <v>60</v>
      </c>
      <c r="C135" t="s">
        <v>18</v>
      </c>
      <c r="D135">
        <v>8</v>
      </c>
      <c r="E135">
        <v>80</v>
      </c>
      <c r="F135">
        <v>35</v>
      </c>
      <c r="G135">
        <v>23</v>
      </c>
      <c r="M135" t="s">
        <v>11</v>
      </c>
      <c r="N135">
        <v>93</v>
      </c>
    </row>
    <row r="136" spans="1:14" x14ac:dyDescent="0.3">
      <c r="A136" t="s">
        <v>65</v>
      </c>
      <c r="B136" t="s">
        <v>63</v>
      </c>
      <c r="C136" t="s">
        <v>10</v>
      </c>
      <c r="D136">
        <v>3.5</v>
      </c>
      <c r="E136">
        <v>25</v>
      </c>
      <c r="F136">
        <v>382</v>
      </c>
      <c r="G136">
        <v>425</v>
      </c>
      <c r="H136">
        <v>323</v>
      </c>
      <c r="I136">
        <v>238</v>
      </c>
      <c r="J136">
        <v>484</v>
      </c>
      <c r="K136">
        <v>394</v>
      </c>
      <c r="L136">
        <v>213</v>
      </c>
      <c r="M136" t="s">
        <v>11</v>
      </c>
      <c r="N136">
        <v>97</v>
      </c>
    </row>
    <row r="137" spans="1:14" x14ac:dyDescent="0.3">
      <c r="A137" t="s">
        <v>65</v>
      </c>
      <c r="B137" t="s">
        <v>63</v>
      </c>
      <c r="C137" t="s">
        <v>13</v>
      </c>
      <c r="D137">
        <v>3.5</v>
      </c>
      <c r="E137">
        <v>35</v>
      </c>
      <c r="F137">
        <v>530</v>
      </c>
      <c r="G137">
        <v>480</v>
      </c>
      <c r="H137">
        <v>257</v>
      </c>
      <c r="I137">
        <v>200</v>
      </c>
      <c r="J137">
        <v>230</v>
      </c>
      <c r="K137">
        <v>580</v>
      </c>
      <c r="L137">
        <v>578</v>
      </c>
      <c r="M137" t="s">
        <v>11</v>
      </c>
      <c r="N137">
        <v>95</v>
      </c>
    </row>
    <row r="138" spans="1:14" x14ac:dyDescent="0.3">
      <c r="A138" t="s">
        <v>66</v>
      </c>
      <c r="B138" t="s">
        <v>60</v>
      </c>
      <c r="C138" t="s">
        <v>10</v>
      </c>
      <c r="D138">
        <v>10</v>
      </c>
      <c r="E138">
        <v>130</v>
      </c>
      <c r="F138">
        <v>38</v>
      </c>
      <c r="G138">
        <v>16</v>
      </c>
      <c r="H138">
        <v>36</v>
      </c>
      <c r="I138">
        <v>79</v>
      </c>
      <c r="J138">
        <v>23</v>
      </c>
      <c r="K138">
        <v>78</v>
      </c>
      <c r="L138">
        <v>124</v>
      </c>
      <c r="M138" t="s">
        <v>11</v>
      </c>
      <c r="N138">
        <v>97</v>
      </c>
    </row>
    <row r="139" spans="1:14" x14ac:dyDescent="0.3">
      <c r="A139" t="s">
        <v>66</v>
      </c>
      <c r="B139" t="s">
        <v>60</v>
      </c>
      <c r="C139" t="s">
        <v>13</v>
      </c>
      <c r="D139">
        <v>10</v>
      </c>
      <c r="E139">
        <v>145</v>
      </c>
      <c r="F139">
        <v>45</v>
      </c>
      <c r="G139">
        <v>35</v>
      </c>
      <c r="H139">
        <v>30</v>
      </c>
      <c r="I139">
        <v>20</v>
      </c>
      <c r="J139">
        <v>15</v>
      </c>
      <c r="K139">
        <v>50</v>
      </c>
      <c r="L139">
        <v>45</v>
      </c>
      <c r="M139" t="s">
        <v>11</v>
      </c>
      <c r="N139">
        <v>100</v>
      </c>
    </row>
    <row r="140" spans="1:14" x14ac:dyDescent="0.3">
      <c r="A140" t="s">
        <v>66</v>
      </c>
      <c r="B140" t="s">
        <v>60</v>
      </c>
      <c r="C140" t="s">
        <v>18</v>
      </c>
      <c r="D140">
        <v>10</v>
      </c>
      <c r="E140">
        <v>160</v>
      </c>
      <c r="F140">
        <v>55</v>
      </c>
      <c r="M140" t="s">
        <v>11</v>
      </c>
      <c r="N140">
        <v>99</v>
      </c>
    </row>
    <row r="141" spans="1:14" x14ac:dyDescent="0.3">
      <c r="A141" t="s">
        <v>67</v>
      </c>
      <c r="B141" t="s">
        <v>56</v>
      </c>
      <c r="C141" t="s">
        <v>10</v>
      </c>
      <c r="D141">
        <v>4.5</v>
      </c>
      <c r="E141">
        <v>40</v>
      </c>
      <c r="F141">
        <v>41</v>
      </c>
      <c r="G141">
        <v>68</v>
      </c>
      <c r="H141">
        <v>183</v>
      </c>
      <c r="I141">
        <v>73</v>
      </c>
      <c r="J141">
        <v>79</v>
      </c>
      <c r="K141">
        <v>314</v>
      </c>
      <c r="L141">
        <v>156</v>
      </c>
      <c r="M141" t="s">
        <v>11</v>
      </c>
      <c r="N141">
        <v>97</v>
      </c>
    </row>
    <row r="142" spans="1:14" x14ac:dyDescent="0.3">
      <c r="A142" t="s">
        <v>67</v>
      </c>
      <c r="B142" t="s">
        <v>56</v>
      </c>
      <c r="C142" t="s">
        <v>13</v>
      </c>
      <c r="D142">
        <v>4.5</v>
      </c>
      <c r="E142">
        <v>50</v>
      </c>
      <c r="F142">
        <v>40</v>
      </c>
      <c r="G142">
        <v>33</v>
      </c>
      <c r="H142">
        <v>45</v>
      </c>
      <c r="I142">
        <v>20</v>
      </c>
      <c r="J142">
        <v>15</v>
      </c>
      <c r="K142">
        <v>55</v>
      </c>
      <c r="L142">
        <v>46</v>
      </c>
      <c r="M142" t="s">
        <v>11</v>
      </c>
      <c r="N142">
        <v>100</v>
      </c>
    </row>
    <row r="143" spans="1:14" x14ac:dyDescent="0.3">
      <c r="A143" t="s">
        <v>67</v>
      </c>
      <c r="B143" t="s">
        <v>56</v>
      </c>
      <c r="C143" t="s">
        <v>18</v>
      </c>
      <c r="D143">
        <v>4.5</v>
      </c>
      <c r="E143">
        <v>65</v>
      </c>
      <c r="F143">
        <v>5</v>
      </c>
      <c r="M143" t="s">
        <v>11</v>
      </c>
      <c r="N143">
        <v>94</v>
      </c>
    </row>
    <row r="144" spans="1:14" x14ac:dyDescent="0.3">
      <c r="A144" t="s">
        <v>68</v>
      </c>
      <c r="B144" t="s">
        <v>69</v>
      </c>
      <c r="C144" t="s">
        <v>10</v>
      </c>
      <c r="D144">
        <v>5</v>
      </c>
      <c r="E144">
        <v>85</v>
      </c>
      <c r="F144">
        <v>268</v>
      </c>
      <c r="G144">
        <v>253</v>
      </c>
      <c r="H144">
        <v>178</v>
      </c>
      <c r="I144">
        <v>360</v>
      </c>
      <c r="J144">
        <v>816</v>
      </c>
      <c r="K144">
        <v>410</v>
      </c>
      <c r="L144">
        <v>301</v>
      </c>
      <c r="M144" t="s">
        <v>11</v>
      </c>
      <c r="N144">
        <v>93</v>
      </c>
    </row>
    <row r="145" spans="1:14" x14ac:dyDescent="0.3">
      <c r="A145" t="s">
        <v>68</v>
      </c>
      <c r="B145" t="s">
        <v>69</v>
      </c>
      <c r="C145" t="s">
        <v>13</v>
      </c>
      <c r="D145">
        <v>5</v>
      </c>
      <c r="E145">
        <v>85</v>
      </c>
      <c r="F145">
        <v>180</v>
      </c>
      <c r="M145" t="s">
        <v>11</v>
      </c>
      <c r="N145">
        <v>98</v>
      </c>
    </row>
    <row r="146" spans="1:14" x14ac:dyDescent="0.3">
      <c r="A146" t="s">
        <v>70</v>
      </c>
      <c r="B146" t="s">
        <v>56</v>
      </c>
      <c r="C146" t="s">
        <v>10</v>
      </c>
      <c r="D146">
        <v>3.5</v>
      </c>
      <c r="E146">
        <v>35</v>
      </c>
      <c r="F146">
        <v>124</v>
      </c>
      <c r="G146">
        <v>4</v>
      </c>
      <c r="H146">
        <v>127</v>
      </c>
      <c r="I146">
        <v>35</v>
      </c>
      <c r="J146">
        <v>38</v>
      </c>
      <c r="K146">
        <v>12</v>
      </c>
      <c r="L146">
        <v>0</v>
      </c>
      <c r="M146" t="s">
        <v>11</v>
      </c>
      <c r="N146">
        <v>97</v>
      </c>
    </row>
    <row r="147" spans="1:14" x14ac:dyDescent="0.3">
      <c r="A147" t="s">
        <v>70</v>
      </c>
      <c r="B147" t="s">
        <v>56</v>
      </c>
      <c r="C147" t="s">
        <v>13</v>
      </c>
      <c r="D147">
        <v>3.5</v>
      </c>
      <c r="E147">
        <v>45</v>
      </c>
      <c r="F147">
        <v>24</v>
      </c>
      <c r="M147" t="s">
        <v>11</v>
      </c>
      <c r="N147">
        <v>91</v>
      </c>
    </row>
    <row r="148" spans="1:14" x14ac:dyDescent="0.3">
      <c r="A148" t="s">
        <v>70</v>
      </c>
      <c r="B148" t="s">
        <v>56</v>
      </c>
      <c r="C148" t="s">
        <v>18</v>
      </c>
      <c r="D148">
        <v>3.5</v>
      </c>
      <c r="E148">
        <v>60</v>
      </c>
      <c r="F148">
        <v>3</v>
      </c>
      <c r="M148" t="s">
        <v>11</v>
      </c>
      <c r="N148">
        <v>94</v>
      </c>
    </row>
    <row r="149" spans="1:14" x14ac:dyDescent="0.3">
      <c r="A149" t="s">
        <v>71</v>
      </c>
      <c r="B149" t="s">
        <v>48</v>
      </c>
      <c r="C149" t="s">
        <v>10</v>
      </c>
      <c r="D149">
        <v>5</v>
      </c>
      <c r="E149">
        <v>56</v>
      </c>
      <c r="F149">
        <v>61</v>
      </c>
      <c r="G149">
        <v>97</v>
      </c>
      <c r="H149">
        <v>29</v>
      </c>
      <c r="I149">
        <v>91</v>
      </c>
      <c r="J149">
        <v>62</v>
      </c>
      <c r="K149">
        <v>419</v>
      </c>
      <c r="L149">
        <v>37</v>
      </c>
      <c r="M149" t="s">
        <v>11</v>
      </c>
      <c r="N149">
        <v>96</v>
      </c>
    </row>
    <row r="150" spans="1:14" x14ac:dyDescent="0.3">
      <c r="A150" t="s">
        <v>71</v>
      </c>
      <c r="B150" t="s">
        <v>48</v>
      </c>
      <c r="C150" t="s">
        <v>13</v>
      </c>
      <c r="D150">
        <v>5</v>
      </c>
      <c r="E150">
        <v>66</v>
      </c>
      <c r="F150">
        <v>87</v>
      </c>
      <c r="G150">
        <v>65</v>
      </c>
      <c r="H150">
        <v>50</v>
      </c>
      <c r="I150">
        <v>67</v>
      </c>
      <c r="J150">
        <v>50</v>
      </c>
      <c r="K150">
        <v>35</v>
      </c>
      <c r="L150">
        <v>55</v>
      </c>
      <c r="M150" t="s">
        <v>11</v>
      </c>
      <c r="N150">
        <v>91</v>
      </c>
    </row>
    <row r="151" spans="1:14" x14ac:dyDescent="0.3">
      <c r="A151" t="s">
        <v>71</v>
      </c>
      <c r="B151" t="s">
        <v>48</v>
      </c>
      <c r="C151" t="s">
        <v>44</v>
      </c>
      <c r="D151">
        <v>5</v>
      </c>
      <c r="E151">
        <v>66</v>
      </c>
      <c r="G151">
        <v>5</v>
      </c>
      <c r="M151" t="s">
        <v>11</v>
      </c>
      <c r="N151">
        <v>91</v>
      </c>
    </row>
    <row r="152" spans="1:14" x14ac:dyDescent="0.3">
      <c r="A152" t="s">
        <v>71</v>
      </c>
      <c r="B152" t="s">
        <v>48</v>
      </c>
      <c r="C152" t="s">
        <v>14</v>
      </c>
      <c r="D152">
        <v>5</v>
      </c>
      <c r="E152">
        <v>66</v>
      </c>
      <c r="F152">
        <v>1</v>
      </c>
      <c r="M152" t="s">
        <v>11</v>
      </c>
      <c r="N152">
        <v>98</v>
      </c>
    </row>
    <row r="153" spans="1:14" x14ac:dyDescent="0.3">
      <c r="A153" t="s">
        <v>72</v>
      </c>
      <c r="B153" t="s">
        <v>56</v>
      </c>
      <c r="C153" t="s">
        <v>10</v>
      </c>
      <c r="D153">
        <v>8</v>
      </c>
      <c r="E153">
        <v>65</v>
      </c>
      <c r="F153">
        <v>60</v>
      </c>
      <c r="G153">
        <v>68</v>
      </c>
      <c r="H153">
        <v>315</v>
      </c>
      <c r="I153">
        <v>56</v>
      </c>
      <c r="J153">
        <v>132</v>
      </c>
      <c r="K153">
        <v>160</v>
      </c>
      <c r="L153">
        <v>168</v>
      </c>
      <c r="M153" t="s">
        <v>11</v>
      </c>
      <c r="N153">
        <v>99</v>
      </c>
    </row>
    <row r="154" spans="1:14" x14ac:dyDescent="0.3">
      <c r="A154" t="s">
        <v>72</v>
      </c>
      <c r="B154" t="s">
        <v>56</v>
      </c>
      <c r="C154" t="s">
        <v>13</v>
      </c>
      <c r="D154">
        <v>8</v>
      </c>
      <c r="E154">
        <v>75</v>
      </c>
      <c r="F154">
        <v>135</v>
      </c>
      <c r="G154">
        <v>100</v>
      </c>
      <c r="H154">
        <v>87</v>
      </c>
      <c r="I154">
        <v>15</v>
      </c>
      <c r="J154">
        <v>57</v>
      </c>
      <c r="K154">
        <v>180</v>
      </c>
      <c r="L154">
        <v>167</v>
      </c>
      <c r="M154" t="s">
        <v>11</v>
      </c>
      <c r="N154">
        <v>100</v>
      </c>
    </row>
    <row r="155" spans="1:14" x14ac:dyDescent="0.3">
      <c r="A155" t="s">
        <v>72</v>
      </c>
      <c r="B155" t="s">
        <v>56</v>
      </c>
      <c r="C155" t="s">
        <v>18</v>
      </c>
      <c r="D155">
        <v>8</v>
      </c>
      <c r="E155">
        <v>85</v>
      </c>
      <c r="F155">
        <v>5</v>
      </c>
      <c r="M155" t="s">
        <v>11</v>
      </c>
      <c r="N155">
        <v>97</v>
      </c>
    </row>
    <row r="156" spans="1:14" x14ac:dyDescent="0.3">
      <c r="A156" t="s">
        <v>73</v>
      </c>
      <c r="B156" t="s">
        <v>74</v>
      </c>
      <c r="C156" t="s">
        <v>10</v>
      </c>
      <c r="D156">
        <v>7</v>
      </c>
      <c r="E156">
        <v>69</v>
      </c>
      <c r="F156">
        <v>32</v>
      </c>
      <c r="G156">
        <v>20</v>
      </c>
      <c r="H156">
        <v>24</v>
      </c>
      <c r="I156">
        <v>49</v>
      </c>
      <c r="J156">
        <v>40</v>
      </c>
      <c r="K156">
        <v>69</v>
      </c>
      <c r="L156">
        <v>59</v>
      </c>
      <c r="M156" t="s">
        <v>11</v>
      </c>
      <c r="N156">
        <v>94</v>
      </c>
    </row>
    <row r="157" spans="1:14" x14ac:dyDescent="0.3">
      <c r="A157" t="s">
        <v>73</v>
      </c>
      <c r="B157" t="s">
        <v>74</v>
      </c>
      <c r="C157" t="s">
        <v>13</v>
      </c>
      <c r="D157">
        <v>7</v>
      </c>
      <c r="E157">
        <v>79</v>
      </c>
      <c r="F157">
        <v>40</v>
      </c>
      <c r="G157">
        <v>32</v>
      </c>
      <c r="H157">
        <v>45</v>
      </c>
      <c r="I157">
        <v>13</v>
      </c>
      <c r="J157">
        <v>25</v>
      </c>
      <c r="K157">
        <v>66</v>
      </c>
      <c r="L157">
        <v>45</v>
      </c>
      <c r="M157" t="s">
        <v>11</v>
      </c>
      <c r="N157">
        <v>92</v>
      </c>
    </row>
    <row r="158" spans="1:14" x14ac:dyDescent="0.3">
      <c r="A158" t="s">
        <v>73</v>
      </c>
      <c r="B158" t="s">
        <v>74</v>
      </c>
      <c r="C158" t="s">
        <v>18</v>
      </c>
      <c r="D158">
        <v>7</v>
      </c>
      <c r="E158">
        <v>90</v>
      </c>
      <c r="F158">
        <v>25</v>
      </c>
      <c r="M158" t="s">
        <v>11</v>
      </c>
      <c r="N158">
        <v>92</v>
      </c>
    </row>
    <row r="159" spans="1:14" x14ac:dyDescent="0.3">
      <c r="A159" t="s">
        <v>73</v>
      </c>
      <c r="B159" t="s">
        <v>74</v>
      </c>
      <c r="C159" t="s">
        <v>44</v>
      </c>
      <c r="D159">
        <v>7</v>
      </c>
      <c r="E159">
        <v>79</v>
      </c>
      <c r="G159">
        <v>3</v>
      </c>
      <c r="M159" t="s">
        <v>11</v>
      </c>
      <c r="N159">
        <v>93</v>
      </c>
    </row>
    <row r="160" spans="1:14" x14ac:dyDescent="0.3">
      <c r="A160" t="s">
        <v>75</v>
      </c>
      <c r="B160" t="s">
        <v>74</v>
      </c>
      <c r="C160" t="s">
        <v>10</v>
      </c>
      <c r="D160">
        <v>5</v>
      </c>
      <c r="E160">
        <v>39</v>
      </c>
      <c r="F160">
        <v>36</v>
      </c>
      <c r="G160">
        <v>49</v>
      </c>
      <c r="H160">
        <v>38</v>
      </c>
      <c r="I160">
        <v>69</v>
      </c>
      <c r="J160">
        <v>39</v>
      </c>
      <c r="K160">
        <v>46</v>
      </c>
      <c r="L160">
        <v>8</v>
      </c>
      <c r="M160" t="s">
        <v>11</v>
      </c>
      <c r="N160">
        <v>94</v>
      </c>
    </row>
    <row r="161" spans="1:14" x14ac:dyDescent="0.3">
      <c r="A161" t="s">
        <v>75</v>
      </c>
      <c r="B161" t="s">
        <v>74</v>
      </c>
      <c r="C161" t="s">
        <v>13</v>
      </c>
      <c r="D161">
        <v>5</v>
      </c>
      <c r="E161">
        <v>49</v>
      </c>
      <c r="F161">
        <v>68</v>
      </c>
      <c r="G161">
        <v>55</v>
      </c>
      <c r="H161">
        <v>20</v>
      </c>
      <c r="I161">
        <v>25</v>
      </c>
      <c r="J161">
        <v>30</v>
      </c>
      <c r="K161">
        <v>44</v>
      </c>
      <c r="L161">
        <v>10</v>
      </c>
      <c r="M161" t="s">
        <v>11</v>
      </c>
      <c r="N161">
        <v>93</v>
      </c>
    </row>
    <row r="162" spans="1:14" x14ac:dyDescent="0.3">
      <c r="A162" t="s">
        <v>75</v>
      </c>
      <c r="B162" t="s">
        <v>74</v>
      </c>
      <c r="C162" t="s">
        <v>44</v>
      </c>
      <c r="D162">
        <v>5</v>
      </c>
      <c r="E162">
        <v>49</v>
      </c>
      <c r="F162">
        <v>1</v>
      </c>
      <c r="M162" t="s">
        <v>11</v>
      </c>
      <c r="N162">
        <v>100</v>
      </c>
    </row>
    <row r="163" spans="1:14" x14ac:dyDescent="0.3">
      <c r="A163" t="s">
        <v>75</v>
      </c>
      <c r="B163" t="s">
        <v>74</v>
      </c>
      <c r="C163" t="s">
        <v>15</v>
      </c>
      <c r="D163">
        <v>5</v>
      </c>
      <c r="E163">
        <v>49</v>
      </c>
      <c r="F163">
        <v>1</v>
      </c>
      <c r="M163" t="s">
        <v>11</v>
      </c>
      <c r="N163">
        <v>95</v>
      </c>
    </row>
    <row r="164" spans="1:14" x14ac:dyDescent="0.3">
      <c r="A164" t="s">
        <v>77</v>
      </c>
      <c r="B164" t="s">
        <v>60</v>
      </c>
      <c r="C164" t="s">
        <v>10</v>
      </c>
      <c r="D164">
        <v>6</v>
      </c>
      <c r="E164">
        <v>60</v>
      </c>
      <c r="F164">
        <v>10</v>
      </c>
      <c r="G164">
        <v>10</v>
      </c>
      <c r="H164">
        <v>12</v>
      </c>
      <c r="I164">
        <v>13</v>
      </c>
      <c r="J164">
        <v>36</v>
      </c>
      <c r="K164">
        <v>34</v>
      </c>
      <c r="L164">
        <v>0</v>
      </c>
      <c r="M164" t="s">
        <v>11</v>
      </c>
      <c r="N164">
        <v>98</v>
      </c>
    </row>
    <row r="165" spans="1:14" x14ac:dyDescent="0.3">
      <c r="A165" t="s">
        <v>77</v>
      </c>
      <c r="B165" t="s">
        <v>60</v>
      </c>
      <c r="C165" t="s">
        <v>13</v>
      </c>
      <c r="D165">
        <v>6</v>
      </c>
      <c r="E165">
        <v>70</v>
      </c>
      <c r="F165">
        <v>3</v>
      </c>
      <c r="M165" t="s">
        <v>11</v>
      </c>
      <c r="N165">
        <v>94</v>
      </c>
    </row>
    <row r="166" spans="1:14" x14ac:dyDescent="0.3">
      <c r="A166" t="s">
        <v>77</v>
      </c>
      <c r="B166" t="s">
        <v>60</v>
      </c>
      <c r="C166" t="s">
        <v>44</v>
      </c>
      <c r="D166">
        <v>6</v>
      </c>
      <c r="E166">
        <v>70</v>
      </c>
      <c r="G166">
        <v>3</v>
      </c>
      <c r="M166" t="s">
        <v>11</v>
      </c>
      <c r="N166">
        <v>90</v>
      </c>
    </row>
    <row r="167" spans="1:14" x14ac:dyDescent="0.3">
      <c r="A167" t="s">
        <v>78</v>
      </c>
      <c r="B167" t="s">
        <v>56</v>
      </c>
      <c r="C167" t="s">
        <v>13</v>
      </c>
      <c r="D167">
        <v>10</v>
      </c>
      <c r="E167">
        <v>145</v>
      </c>
      <c r="F167">
        <v>10</v>
      </c>
      <c r="M167" t="s">
        <v>11</v>
      </c>
      <c r="N167">
        <v>94</v>
      </c>
    </row>
    <row r="168" spans="1:14" x14ac:dyDescent="0.3">
      <c r="A168" t="s">
        <v>78</v>
      </c>
      <c r="B168" t="s">
        <v>56</v>
      </c>
      <c r="C168" t="s">
        <v>18</v>
      </c>
      <c r="D168">
        <v>10</v>
      </c>
      <c r="E168">
        <v>145</v>
      </c>
      <c r="F168">
        <v>13</v>
      </c>
      <c r="G168">
        <v>10</v>
      </c>
      <c r="M168" t="s">
        <v>11</v>
      </c>
      <c r="N168">
        <v>96</v>
      </c>
    </row>
    <row r="169" spans="1:14" x14ac:dyDescent="0.3">
      <c r="A169" t="s">
        <v>78</v>
      </c>
      <c r="B169" t="s">
        <v>56</v>
      </c>
      <c r="C169" t="s">
        <v>44</v>
      </c>
      <c r="D169">
        <v>10</v>
      </c>
      <c r="E169">
        <v>145</v>
      </c>
      <c r="F169">
        <v>2</v>
      </c>
      <c r="M169" t="s">
        <v>11</v>
      </c>
      <c r="N169">
        <v>100</v>
      </c>
    </row>
    <row r="170" spans="1:14" x14ac:dyDescent="0.3">
      <c r="A170" t="s">
        <v>78</v>
      </c>
      <c r="B170" t="s">
        <v>56</v>
      </c>
      <c r="C170" t="s">
        <v>10</v>
      </c>
      <c r="D170">
        <v>10</v>
      </c>
      <c r="E170">
        <v>130</v>
      </c>
      <c r="F170">
        <v>15</v>
      </c>
      <c r="G170">
        <v>15</v>
      </c>
      <c r="M170" t="s">
        <v>11</v>
      </c>
      <c r="N170">
        <v>94</v>
      </c>
    </row>
    <row r="171" spans="1:14" x14ac:dyDescent="0.3">
      <c r="A171" t="s">
        <v>79</v>
      </c>
      <c r="B171" t="s">
        <v>80</v>
      </c>
      <c r="C171" t="s">
        <v>10</v>
      </c>
      <c r="D171">
        <v>5.5</v>
      </c>
      <c r="E171">
        <v>75</v>
      </c>
      <c r="F171">
        <v>15</v>
      </c>
      <c r="G171">
        <v>15</v>
      </c>
      <c r="H171">
        <v>7</v>
      </c>
      <c r="I171">
        <v>8</v>
      </c>
      <c r="J171">
        <v>27</v>
      </c>
      <c r="K171">
        <v>12</v>
      </c>
      <c r="L171">
        <v>177</v>
      </c>
      <c r="M171" t="s">
        <v>11</v>
      </c>
      <c r="N171">
        <v>97</v>
      </c>
    </row>
    <row r="172" spans="1:14" x14ac:dyDescent="0.3">
      <c r="A172" t="s">
        <v>79</v>
      </c>
      <c r="B172" t="s">
        <v>80</v>
      </c>
      <c r="C172" t="s">
        <v>13</v>
      </c>
      <c r="D172">
        <v>5.5</v>
      </c>
      <c r="E172">
        <v>85</v>
      </c>
      <c r="F172">
        <v>10</v>
      </c>
      <c r="M172" t="s">
        <v>11</v>
      </c>
      <c r="N172">
        <v>100</v>
      </c>
    </row>
    <row r="173" spans="1:14" x14ac:dyDescent="0.3">
      <c r="A173" t="s">
        <v>79</v>
      </c>
      <c r="B173" t="s">
        <v>80</v>
      </c>
      <c r="C173" t="s">
        <v>18</v>
      </c>
      <c r="D173">
        <v>5.5</v>
      </c>
      <c r="E173">
        <v>99</v>
      </c>
      <c r="F173">
        <v>13</v>
      </c>
      <c r="G173">
        <v>10</v>
      </c>
      <c r="M173" t="s">
        <v>11</v>
      </c>
      <c r="N173">
        <v>93</v>
      </c>
    </row>
    <row r="174" spans="1:14" x14ac:dyDescent="0.3">
      <c r="A174" t="s">
        <v>79</v>
      </c>
      <c r="B174" t="s">
        <v>80</v>
      </c>
      <c r="C174" t="s">
        <v>44</v>
      </c>
      <c r="D174">
        <v>5.5</v>
      </c>
      <c r="E174">
        <v>99</v>
      </c>
      <c r="F174">
        <v>2</v>
      </c>
      <c r="M174" t="s">
        <v>11</v>
      </c>
      <c r="N174">
        <v>90</v>
      </c>
    </row>
    <row r="175" spans="1:14" x14ac:dyDescent="0.3">
      <c r="A175" t="s">
        <v>81</v>
      </c>
      <c r="B175" t="s">
        <v>82</v>
      </c>
      <c r="C175" t="s">
        <v>13</v>
      </c>
      <c r="D175">
        <v>6</v>
      </c>
      <c r="E175">
        <v>60</v>
      </c>
      <c r="F175">
        <v>444</v>
      </c>
      <c r="G175">
        <v>294</v>
      </c>
      <c r="H175">
        <v>180</v>
      </c>
      <c r="I175">
        <v>222</v>
      </c>
      <c r="J175">
        <v>493</v>
      </c>
      <c r="K175">
        <v>450</v>
      </c>
      <c r="L175">
        <v>0</v>
      </c>
      <c r="M175" t="s">
        <v>11</v>
      </c>
      <c r="N175">
        <v>96</v>
      </c>
    </row>
    <row r="176" spans="1:14" x14ac:dyDescent="0.3">
      <c r="A176" t="s">
        <v>83</v>
      </c>
      <c r="B176" t="s">
        <v>84</v>
      </c>
      <c r="C176" t="s">
        <v>10</v>
      </c>
      <c r="D176">
        <v>40</v>
      </c>
      <c r="E176">
        <v>220</v>
      </c>
      <c r="F176">
        <v>0</v>
      </c>
      <c r="G176">
        <v>1</v>
      </c>
      <c r="H176">
        <v>0</v>
      </c>
      <c r="I176">
        <v>1</v>
      </c>
      <c r="J176">
        <v>38</v>
      </c>
      <c r="M176" t="s">
        <v>11</v>
      </c>
      <c r="N176">
        <v>98</v>
      </c>
    </row>
    <row r="177" spans="1:14" x14ac:dyDescent="0.3">
      <c r="A177" t="s">
        <v>83</v>
      </c>
      <c r="B177" t="s">
        <v>84</v>
      </c>
      <c r="C177" t="s">
        <v>13</v>
      </c>
      <c r="D177">
        <v>40</v>
      </c>
      <c r="E177">
        <v>250</v>
      </c>
      <c r="F177">
        <v>1</v>
      </c>
      <c r="M177" t="s">
        <v>11</v>
      </c>
      <c r="N177">
        <v>100</v>
      </c>
    </row>
    <row r="178" spans="1:14" x14ac:dyDescent="0.3">
      <c r="A178" t="s">
        <v>83</v>
      </c>
      <c r="B178" t="s">
        <v>84</v>
      </c>
      <c r="C178" t="s">
        <v>18</v>
      </c>
      <c r="D178">
        <v>40</v>
      </c>
      <c r="E178">
        <v>300</v>
      </c>
      <c r="G178">
        <v>5</v>
      </c>
      <c r="M178" t="s">
        <v>11</v>
      </c>
      <c r="N178">
        <v>94</v>
      </c>
    </row>
    <row r="179" spans="1:14" x14ac:dyDescent="0.3">
      <c r="A179" t="s">
        <v>83</v>
      </c>
      <c r="B179" t="s">
        <v>84</v>
      </c>
      <c r="C179" t="s">
        <v>39</v>
      </c>
      <c r="D179">
        <v>40</v>
      </c>
      <c r="E179">
        <v>300</v>
      </c>
      <c r="G179">
        <v>5</v>
      </c>
      <c r="M179" t="s">
        <v>11</v>
      </c>
      <c r="N179">
        <v>99</v>
      </c>
    </row>
    <row r="180" spans="1:14" x14ac:dyDescent="0.3">
      <c r="A180" t="s">
        <v>83</v>
      </c>
      <c r="B180" t="s">
        <v>84</v>
      </c>
      <c r="C180" t="s">
        <v>15</v>
      </c>
      <c r="D180">
        <v>40</v>
      </c>
      <c r="E180">
        <v>250</v>
      </c>
      <c r="G180">
        <v>5</v>
      </c>
      <c r="M180" t="s">
        <v>11</v>
      </c>
      <c r="N180">
        <v>90</v>
      </c>
    </row>
    <row r="181" spans="1:14" x14ac:dyDescent="0.3">
      <c r="A181" t="s">
        <v>83</v>
      </c>
      <c r="B181" t="s">
        <v>84</v>
      </c>
      <c r="C181" t="s">
        <v>44</v>
      </c>
      <c r="D181">
        <v>40</v>
      </c>
      <c r="E181">
        <v>250</v>
      </c>
      <c r="G181">
        <v>5</v>
      </c>
      <c r="M181" t="s">
        <v>11</v>
      </c>
      <c r="N181">
        <v>98</v>
      </c>
    </row>
    <row r="182" spans="1:14" x14ac:dyDescent="0.3">
      <c r="A182" t="s">
        <v>85</v>
      </c>
      <c r="B182" t="s">
        <v>86</v>
      </c>
      <c r="C182" t="s">
        <v>10</v>
      </c>
      <c r="D182">
        <v>47</v>
      </c>
      <c r="E182">
        <v>340</v>
      </c>
      <c r="F182">
        <v>2</v>
      </c>
      <c r="G182">
        <v>34</v>
      </c>
      <c r="H182">
        <v>36</v>
      </c>
      <c r="I182">
        <v>2</v>
      </c>
      <c r="J182">
        <v>0</v>
      </c>
      <c r="M182" t="s">
        <v>11</v>
      </c>
      <c r="N182">
        <v>92</v>
      </c>
    </row>
    <row r="183" spans="1:14" x14ac:dyDescent="0.3">
      <c r="A183" t="s">
        <v>85</v>
      </c>
      <c r="B183" t="s">
        <v>86</v>
      </c>
      <c r="C183" t="s">
        <v>13</v>
      </c>
      <c r="D183">
        <v>47</v>
      </c>
      <c r="E183">
        <v>370</v>
      </c>
      <c r="F183">
        <v>3</v>
      </c>
      <c r="M183" t="s">
        <v>11</v>
      </c>
      <c r="N183">
        <v>97</v>
      </c>
    </row>
    <row r="184" spans="1:14" x14ac:dyDescent="0.3">
      <c r="A184" t="s">
        <v>85</v>
      </c>
      <c r="B184" t="s">
        <v>86</v>
      </c>
      <c r="C184" t="s">
        <v>18</v>
      </c>
      <c r="D184">
        <v>47</v>
      </c>
      <c r="E184">
        <v>400</v>
      </c>
      <c r="F184">
        <v>5</v>
      </c>
      <c r="M184" t="s">
        <v>11</v>
      </c>
      <c r="N184">
        <v>90</v>
      </c>
    </row>
    <row r="185" spans="1:14" x14ac:dyDescent="0.3">
      <c r="A185" t="s">
        <v>85</v>
      </c>
      <c r="B185" t="s">
        <v>86</v>
      </c>
      <c r="C185" t="s">
        <v>39</v>
      </c>
      <c r="D185">
        <v>47</v>
      </c>
      <c r="E185">
        <v>400</v>
      </c>
      <c r="G185">
        <v>1</v>
      </c>
      <c r="M185" t="s">
        <v>11</v>
      </c>
      <c r="N185">
        <v>90</v>
      </c>
    </row>
    <row r="186" spans="1:14" x14ac:dyDescent="0.3">
      <c r="A186" t="s">
        <v>85</v>
      </c>
      <c r="B186" t="s">
        <v>86</v>
      </c>
      <c r="C186" t="s">
        <v>44</v>
      </c>
      <c r="D186">
        <v>47</v>
      </c>
      <c r="E186">
        <v>370</v>
      </c>
      <c r="F186">
        <v>2</v>
      </c>
      <c r="M186" t="s">
        <v>11</v>
      </c>
      <c r="N186">
        <v>99</v>
      </c>
    </row>
    <row r="187" spans="1:14" x14ac:dyDescent="0.3">
      <c r="A187" t="s">
        <v>87</v>
      </c>
      <c r="B187" t="s">
        <v>88</v>
      </c>
      <c r="C187" t="s">
        <v>10</v>
      </c>
      <c r="D187">
        <v>60</v>
      </c>
      <c r="E187">
        <v>579</v>
      </c>
      <c r="F187">
        <v>0</v>
      </c>
      <c r="G187">
        <v>0</v>
      </c>
      <c r="H187">
        <v>0</v>
      </c>
      <c r="I187">
        <v>0</v>
      </c>
      <c r="J187">
        <v>12</v>
      </c>
      <c r="M187" t="s">
        <v>11</v>
      </c>
      <c r="N187">
        <v>96</v>
      </c>
    </row>
    <row r="188" spans="1:14" x14ac:dyDescent="0.3">
      <c r="A188" t="s">
        <v>87</v>
      </c>
      <c r="B188" t="s">
        <v>88</v>
      </c>
      <c r="C188" t="s">
        <v>13</v>
      </c>
      <c r="D188">
        <v>60</v>
      </c>
      <c r="E188">
        <v>589</v>
      </c>
      <c r="F188">
        <v>10</v>
      </c>
      <c r="M188" t="s">
        <v>11</v>
      </c>
      <c r="N188">
        <v>90</v>
      </c>
    </row>
    <row r="189" spans="1:14" x14ac:dyDescent="0.3">
      <c r="A189" t="s">
        <v>87</v>
      </c>
      <c r="B189" t="s">
        <v>88</v>
      </c>
      <c r="C189" t="s">
        <v>18</v>
      </c>
      <c r="D189">
        <v>60</v>
      </c>
      <c r="E189">
        <v>650</v>
      </c>
      <c r="F189">
        <v>3</v>
      </c>
      <c r="M189" t="s">
        <v>11</v>
      </c>
      <c r="N189">
        <v>92</v>
      </c>
    </row>
    <row r="190" spans="1:14" x14ac:dyDescent="0.3">
      <c r="A190" t="s">
        <v>87</v>
      </c>
      <c r="B190" t="s">
        <v>88</v>
      </c>
      <c r="C190" t="s">
        <v>39</v>
      </c>
      <c r="D190">
        <v>60</v>
      </c>
      <c r="E190">
        <v>650</v>
      </c>
      <c r="F190">
        <v>5</v>
      </c>
      <c r="M190" t="s">
        <v>11</v>
      </c>
      <c r="N190">
        <v>99</v>
      </c>
    </row>
    <row r="191" spans="1:14" x14ac:dyDescent="0.3">
      <c r="A191" t="s">
        <v>89</v>
      </c>
      <c r="B191" t="s">
        <v>90</v>
      </c>
      <c r="C191" t="s">
        <v>10</v>
      </c>
      <c r="D191">
        <v>40</v>
      </c>
      <c r="E191">
        <v>250</v>
      </c>
      <c r="F191">
        <v>5</v>
      </c>
      <c r="G191">
        <v>0</v>
      </c>
      <c r="H191">
        <v>0</v>
      </c>
      <c r="I191">
        <v>2</v>
      </c>
      <c r="J191">
        <v>52</v>
      </c>
      <c r="M191" t="s">
        <v>11</v>
      </c>
      <c r="N191">
        <v>95</v>
      </c>
    </row>
    <row r="192" spans="1:14" x14ac:dyDescent="0.3">
      <c r="A192" t="s">
        <v>89</v>
      </c>
      <c r="B192" t="s">
        <v>90</v>
      </c>
      <c r="C192" t="s">
        <v>18</v>
      </c>
      <c r="D192">
        <v>40</v>
      </c>
      <c r="E192">
        <v>290</v>
      </c>
      <c r="F192">
        <v>5</v>
      </c>
      <c r="M192" t="s">
        <v>11</v>
      </c>
      <c r="N192">
        <v>93</v>
      </c>
    </row>
    <row r="193" spans="1:14" x14ac:dyDescent="0.3">
      <c r="A193" t="s">
        <v>89</v>
      </c>
      <c r="B193" t="s">
        <v>90</v>
      </c>
      <c r="C193" t="s">
        <v>15</v>
      </c>
      <c r="D193">
        <v>40</v>
      </c>
      <c r="E193">
        <v>260</v>
      </c>
      <c r="F193">
        <v>1</v>
      </c>
      <c r="M193" t="s">
        <v>11</v>
      </c>
      <c r="N193">
        <v>92</v>
      </c>
    </row>
    <row r="194" spans="1:14" x14ac:dyDescent="0.3">
      <c r="A194" t="s">
        <v>89</v>
      </c>
      <c r="B194" t="s">
        <v>90</v>
      </c>
      <c r="C194" t="s">
        <v>39</v>
      </c>
      <c r="D194">
        <v>40</v>
      </c>
      <c r="E194">
        <v>290</v>
      </c>
      <c r="F194">
        <v>5</v>
      </c>
      <c r="M194" t="s">
        <v>11</v>
      </c>
      <c r="N194">
        <v>95</v>
      </c>
    </row>
    <row r="195" spans="1:14" x14ac:dyDescent="0.3">
      <c r="A195" t="s">
        <v>89</v>
      </c>
      <c r="B195" t="s">
        <v>90</v>
      </c>
      <c r="C195" t="s">
        <v>252</v>
      </c>
      <c r="D195">
        <v>40</v>
      </c>
      <c r="E195">
        <v>290</v>
      </c>
      <c r="G195">
        <v>1</v>
      </c>
      <c r="M195" t="s">
        <v>11</v>
      </c>
      <c r="N195">
        <v>90</v>
      </c>
    </row>
    <row r="196" spans="1:14" x14ac:dyDescent="0.3">
      <c r="A196" t="s">
        <v>91</v>
      </c>
      <c r="B196" t="s">
        <v>92</v>
      </c>
      <c r="C196" t="s">
        <v>10</v>
      </c>
      <c r="D196">
        <v>47</v>
      </c>
      <c r="E196">
        <v>315</v>
      </c>
      <c r="F196">
        <v>0</v>
      </c>
      <c r="G196">
        <v>0</v>
      </c>
      <c r="H196">
        <v>0</v>
      </c>
      <c r="I196">
        <v>1</v>
      </c>
      <c r="J196">
        <v>0</v>
      </c>
      <c r="M196" t="s">
        <v>11</v>
      </c>
      <c r="N196">
        <v>93</v>
      </c>
    </row>
    <row r="197" spans="1:14" x14ac:dyDescent="0.3">
      <c r="A197" t="s">
        <v>91</v>
      </c>
      <c r="B197" t="s">
        <v>92</v>
      </c>
      <c r="C197" t="s">
        <v>13</v>
      </c>
      <c r="D197">
        <v>47</v>
      </c>
      <c r="E197">
        <v>340</v>
      </c>
      <c r="F197">
        <v>1</v>
      </c>
      <c r="M197" t="s">
        <v>11</v>
      </c>
      <c r="N197">
        <v>91</v>
      </c>
    </row>
    <row r="198" spans="1:14" x14ac:dyDescent="0.3">
      <c r="A198" t="s">
        <v>91</v>
      </c>
      <c r="B198" t="s">
        <v>92</v>
      </c>
      <c r="C198" t="s">
        <v>39</v>
      </c>
      <c r="D198">
        <v>47</v>
      </c>
      <c r="E198">
        <v>370</v>
      </c>
      <c r="G198">
        <v>1</v>
      </c>
      <c r="M198" t="s">
        <v>11</v>
      </c>
      <c r="N198">
        <v>93</v>
      </c>
    </row>
    <row r="199" spans="1:14" x14ac:dyDescent="0.3">
      <c r="A199" t="s">
        <v>91</v>
      </c>
      <c r="B199" t="s">
        <v>92</v>
      </c>
      <c r="C199" t="s">
        <v>18</v>
      </c>
      <c r="D199">
        <v>47</v>
      </c>
      <c r="E199">
        <v>370</v>
      </c>
      <c r="F199">
        <v>1</v>
      </c>
      <c r="M199" t="s">
        <v>11</v>
      </c>
      <c r="N199">
        <v>99</v>
      </c>
    </row>
    <row r="200" spans="1:14" x14ac:dyDescent="0.3">
      <c r="A200" t="s">
        <v>93</v>
      </c>
      <c r="B200" t="s">
        <v>94</v>
      </c>
      <c r="C200" t="s">
        <v>10</v>
      </c>
      <c r="D200">
        <v>55</v>
      </c>
      <c r="E200">
        <v>450</v>
      </c>
      <c r="F200">
        <v>7</v>
      </c>
      <c r="G200">
        <v>2</v>
      </c>
      <c r="H200">
        <v>3</v>
      </c>
      <c r="I200">
        <v>1</v>
      </c>
      <c r="J200">
        <v>8</v>
      </c>
      <c r="M200" t="s">
        <v>11</v>
      </c>
      <c r="N200">
        <v>95</v>
      </c>
    </row>
    <row r="201" spans="1:14" x14ac:dyDescent="0.3">
      <c r="A201" t="s">
        <v>93</v>
      </c>
      <c r="B201" t="s">
        <v>94</v>
      </c>
      <c r="C201" t="s">
        <v>13</v>
      </c>
      <c r="D201">
        <v>55</v>
      </c>
      <c r="E201">
        <v>470</v>
      </c>
      <c r="F201">
        <v>2</v>
      </c>
      <c r="M201" t="s">
        <v>11</v>
      </c>
      <c r="N201">
        <v>96</v>
      </c>
    </row>
    <row r="202" spans="1:14" x14ac:dyDescent="0.3">
      <c r="A202" t="s">
        <v>93</v>
      </c>
      <c r="B202" t="s">
        <v>94</v>
      </c>
      <c r="C202" t="s">
        <v>39</v>
      </c>
      <c r="D202">
        <v>55</v>
      </c>
      <c r="E202">
        <v>500</v>
      </c>
      <c r="G202">
        <v>1</v>
      </c>
      <c r="M202" t="s">
        <v>11</v>
      </c>
      <c r="N202">
        <v>93</v>
      </c>
    </row>
    <row r="203" spans="1:14" x14ac:dyDescent="0.3">
      <c r="A203" t="s">
        <v>93</v>
      </c>
      <c r="B203" t="s">
        <v>94</v>
      </c>
      <c r="C203" t="s">
        <v>18</v>
      </c>
      <c r="D203">
        <v>55</v>
      </c>
      <c r="E203">
        <v>500</v>
      </c>
      <c r="F203">
        <v>1</v>
      </c>
      <c r="M203" t="s">
        <v>11</v>
      </c>
      <c r="N203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7"/>
  <sheetViews>
    <sheetView topLeftCell="A4" zoomScale="115" zoomScaleNormal="115" workbookViewId="0">
      <selection activeCell="F23" sqref="F23:H36"/>
    </sheetView>
  </sheetViews>
  <sheetFormatPr defaultRowHeight="14.4" x14ac:dyDescent="0.3"/>
  <cols>
    <col min="2" max="2" width="19.109375" customWidth="1"/>
    <col min="7" max="7" width="10.5546875" customWidth="1"/>
    <col min="8" max="8" width="10.88671875" customWidth="1"/>
  </cols>
  <sheetData>
    <row r="2" spans="2:2" x14ac:dyDescent="0.3">
      <c r="B2" t="s">
        <v>226</v>
      </c>
    </row>
    <row r="3" spans="2:2" x14ac:dyDescent="0.3">
      <c r="B3" t="s">
        <v>227</v>
      </c>
    </row>
    <row r="4" spans="2:2" x14ac:dyDescent="0.3">
      <c r="B4" t="s">
        <v>228</v>
      </c>
    </row>
    <row r="5" spans="2:2" x14ac:dyDescent="0.3">
      <c r="B5" t="s">
        <v>229</v>
      </c>
    </row>
    <row r="7" spans="2:2" x14ac:dyDescent="0.3">
      <c r="B7" t="s">
        <v>230</v>
      </c>
    </row>
    <row r="20" spans="1:8" x14ac:dyDescent="0.3">
      <c r="A20" s="12"/>
    </row>
    <row r="22" spans="1:8" x14ac:dyDescent="0.3">
      <c r="B22" s="6" t="s">
        <v>231</v>
      </c>
      <c r="F22" s="6" t="s">
        <v>232</v>
      </c>
    </row>
    <row r="23" spans="1:8" x14ac:dyDescent="0.3">
      <c r="B23" s="11" t="s">
        <v>2</v>
      </c>
      <c r="C23" s="11" t="s">
        <v>233</v>
      </c>
      <c r="F23" s="9"/>
      <c r="G23" s="10" t="s">
        <v>234</v>
      </c>
      <c r="H23" s="10" t="s">
        <v>145</v>
      </c>
    </row>
    <row r="24" spans="1:8" x14ac:dyDescent="0.3">
      <c r="B24" s="9" t="s">
        <v>235</v>
      </c>
      <c r="C24" s="10">
        <v>3</v>
      </c>
      <c r="F24" s="9" t="s">
        <v>236</v>
      </c>
      <c r="G24" s="10">
        <v>3</v>
      </c>
      <c r="H24" s="10">
        <v>10</v>
      </c>
    </row>
    <row r="25" spans="1:8" x14ac:dyDescent="0.3">
      <c r="B25" s="9" t="s">
        <v>10</v>
      </c>
      <c r="C25" s="10">
        <v>2.8</v>
      </c>
      <c r="F25" s="9" t="s">
        <v>237</v>
      </c>
      <c r="G25" s="10">
        <v>8</v>
      </c>
      <c r="H25" s="10">
        <v>11</v>
      </c>
    </row>
    <row r="26" spans="1:8" x14ac:dyDescent="0.3">
      <c r="B26" s="9" t="s">
        <v>238</v>
      </c>
      <c r="C26" s="10">
        <v>3</v>
      </c>
      <c r="F26" s="9" t="s">
        <v>239</v>
      </c>
      <c r="G26" s="10">
        <v>13</v>
      </c>
      <c r="H26" s="10">
        <v>8</v>
      </c>
    </row>
    <row r="27" spans="1:8" x14ac:dyDescent="0.3">
      <c r="B27" s="9" t="s">
        <v>97</v>
      </c>
      <c r="C27" s="10">
        <v>3</v>
      </c>
      <c r="F27" s="9" t="s">
        <v>240</v>
      </c>
      <c r="G27" s="10">
        <v>18</v>
      </c>
      <c r="H27" s="10">
        <v>4</v>
      </c>
    </row>
    <row r="28" spans="1:8" x14ac:dyDescent="0.3">
      <c r="B28" s="9" t="s">
        <v>44</v>
      </c>
      <c r="C28" s="10">
        <v>3</v>
      </c>
      <c r="F28" s="9" t="s">
        <v>241</v>
      </c>
      <c r="G28" s="10">
        <v>18</v>
      </c>
      <c r="H28" s="10">
        <v>2</v>
      </c>
    </row>
    <row r="29" spans="1:8" x14ac:dyDescent="0.3">
      <c r="B29" s="9" t="s">
        <v>14</v>
      </c>
      <c r="C29" s="10">
        <v>3</v>
      </c>
      <c r="F29" s="9" t="s">
        <v>242</v>
      </c>
      <c r="G29" s="10">
        <v>15</v>
      </c>
      <c r="H29" s="10">
        <v>3</v>
      </c>
    </row>
    <row r="30" spans="1:8" x14ac:dyDescent="0.3">
      <c r="B30" s="9" t="s">
        <v>15</v>
      </c>
      <c r="C30" s="10">
        <v>3</v>
      </c>
      <c r="F30" s="9" t="s">
        <v>243</v>
      </c>
      <c r="G30" s="10">
        <v>10</v>
      </c>
      <c r="H30" s="10">
        <v>7</v>
      </c>
    </row>
    <row r="31" spans="1:8" x14ac:dyDescent="0.3">
      <c r="B31" s="9" t="s">
        <v>244</v>
      </c>
      <c r="C31" s="10">
        <v>3</v>
      </c>
      <c r="F31" s="9" t="s">
        <v>245</v>
      </c>
      <c r="G31" s="10">
        <v>8</v>
      </c>
      <c r="H31" s="10">
        <v>7</v>
      </c>
    </row>
    <row r="32" spans="1:8" x14ac:dyDescent="0.3">
      <c r="B32" s="9" t="s">
        <v>26</v>
      </c>
      <c r="C32" s="10">
        <v>3</v>
      </c>
      <c r="F32" s="9" t="s">
        <v>246</v>
      </c>
      <c r="G32" s="10">
        <v>3</v>
      </c>
      <c r="H32" s="10">
        <v>8</v>
      </c>
    </row>
    <row r="33" spans="2:9" x14ac:dyDescent="0.3">
      <c r="B33" s="9" t="s">
        <v>13</v>
      </c>
      <c r="C33" s="10">
        <v>3</v>
      </c>
      <c r="F33" s="9" t="s">
        <v>247</v>
      </c>
      <c r="G33" s="10">
        <v>2</v>
      </c>
      <c r="H33" s="10">
        <v>13</v>
      </c>
    </row>
    <row r="34" spans="2:9" x14ac:dyDescent="0.3">
      <c r="B34" s="9" t="s">
        <v>42</v>
      </c>
      <c r="C34" s="10">
        <v>3.2</v>
      </c>
      <c r="F34" s="9" t="s">
        <v>248</v>
      </c>
      <c r="G34" s="10">
        <v>1</v>
      </c>
      <c r="H34" s="10">
        <v>15</v>
      </c>
    </row>
    <row r="35" spans="2:9" x14ac:dyDescent="0.3">
      <c r="B35" s="9" t="s">
        <v>18</v>
      </c>
      <c r="C35" s="10">
        <v>3.2</v>
      </c>
      <c r="F35" s="9" t="s">
        <v>249</v>
      </c>
      <c r="G35" s="10">
        <v>1</v>
      </c>
      <c r="H35" s="10">
        <v>12</v>
      </c>
    </row>
    <row r="36" spans="2:9" x14ac:dyDescent="0.3">
      <c r="B36" s="9" t="s">
        <v>250</v>
      </c>
      <c r="C36" s="10">
        <v>3</v>
      </c>
      <c r="F36" s="9" t="s">
        <v>251</v>
      </c>
      <c r="G36" s="10">
        <f>SUM(G24:G35)</f>
        <v>100</v>
      </c>
      <c r="H36" s="10">
        <f>SUM(H24:H35)</f>
        <v>100</v>
      </c>
    </row>
    <row r="37" spans="2:9" x14ac:dyDescent="0.3">
      <c r="B37" s="9" t="s">
        <v>34</v>
      </c>
      <c r="C37" s="10">
        <v>3.2</v>
      </c>
    </row>
    <row r="38" spans="2:9" x14ac:dyDescent="0.3">
      <c r="B38" s="9" t="s">
        <v>39</v>
      </c>
      <c r="C38" s="10">
        <v>3.2</v>
      </c>
    </row>
    <row r="39" spans="2:9" x14ac:dyDescent="0.3">
      <c r="B39" s="9" t="s">
        <v>21</v>
      </c>
      <c r="C39" s="10">
        <v>3.2</v>
      </c>
    </row>
    <row r="40" spans="2:9" x14ac:dyDescent="0.3">
      <c r="B40" s="9" t="s">
        <v>252</v>
      </c>
      <c r="C40" s="10">
        <v>3.2</v>
      </c>
    </row>
    <row r="41" spans="2:9" x14ac:dyDescent="0.3">
      <c r="B41" s="9" t="s">
        <v>23</v>
      </c>
      <c r="C41" s="10">
        <v>3.2</v>
      </c>
    </row>
    <row r="42" spans="2:9" x14ac:dyDescent="0.3">
      <c r="B42" s="9" t="s">
        <v>29</v>
      </c>
      <c r="C42" s="10">
        <v>3</v>
      </c>
    </row>
    <row r="45" spans="2:9" x14ac:dyDescent="0.3">
      <c r="B45" t="s">
        <v>253</v>
      </c>
    </row>
    <row r="47" spans="2:9" x14ac:dyDescent="0.3">
      <c r="B47" s="15" t="s">
        <v>254</v>
      </c>
      <c r="C47" s="15"/>
      <c r="D47" s="15"/>
      <c r="E47" s="15"/>
      <c r="F47" s="15"/>
      <c r="G47" s="15"/>
      <c r="H47" s="15"/>
      <c r="I47" s="15"/>
    </row>
    <row r="48" spans="2:9" x14ac:dyDescent="0.3">
      <c r="B48" s="15" t="s">
        <v>255</v>
      </c>
      <c r="C48" s="15"/>
      <c r="D48" s="15"/>
      <c r="E48" s="15"/>
      <c r="F48" s="15"/>
      <c r="G48" s="15"/>
      <c r="H48" s="15"/>
      <c r="I48" s="15"/>
    </row>
    <row r="49" spans="2:9" x14ac:dyDescent="0.3">
      <c r="B49" s="15" t="s">
        <v>256</v>
      </c>
      <c r="C49" s="15"/>
      <c r="D49" s="15"/>
      <c r="E49" s="15"/>
      <c r="F49" s="15"/>
      <c r="G49" s="15"/>
      <c r="H49" s="15"/>
      <c r="I49" s="15"/>
    </row>
    <row r="50" spans="2:9" x14ac:dyDescent="0.3">
      <c r="B50" s="15" t="s">
        <v>257</v>
      </c>
      <c r="C50" s="15"/>
      <c r="D50" s="15"/>
      <c r="E50" s="15"/>
      <c r="F50" s="15"/>
      <c r="G50" s="15"/>
      <c r="H50" s="15"/>
      <c r="I50" s="15"/>
    </row>
    <row r="51" spans="2:9" x14ac:dyDescent="0.3">
      <c r="B51" s="15" t="s">
        <v>258</v>
      </c>
      <c r="C51" s="15"/>
      <c r="D51" s="15"/>
      <c r="E51" s="15"/>
      <c r="F51" s="15"/>
      <c r="G51" s="15"/>
      <c r="H51" s="15"/>
      <c r="I51" s="15"/>
    </row>
    <row r="52" spans="2:9" x14ac:dyDescent="0.3">
      <c r="B52" s="6"/>
    </row>
    <row r="53" spans="2:9" x14ac:dyDescent="0.3">
      <c r="B53" t="s">
        <v>259</v>
      </c>
      <c r="C53" t="s">
        <v>260</v>
      </c>
    </row>
    <row r="54" spans="2:9" x14ac:dyDescent="0.3">
      <c r="B54" t="s">
        <v>261</v>
      </c>
      <c r="C54" s="14" t="s">
        <v>262</v>
      </c>
    </row>
    <row r="55" spans="2:9" x14ac:dyDescent="0.3">
      <c r="C55" s="3"/>
    </row>
    <row r="56" spans="2:9" x14ac:dyDescent="0.3">
      <c r="B56" t="s">
        <v>263</v>
      </c>
    </row>
    <row r="57" spans="2:9" x14ac:dyDescent="0.3">
      <c r="B57" s="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5CA4-CDAB-473F-94ED-D8C4F90DC1D6}">
  <dimension ref="A1:U215"/>
  <sheetViews>
    <sheetView topLeftCell="A205" zoomScale="106" zoomScaleNormal="106" workbookViewId="0">
      <selection activeCell="K229" sqref="K229"/>
    </sheetView>
  </sheetViews>
  <sheetFormatPr defaultRowHeight="14.4" x14ac:dyDescent="0.3"/>
  <cols>
    <col min="1" max="1" width="14.5546875" bestFit="1" customWidth="1"/>
    <col min="2" max="2" width="16.33203125" bestFit="1" customWidth="1"/>
    <col min="3" max="3" width="11.88671875" bestFit="1" customWidth="1"/>
    <col min="4" max="4" width="13.5546875" bestFit="1" customWidth="1"/>
    <col min="5" max="5" width="11.33203125" bestFit="1" customWidth="1"/>
    <col min="6" max="9" width="16.33203125" bestFit="1" customWidth="1"/>
    <col min="10" max="12" width="19.5546875" bestFit="1" customWidth="1"/>
    <col min="13" max="19" width="12.5546875" customWidth="1"/>
    <col min="20" max="20" width="16.33203125" customWidth="1"/>
    <col min="21" max="21" width="25.5546875" customWidth="1"/>
  </cols>
  <sheetData>
    <row r="1" spans="1:2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183</v>
      </c>
      <c r="G1" s="20" t="s">
        <v>207</v>
      </c>
      <c r="H1" s="20" t="s">
        <v>184</v>
      </c>
      <c r="I1" s="20" t="s">
        <v>208</v>
      </c>
      <c r="J1" s="20" t="s">
        <v>185</v>
      </c>
      <c r="K1" s="20" t="s">
        <v>209</v>
      </c>
      <c r="L1" s="20" t="s">
        <v>186</v>
      </c>
      <c r="M1" s="20" t="s">
        <v>210</v>
      </c>
      <c r="N1" s="20" t="s">
        <v>187</v>
      </c>
      <c r="O1" s="20" t="s">
        <v>211</v>
      </c>
      <c r="P1" s="20" t="s">
        <v>188</v>
      </c>
      <c r="Q1" s="20" t="s">
        <v>212</v>
      </c>
      <c r="R1" s="20" t="s">
        <v>189</v>
      </c>
      <c r="S1" s="20" t="s">
        <v>213</v>
      </c>
      <c r="T1" s="20" t="s">
        <v>6</v>
      </c>
      <c r="U1" s="20" t="s">
        <v>7</v>
      </c>
    </row>
    <row r="2" spans="1:21" x14ac:dyDescent="0.3">
      <c r="A2" s="18" t="s">
        <v>143</v>
      </c>
      <c r="B2" s="18" t="s">
        <v>144</v>
      </c>
      <c r="C2" s="18" t="s">
        <v>10</v>
      </c>
      <c r="D2" s="18">
        <v>40</v>
      </c>
      <c r="E2" s="18">
        <v>450</v>
      </c>
      <c r="F2" s="18">
        <v>487</v>
      </c>
      <c r="G2" s="18">
        <v>219150</v>
      </c>
      <c r="H2" s="18">
        <v>450</v>
      </c>
      <c r="I2" s="18">
        <v>202500</v>
      </c>
      <c r="J2" s="18">
        <v>954</v>
      </c>
      <c r="K2" s="18">
        <v>429300</v>
      </c>
      <c r="L2" s="18">
        <v>25</v>
      </c>
      <c r="M2" s="18">
        <v>11250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 t="s">
        <v>145</v>
      </c>
      <c r="U2" s="18">
        <v>90</v>
      </c>
    </row>
    <row r="3" spans="1:21" x14ac:dyDescent="0.3">
      <c r="A3" s="19" t="s">
        <v>146</v>
      </c>
      <c r="B3" s="19" t="s">
        <v>147</v>
      </c>
      <c r="C3" s="19" t="s">
        <v>10</v>
      </c>
      <c r="D3" s="19">
        <v>20</v>
      </c>
      <c r="E3" s="19">
        <v>150</v>
      </c>
      <c r="F3" s="19">
        <v>230</v>
      </c>
      <c r="G3" s="19">
        <v>34500</v>
      </c>
      <c r="H3" s="19">
        <v>215</v>
      </c>
      <c r="I3" s="19">
        <v>32250</v>
      </c>
      <c r="J3" s="19">
        <v>150</v>
      </c>
      <c r="K3" s="19">
        <v>22500</v>
      </c>
      <c r="L3" s="19">
        <v>20</v>
      </c>
      <c r="M3" s="19">
        <v>3000</v>
      </c>
      <c r="N3" s="19">
        <v>80</v>
      </c>
      <c r="O3" s="19">
        <v>12000</v>
      </c>
      <c r="P3" s="19">
        <v>40</v>
      </c>
      <c r="Q3" s="19">
        <v>6000</v>
      </c>
      <c r="R3" s="19">
        <v>50</v>
      </c>
      <c r="S3" s="19">
        <v>7500</v>
      </c>
      <c r="T3" s="19" t="s">
        <v>145</v>
      </c>
      <c r="U3" s="19">
        <v>97</v>
      </c>
    </row>
    <row r="4" spans="1:21" x14ac:dyDescent="0.3">
      <c r="A4" s="18" t="s">
        <v>148</v>
      </c>
      <c r="B4" s="18" t="s">
        <v>149</v>
      </c>
      <c r="C4" s="18" t="s">
        <v>10</v>
      </c>
      <c r="D4" s="18">
        <v>10</v>
      </c>
      <c r="E4" s="18">
        <v>55</v>
      </c>
      <c r="F4" s="18">
        <v>200</v>
      </c>
      <c r="G4" s="18">
        <v>11000</v>
      </c>
      <c r="H4" s="18">
        <v>233</v>
      </c>
      <c r="I4" s="18">
        <v>12815</v>
      </c>
      <c r="J4" s="18">
        <v>150</v>
      </c>
      <c r="K4" s="18">
        <v>8250</v>
      </c>
      <c r="L4" s="18">
        <v>200</v>
      </c>
      <c r="M4" s="18">
        <v>11000</v>
      </c>
      <c r="N4" s="18">
        <v>148</v>
      </c>
      <c r="O4" s="18">
        <v>8140</v>
      </c>
      <c r="P4" s="18">
        <v>150</v>
      </c>
      <c r="Q4" s="18">
        <v>8250</v>
      </c>
      <c r="R4" s="18">
        <v>170</v>
      </c>
      <c r="S4" s="18">
        <v>9350</v>
      </c>
      <c r="T4" s="18" t="s">
        <v>145</v>
      </c>
      <c r="U4" s="18">
        <v>96</v>
      </c>
    </row>
    <row r="5" spans="1:21" x14ac:dyDescent="0.3">
      <c r="A5" s="19" t="s">
        <v>150</v>
      </c>
      <c r="B5" s="19" t="s">
        <v>151</v>
      </c>
      <c r="C5" s="19" t="s">
        <v>10</v>
      </c>
      <c r="D5" s="19">
        <v>12</v>
      </c>
      <c r="E5" s="19">
        <v>75</v>
      </c>
      <c r="F5" s="19">
        <v>315</v>
      </c>
      <c r="G5" s="19">
        <v>23625</v>
      </c>
      <c r="H5" s="19">
        <v>467</v>
      </c>
      <c r="I5" s="19">
        <v>35025</v>
      </c>
      <c r="J5" s="19">
        <v>580</v>
      </c>
      <c r="K5" s="19">
        <v>43500</v>
      </c>
      <c r="L5" s="19">
        <v>443</v>
      </c>
      <c r="M5" s="19">
        <v>33225</v>
      </c>
      <c r="N5" s="19">
        <v>521</v>
      </c>
      <c r="O5" s="19">
        <v>39075</v>
      </c>
      <c r="P5" s="19">
        <v>342</v>
      </c>
      <c r="Q5" s="19">
        <v>25650</v>
      </c>
      <c r="R5" s="19">
        <v>155</v>
      </c>
      <c r="S5" s="19">
        <v>11625</v>
      </c>
      <c r="T5" s="19" t="s">
        <v>145</v>
      </c>
      <c r="U5" s="19">
        <v>96</v>
      </c>
    </row>
    <row r="6" spans="1:21" x14ac:dyDescent="0.3">
      <c r="A6" s="18" t="s">
        <v>152</v>
      </c>
      <c r="B6" s="18" t="s">
        <v>153</v>
      </c>
      <c r="C6" s="18" t="s">
        <v>10</v>
      </c>
      <c r="D6" s="18">
        <v>30</v>
      </c>
      <c r="E6" s="18">
        <v>250</v>
      </c>
      <c r="F6" s="18">
        <v>70</v>
      </c>
      <c r="G6" s="18">
        <v>17500</v>
      </c>
      <c r="H6" s="18">
        <v>55</v>
      </c>
      <c r="I6" s="18">
        <v>13750</v>
      </c>
      <c r="J6" s="18">
        <v>30</v>
      </c>
      <c r="K6" s="18">
        <v>7500</v>
      </c>
      <c r="L6" s="18">
        <v>55</v>
      </c>
      <c r="M6" s="18">
        <v>13750</v>
      </c>
      <c r="N6" s="18">
        <v>168</v>
      </c>
      <c r="O6" s="18">
        <v>42000</v>
      </c>
      <c r="P6" s="18">
        <v>213</v>
      </c>
      <c r="Q6" s="18">
        <v>53250</v>
      </c>
      <c r="R6" s="18">
        <v>230</v>
      </c>
      <c r="S6" s="18">
        <v>57500</v>
      </c>
      <c r="T6" s="18" t="s">
        <v>145</v>
      </c>
      <c r="U6" s="18">
        <v>90</v>
      </c>
    </row>
    <row r="7" spans="1:21" x14ac:dyDescent="0.3">
      <c r="A7" s="19" t="s">
        <v>154</v>
      </c>
      <c r="B7" s="19" t="s">
        <v>155</v>
      </c>
      <c r="C7" s="19" t="s">
        <v>10</v>
      </c>
      <c r="D7" s="19">
        <v>25</v>
      </c>
      <c r="E7" s="19">
        <v>180</v>
      </c>
      <c r="F7" s="19">
        <v>40</v>
      </c>
      <c r="G7" s="19">
        <v>7200</v>
      </c>
      <c r="H7" s="19">
        <v>30</v>
      </c>
      <c r="I7" s="19">
        <v>5400</v>
      </c>
      <c r="J7" s="19"/>
      <c r="K7" s="19">
        <v>0</v>
      </c>
      <c r="L7" s="19"/>
      <c r="M7" s="19">
        <v>0</v>
      </c>
      <c r="N7" s="19"/>
      <c r="O7" s="19">
        <v>0</v>
      </c>
      <c r="P7" s="19"/>
      <c r="Q7" s="19">
        <v>0</v>
      </c>
      <c r="R7" s="19"/>
      <c r="S7" s="19">
        <v>0</v>
      </c>
      <c r="T7" s="19" t="s">
        <v>145</v>
      </c>
      <c r="U7" s="19">
        <v>91</v>
      </c>
    </row>
    <row r="8" spans="1:21" x14ac:dyDescent="0.3">
      <c r="A8" s="18" t="s">
        <v>156</v>
      </c>
      <c r="B8" s="18" t="s">
        <v>157</v>
      </c>
      <c r="C8" s="18" t="s">
        <v>10</v>
      </c>
      <c r="D8" s="18">
        <v>4</v>
      </c>
      <c r="E8" s="18">
        <v>50</v>
      </c>
      <c r="F8" s="18">
        <v>332</v>
      </c>
      <c r="G8" s="18">
        <v>16600</v>
      </c>
      <c r="H8" s="18">
        <v>280</v>
      </c>
      <c r="I8" s="18">
        <v>14000</v>
      </c>
      <c r="J8" s="18">
        <v>309</v>
      </c>
      <c r="K8" s="18">
        <v>15450</v>
      </c>
      <c r="L8" s="18">
        <v>280</v>
      </c>
      <c r="M8" s="18">
        <v>14000</v>
      </c>
      <c r="N8" s="18">
        <v>255</v>
      </c>
      <c r="O8" s="18">
        <v>12750</v>
      </c>
      <c r="P8" s="18">
        <v>244</v>
      </c>
      <c r="Q8" s="18">
        <v>12200</v>
      </c>
      <c r="R8" s="18">
        <v>158</v>
      </c>
      <c r="S8" s="18">
        <v>7900</v>
      </c>
      <c r="T8" s="18" t="s">
        <v>145</v>
      </c>
      <c r="U8" s="18">
        <v>94</v>
      </c>
    </row>
    <row r="9" spans="1:21" x14ac:dyDescent="0.3">
      <c r="A9" s="19" t="s">
        <v>158</v>
      </c>
      <c r="B9" s="19" t="s">
        <v>159</v>
      </c>
      <c r="C9" s="19" t="s">
        <v>10</v>
      </c>
      <c r="D9" s="19">
        <v>35</v>
      </c>
      <c r="E9" s="19">
        <v>300</v>
      </c>
      <c r="F9" s="19">
        <v>19</v>
      </c>
      <c r="G9" s="19">
        <v>5700</v>
      </c>
      <c r="H9" s="19">
        <v>41</v>
      </c>
      <c r="I9" s="19">
        <v>12300</v>
      </c>
      <c r="J9" s="19">
        <v>40</v>
      </c>
      <c r="K9" s="19">
        <v>12000</v>
      </c>
      <c r="L9" s="19">
        <v>23</v>
      </c>
      <c r="M9" s="19">
        <v>6900</v>
      </c>
      <c r="N9" s="19">
        <v>70</v>
      </c>
      <c r="O9" s="19">
        <v>21000</v>
      </c>
      <c r="P9" s="19">
        <v>22</v>
      </c>
      <c r="Q9" s="19">
        <v>6600</v>
      </c>
      <c r="R9" s="19">
        <v>25</v>
      </c>
      <c r="S9" s="19">
        <v>7500</v>
      </c>
      <c r="T9" s="19" t="s">
        <v>145</v>
      </c>
      <c r="U9" s="19">
        <v>97</v>
      </c>
    </row>
    <row r="10" spans="1:21" x14ac:dyDescent="0.3">
      <c r="A10" s="18" t="s">
        <v>160</v>
      </c>
      <c r="B10" s="18" t="s">
        <v>161</v>
      </c>
      <c r="C10" s="18" t="s">
        <v>10</v>
      </c>
      <c r="D10" s="18">
        <v>30</v>
      </c>
      <c r="E10" s="18">
        <v>250</v>
      </c>
      <c r="F10" s="18">
        <v>15</v>
      </c>
      <c r="G10" s="18">
        <v>3750</v>
      </c>
      <c r="H10" s="18">
        <v>10</v>
      </c>
      <c r="I10" s="18">
        <v>2500</v>
      </c>
      <c r="J10" s="18">
        <v>8</v>
      </c>
      <c r="K10" s="18">
        <v>2000</v>
      </c>
      <c r="L10" s="18">
        <v>10</v>
      </c>
      <c r="M10" s="18">
        <v>2500</v>
      </c>
      <c r="N10" s="18">
        <v>25</v>
      </c>
      <c r="O10" s="18">
        <v>6250</v>
      </c>
      <c r="P10" s="18">
        <v>10</v>
      </c>
      <c r="Q10" s="18">
        <v>2500</v>
      </c>
      <c r="R10" s="18">
        <v>3</v>
      </c>
      <c r="S10" s="18">
        <v>750</v>
      </c>
      <c r="T10" s="18" t="s">
        <v>145</v>
      </c>
      <c r="U10" s="18">
        <v>96</v>
      </c>
    </row>
    <row r="11" spans="1:21" x14ac:dyDescent="0.3">
      <c r="A11" s="19" t="s">
        <v>162</v>
      </c>
      <c r="B11" s="19" t="s">
        <v>163</v>
      </c>
      <c r="C11" s="19" t="s">
        <v>10</v>
      </c>
      <c r="D11" s="19">
        <v>8</v>
      </c>
      <c r="E11" s="19">
        <v>125</v>
      </c>
      <c r="F11" s="19">
        <v>45</v>
      </c>
      <c r="G11" s="19">
        <v>5625</v>
      </c>
      <c r="H11" s="19">
        <v>50</v>
      </c>
      <c r="I11" s="19">
        <v>6250</v>
      </c>
      <c r="J11" s="19">
        <v>80</v>
      </c>
      <c r="K11" s="19">
        <v>10000</v>
      </c>
      <c r="L11" s="19">
        <v>50</v>
      </c>
      <c r="M11" s="19">
        <v>6250</v>
      </c>
      <c r="N11" s="19">
        <v>120</v>
      </c>
      <c r="O11" s="19">
        <v>15000</v>
      </c>
      <c r="P11" s="19">
        <v>103</v>
      </c>
      <c r="Q11" s="19">
        <v>12875</v>
      </c>
      <c r="R11" s="19">
        <v>69</v>
      </c>
      <c r="S11" s="19">
        <v>8625</v>
      </c>
      <c r="T11" s="19" t="s">
        <v>145</v>
      </c>
      <c r="U11" s="19">
        <v>100</v>
      </c>
    </row>
    <row r="12" spans="1:21" x14ac:dyDescent="0.3">
      <c r="A12" s="18" t="s">
        <v>164</v>
      </c>
      <c r="B12" s="18" t="s">
        <v>165</v>
      </c>
      <c r="C12" s="18" t="s">
        <v>10</v>
      </c>
      <c r="D12" s="18">
        <v>30</v>
      </c>
      <c r="E12" s="18">
        <v>200</v>
      </c>
      <c r="F12" s="18">
        <v>20</v>
      </c>
      <c r="G12" s="18">
        <v>4000</v>
      </c>
      <c r="H12" s="18">
        <v>25</v>
      </c>
      <c r="I12" s="18">
        <v>5000</v>
      </c>
      <c r="J12" s="18">
        <v>60</v>
      </c>
      <c r="K12" s="18">
        <v>12000</v>
      </c>
      <c r="L12" s="18">
        <v>45</v>
      </c>
      <c r="M12" s="18">
        <v>9000</v>
      </c>
      <c r="N12" s="18">
        <v>55</v>
      </c>
      <c r="O12" s="18">
        <v>11000</v>
      </c>
      <c r="P12" s="18">
        <v>130</v>
      </c>
      <c r="Q12" s="18">
        <v>26000</v>
      </c>
      <c r="R12" s="18">
        <v>0</v>
      </c>
      <c r="S12" s="18">
        <v>0</v>
      </c>
      <c r="T12" s="18" t="s">
        <v>145</v>
      </c>
      <c r="U12" s="18">
        <v>91</v>
      </c>
    </row>
    <row r="13" spans="1:21" x14ac:dyDescent="0.3">
      <c r="A13" s="19" t="s">
        <v>166</v>
      </c>
      <c r="B13" s="19" t="s">
        <v>167</v>
      </c>
      <c r="C13" s="19" t="s">
        <v>10</v>
      </c>
      <c r="D13" s="19">
        <v>30</v>
      </c>
      <c r="E13" s="19">
        <v>280</v>
      </c>
      <c r="F13" s="19">
        <v>12</v>
      </c>
      <c r="G13" s="19">
        <v>3360</v>
      </c>
      <c r="H13" s="19">
        <v>12</v>
      </c>
      <c r="I13" s="19">
        <v>3360</v>
      </c>
      <c r="J13" s="19">
        <v>9</v>
      </c>
      <c r="K13" s="19">
        <v>2520</v>
      </c>
      <c r="L13" s="19">
        <v>10</v>
      </c>
      <c r="M13" s="19">
        <v>2800</v>
      </c>
      <c r="N13" s="19">
        <v>13</v>
      </c>
      <c r="O13" s="19">
        <v>3640</v>
      </c>
      <c r="P13" s="19">
        <v>13</v>
      </c>
      <c r="Q13" s="19">
        <v>3640</v>
      </c>
      <c r="R13" s="19">
        <v>15</v>
      </c>
      <c r="S13" s="19">
        <v>4200</v>
      </c>
      <c r="T13" s="19" t="s">
        <v>145</v>
      </c>
      <c r="U13" s="19">
        <v>93</v>
      </c>
    </row>
    <row r="14" spans="1:21" x14ac:dyDescent="0.3">
      <c r="A14" s="18" t="s">
        <v>168</v>
      </c>
      <c r="B14" s="18" t="s">
        <v>169</v>
      </c>
      <c r="C14" s="18" t="s">
        <v>10</v>
      </c>
      <c r="D14" s="18">
        <v>45</v>
      </c>
      <c r="E14" s="18">
        <v>300</v>
      </c>
      <c r="F14" s="18">
        <v>23</v>
      </c>
      <c r="G14" s="18">
        <v>6900</v>
      </c>
      <c r="H14" s="18">
        <v>20</v>
      </c>
      <c r="I14" s="18">
        <v>6000</v>
      </c>
      <c r="J14" s="18">
        <v>15</v>
      </c>
      <c r="K14" s="18">
        <v>4500</v>
      </c>
      <c r="L14" s="18">
        <v>10</v>
      </c>
      <c r="M14" s="18">
        <v>3000</v>
      </c>
      <c r="N14" s="18">
        <v>13</v>
      </c>
      <c r="O14" s="18">
        <v>3900</v>
      </c>
      <c r="P14" s="18">
        <v>20</v>
      </c>
      <c r="Q14" s="18">
        <v>6000</v>
      </c>
      <c r="R14" s="18">
        <v>15</v>
      </c>
      <c r="S14" s="18">
        <v>4500</v>
      </c>
      <c r="T14" s="18" t="s">
        <v>145</v>
      </c>
      <c r="U14" s="18">
        <v>98</v>
      </c>
    </row>
    <row r="15" spans="1:21" x14ac:dyDescent="0.3">
      <c r="A15" s="19" t="s">
        <v>170</v>
      </c>
      <c r="B15" s="19" t="s">
        <v>171</v>
      </c>
      <c r="C15" s="19" t="s">
        <v>10</v>
      </c>
      <c r="D15" s="19">
        <v>6</v>
      </c>
      <c r="E15" s="19">
        <v>130</v>
      </c>
      <c r="F15" s="19">
        <v>85</v>
      </c>
      <c r="G15" s="19">
        <v>11050</v>
      </c>
      <c r="H15" s="19">
        <v>34</v>
      </c>
      <c r="I15" s="19">
        <v>4420</v>
      </c>
      <c r="J15" s="19">
        <v>33</v>
      </c>
      <c r="K15" s="19">
        <v>4290</v>
      </c>
      <c r="L15" s="19">
        <v>10</v>
      </c>
      <c r="M15" s="19">
        <v>1300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 t="s">
        <v>145</v>
      </c>
      <c r="U15" s="19">
        <v>92</v>
      </c>
    </row>
    <row r="16" spans="1:21" x14ac:dyDescent="0.3">
      <c r="A16" s="18" t="s">
        <v>172</v>
      </c>
      <c r="B16" s="18" t="s">
        <v>173</v>
      </c>
      <c r="C16" s="18" t="s">
        <v>10</v>
      </c>
      <c r="D16" s="18">
        <v>25</v>
      </c>
      <c r="E16" s="18">
        <v>99</v>
      </c>
      <c r="F16" s="18">
        <v>65</v>
      </c>
      <c r="G16" s="18">
        <v>6435</v>
      </c>
      <c r="H16" s="18">
        <v>50</v>
      </c>
      <c r="I16" s="18">
        <v>4950</v>
      </c>
      <c r="J16" s="18">
        <v>95</v>
      </c>
      <c r="K16" s="18">
        <v>9405</v>
      </c>
      <c r="L16" s="18">
        <v>89</v>
      </c>
      <c r="M16" s="18">
        <v>8811</v>
      </c>
      <c r="N16" s="18">
        <v>66</v>
      </c>
      <c r="O16" s="18">
        <v>6534</v>
      </c>
      <c r="P16" s="18">
        <v>30</v>
      </c>
      <c r="Q16" s="18">
        <v>2970</v>
      </c>
      <c r="R16" s="18">
        <v>0</v>
      </c>
      <c r="S16" s="18">
        <v>0</v>
      </c>
      <c r="T16" s="18" t="s">
        <v>145</v>
      </c>
      <c r="U16" s="18">
        <v>93</v>
      </c>
    </row>
    <row r="17" spans="1:21" x14ac:dyDescent="0.3">
      <c r="A17" s="19" t="s">
        <v>174</v>
      </c>
      <c r="B17" s="19" t="s">
        <v>175</v>
      </c>
      <c r="C17" s="19" t="s">
        <v>10</v>
      </c>
      <c r="D17" s="19">
        <v>30</v>
      </c>
      <c r="E17" s="19">
        <v>250</v>
      </c>
      <c r="F17" s="19">
        <v>15</v>
      </c>
      <c r="G17" s="19">
        <v>3750</v>
      </c>
      <c r="H17" s="19">
        <v>17</v>
      </c>
      <c r="I17" s="19">
        <v>4250</v>
      </c>
      <c r="J17" s="19">
        <v>15</v>
      </c>
      <c r="K17" s="19">
        <v>3750</v>
      </c>
      <c r="L17" s="19">
        <v>20</v>
      </c>
      <c r="M17" s="19">
        <v>5000</v>
      </c>
      <c r="N17" s="19">
        <v>35</v>
      </c>
      <c r="O17" s="19">
        <v>8750</v>
      </c>
      <c r="P17" s="19">
        <v>24</v>
      </c>
      <c r="Q17" s="19">
        <v>6000</v>
      </c>
      <c r="R17" s="19">
        <v>15</v>
      </c>
      <c r="S17" s="19">
        <v>3750</v>
      </c>
      <c r="T17" s="19" t="s">
        <v>145</v>
      </c>
      <c r="U17" s="19">
        <v>90</v>
      </c>
    </row>
    <row r="18" spans="1:21" x14ac:dyDescent="0.3">
      <c r="A18" s="18" t="s">
        <v>176</v>
      </c>
      <c r="B18" s="18" t="s">
        <v>177</v>
      </c>
      <c r="C18" s="18" t="s">
        <v>10</v>
      </c>
      <c r="D18" s="18">
        <v>30</v>
      </c>
      <c r="E18" s="18">
        <v>300</v>
      </c>
      <c r="F18" s="18">
        <v>25</v>
      </c>
      <c r="G18" s="18">
        <v>7500</v>
      </c>
      <c r="H18" s="18">
        <v>30</v>
      </c>
      <c r="I18" s="18">
        <v>9000</v>
      </c>
      <c r="J18" s="18">
        <v>10</v>
      </c>
      <c r="K18" s="18">
        <v>3000</v>
      </c>
      <c r="L18" s="18">
        <v>20</v>
      </c>
      <c r="M18" s="18">
        <v>6000</v>
      </c>
      <c r="N18" s="18">
        <v>43</v>
      </c>
      <c r="O18" s="18">
        <v>12900</v>
      </c>
      <c r="P18" s="18">
        <v>55</v>
      </c>
      <c r="Q18" s="18">
        <v>16500</v>
      </c>
      <c r="R18" s="18">
        <v>10</v>
      </c>
      <c r="S18" s="18">
        <v>3000</v>
      </c>
      <c r="T18" s="18" t="s">
        <v>145</v>
      </c>
      <c r="U18" s="18">
        <v>98</v>
      </c>
    </row>
    <row r="19" spans="1:21" x14ac:dyDescent="0.3">
      <c r="A19" s="19" t="s">
        <v>178</v>
      </c>
      <c r="B19" s="19" t="s">
        <v>179</v>
      </c>
      <c r="C19" s="19" t="s">
        <v>10</v>
      </c>
      <c r="D19" s="19">
        <v>30</v>
      </c>
      <c r="E19" s="19">
        <v>280</v>
      </c>
      <c r="F19" s="19">
        <v>35</v>
      </c>
      <c r="G19" s="19">
        <v>9800</v>
      </c>
      <c r="H19" s="19">
        <v>55</v>
      </c>
      <c r="I19" s="19">
        <v>15400</v>
      </c>
      <c r="J19" s="19">
        <v>2</v>
      </c>
      <c r="K19" s="19">
        <v>560</v>
      </c>
      <c r="L19" s="19">
        <v>10</v>
      </c>
      <c r="M19" s="19">
        <v>2800</v>
      </c>
      <c r="N19" s="19">
        <v>62</v>
      </c>
      <c r="O19" s="19">
        <v>17360</v>
      </c>
      <c r="P19" s="19">
        <v>57</v>
      </c>
      <c r="Q19" s="19">
        <v>15960</v>
      </c>
      <c r="R19" s="19">
        <v>315</v>
      </c>
      <c r="S19" s="19">
        <v>88200</v>
      </c>
      <c r="T19" s="19" t="s">
        <v>145</v>
      </c>
      <c r="U19" s="19">
        <v>92</v>
      </c>
    </row>
    <row r="20" spans="1:21" x14ac:dyDescent="0.3">
      <c r="A20" s="18" t="s">
        <v>180</v>
      </c>
      <c r="B20" s="18" t="s">
        <v>181</v>
      </c>
      <c r="C20" s="18" t="s">
        <v>10</v>
      </c>
      <c r="D20" s="18">
        <v>7</v>
      </c>
      <c r="E20" s="18">
        <v>120</v>
      </c>
      <c r="F20" s="18">
        <v>10</v>
      </c>
      <c r="G20" s="18">
        <v>1200</v>
      </c>
      <c r="H20" s="18"/>
      <c r="I20" s="18">
        <v>0</v>
      </c>
      <c r="J20" s="18"/>
      <c r="K20" s="18">
        <v>0</v>
      </c>
      <c r="L20" s="18"/>
      <c r="M20" s="18">
        <v>0</v>
      </c>
      <c r="N20" s="18"/>
      <c r="O20" s="18">
        <v>0</v>
      </c>
      <c r="P20" s="18"/>
      <c r="Q20" s="18">
        <v>0</v>
      </c>
      <c r="R20" s="18"/>
      <c r="S20" s="18">
        <v>0</v>
      </c>
      <c r="T20" s="18" t="s">
        <v>145</v>
      </c>
      <c r="U20" s="18">
        <v>98</v>
      </c>
    </row>
    <row r="21" spans="1:21" x14ac:dyDescent="0.3">
      <c r="A21" s="19" t="s">
        <v>182</v>
      </c>
      <c r="B21" s="19" t="s">
        <v>171</v>
      </c>
      <c r="C21" s="19" t="s">
        <v>10</v>
      </c>
      <c r="D21" s="19">
        <v>5</v>
      </c>
      <c r="E21" s="19">
        <v>100</v>
      </c>
      <c r="F21" s="19">
        <v>5</v>
      </c>
      <c r="G21" s="19">
        <v>500</v>
      </c>
      <c r="H21" s="19">
        <v>7</v>
      </c>
      <c r="I21" s="19">
        <v>700</v>
      </c>
      <c r="J21" s="19">
        <v>3</v>
      </c>
      <c r="K21" s="19">
        <v>300</v>
      </c>
      <c r="L21" s="19">
        <v>8</v>
      </c>
      <c r="M21" s="19">
        <v>800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 t="s">
        <v>145</v>
      </c>
      <c r="U21" s="19">
        <v>91</v>
      </c>
    </row>
    <row r="22" spans="1:21" x14ac:dyDescent="0.3">
      <c r="A22" s="18" t="s">
        <v>95</v>
      </c>
      <c r="B22" s="18" t="s">
        <v>96</v>
      </c>
      <c r="C22" s="18" t="s">
        <v>97</v>
      </c>
      <c r="D22" s="18">
        <v>14</v>
      </c>
      <c r="E22" s="18">
        <v>35</v>
      </c>
      <c r="F22" s="18">
        <v>134</v>
      </c>
      <c r="G22" s="18">
        <v>4690</v>
      </c>
      <c r="H22" s="18">
        <v>1</v>
      </c>
      <c r="I22" s="18">
        <v>35</v>
      </c>
      <c r="J22" s="18"/>
      <c r="K22" s="18">
        <v>0</v>
      </c>
      <c r="L22" s="18"/>
      <c r="M22" s="18">
        <v>0</v>
      </c>
      <c r="N22" s="18"/>
      <c r="O22" s="18">
        <v>0</v>
      </c>
      <c r="P22" s="18"/>
      <c r="Q22" s="18">
        <v>0</v>
      </c>
      <c r="R22" s="18"/>
      <c r="S22" s="18">
        <v>0</v>
      </c>
      <c r="T22" s="18" t="s">
        <v>98</v>
      </c>
      <c r="U22" s="18">
        <v>96</v>
      </c>
    </row>
    <row r="23" spans="1:21" x14ac:dyDescent="0.3">
      <c r="A23" s="19" t="s">
        <v>99</v>
      </c>
      <c r="B23" s="19" t="s">
        <v>96</v>
      </c>
      <c r="C23" s="19" t="s">
        <v>10</v>
      </c>
      <c r="D23" s="19">
        <v>14</v>
      </c>
      <c r="E23" s="19">
        <v>30</v>
      </c>
      <c r="F23" s="19"/>
      <c r="G23" s="19">
        <v>0</v>
      </c>
      <c r="H23" s="19"/>
      <c r="I23" s="19">
        <v>0</v>
      </c>
      <c r="J23" s="19"/>
      <c r="K23" s="19">
        <v>0</v>
      </c>
      <c r="L23" s="19"/>
      <c r="M23" s="19">
        <v>0</v>
      </c>
      <c r="N23" s="19"/>
      <c r="O23" s="19">
        <v>0</v>
      </c>
      <c r="P23" s="19"/>
      <c r="Q23" s="19">
        <v>0</v>
      </c>
      <c r="R23" s="19"/>
      <c r="S23" s="19">
        <v>0</v>
      </c>
      <c r="T23" s="19" t="s">
        <v>98</v>
      </c>
      <c r="U23" s="19">
        <v>93</v>
      </c>
    </row>
    <row r="24" spans="1:21" x14ac:dyDescent="0.3">
      <c r="A24" s="18" t="s">
        <v>100</v>
      </c>
      <c r="B24" s="18" t="s">
        <v>96</v>
      </c>
      <c r="C24" s="18" t="s">
        <v>97</v>
      </c>
      <c r="D24" s="18">
        <v>17</v>
      </c>
      <c r="E24" s="18">
        <v>40</v>
      </c>
      <c r="F24" s="18">
        <v>60</v>
      </c>
      <c r="G24" s="18">
        <v>2400</v>
      </c>
      <c r="H24" s="18">
        <v>5</v>
      </c>
      <c r="I24" s="18">
        <v>200</v>
      </c>
      <c r="J24" s="18">
        <v>1</v>
      </c>
      <c r="K24" s="18">
        <v>40</v>
      </c>
      <c r="L24" s="18"/>
      <c r="M24" s="18">
        <v>0</v>
      </c>
      <c r="N24" s="18"/>
      <c r="O24" s="18">
        <v>0</v>
      </c>
      <c r="P24" s="18"/>
      <c r="Q24" s="18">
        <v>0</v>
      </c>
      <c r="R24" s="18"/>
      <c r="S24" s="18">
        <v>0</v>
      </c>
      <c r="T24" s="18" t="s">
        <v>98</v>
      </c>
      <c r="U24" s="18">
        <v>99</v>
      </c>
    </row>
    <row r="25" spans="1:21" x14ac:dyDescent="0.3">
      <c r="A25" s="19" t="s">
        <v>101</v>
      </c>
      <c r="B25" s="19" t="s">
        <v>96</v>
      </c>
      <c r="C25" s="19" t="s">
        <v>10</v>
      </c>
      <c r="D25" s="19">
        <v>17</v>
      </c>
      <c r="E25" s="19">
        <v>38</v>
      </c>
      <c r="F25" s="19"/>
      <c r="G25" s="19">
        <v>0</v>
      </c>
      <c r="H25" s="19"/>
      <c r="I25" s="19">
        <v>0</v>
      </c>
      <c r="J25" s="19"/>
      <c r="K25" s="19">
        <v>0</v>
      </c>
      <c r="L25" s="19"/>
      <c r="M25" s="19">
        <v>0</v>
      </c>
      <c r="N25" s="19"/>
      <c r="O25" s="19">
        <v>0</v>
      </c>
      <c r="P25" s="19"/>
      <c r="Q25" s="19">
        <v>0</v>
      </c>
      <c r="R25" s="19"/>
      <c r="S25" s="19">
        <v>0</v>
      </c>
      <c r="T25" s="19" t="s">
        <v>98</v>
      </c>
      <c r="U25" s="19">
        <v>99</v>
      </c>
    </row>
    <row r="26" spans="1:21" x14ac:dyDescent="0.3">
      <c r="A26" s="18" t="s">
        <v>102</v>
      </c>
      <c r="B26" s="18" t="s">
        <v>96</v>
      </c>
      <c r="C26" s="18" t="s">
        <v>39</v>
      </c>
      <c r="D26" s="18">
        <v>17</v>
      </c>
      <c r="E26" s="18">
        <v>45</v>
      </c>
      <c r="F26" s="18"/>
      <c r="G26" s="18">
        <v>0</v>
      </c>
      <c r="H26" s="18"/>
      <c r="I26" s="18">
        <v>0</v>
      </c>
      <c r="J26" s="18"/>
      <c r="K26" s="18">
        <v>0</v>
      </c>
      <c r="L26" s="18"/>
      <c r="M26" s="18">
        <v>0</v>
      </c>
      <c r="N26" s="18"/>
      <c r="O26" s="18">
        <v>0</v>
      </c>
      <c r="P26" s="18"/>
      <c r="Q26" s="18">
        <v>0</v>
      </c>
      <c r="R26" s="18"/>
      <c r="S26" s="18">
        <v>0</v>
      </c>
      <c r="T26" s="18" t="s">
        <v>98</v>
      </c>
      <c r="U26" s="18">
        <v>97</v>
      </c>
    </row>
    <row r="27" spans="1:21" x14ac:dyDescent="0.3">
      <c r="A27" s="19" t="s">
        <v>103</v>
      </c>
      <c r="B27" s="19" t="s">
        <v>96</v>
      </c>
      <c r="C27" s="19" t="s">
        <v>97</v>
      </c>
      <c r="D27" s="19">
        <v>20</v>
      </c>
      <c r="E27" s="19">
        <v>60</v>
      </c>
      <c r="F27" s="19">
        <v>55</v>
      </c>
      <c r="G27" s="19">
        <v>3300</v>
      </c>
      <c r="H27" s="19">
        <v>35</v>
      </c>
      <c r="I27" s="19">
        <v>2100</v>
      </c>
      <c r="J27" s="19">
        <v>7</v>
      </c>
      <c r="K27" s="19">
        <v>420</v>
      </c>
      <c r="L27" s="19"/>
      <c r="M27" s="19">
        <v>0</v>
      </c>
      <c r="N27" s="19"/>
      <c r="O27" s="19">
        <v>0</v>
      </c>
      <c r="P27" s="19"/>
      <c r="Q27" s="19">
        <v>0</v>
      </c>
      <c r="R27" s="19"/>
      <c r="S27" s="19">
        <v>0</v>
      </c>
      <c r="T27" s="19" t="s">
        <v>98</v>
      </c>
      <c r="U27" s="19">
        <v>100</v>
      </c>
    </row>
    <row r="28" spans="1:21" x14ac:dyDescent="0.3">
      <c r="A28" s="18" t="s">
        <v>104</v>
      </c>
      <c r="B28" s="18" t="s">
        <v>105</v>
      </c>
      <c r="C28" s="18" t="s">
        <v>97</v>
      </c>
      <c r="D28" s="18">
        <v>11</v>
      </c>
      <c r="E28" s="18">
        <v>75</v>
      </c>
      <c r="F28" s="18">
        <v>130</v>
      </c>
      <c r="G28" s="18">
        <v>9750</v>
      </c>
      <c r="H28" s="18">
        <v>77</v>
      </c>
      <c r="I28" s="18">
        <v>5775</v>
      </c>
      <c r="J28" s="18">
        <v>12</v>
      </c>
      <c r="K28" s="18">
        <v>900</v>
      </c>
      <c r="L28" s="18"/>
      <c r="M28" s="18">
        <v>0</v>
      </c>
      <c r="N28" s="18"/>
      <c r="O28" s="18">
        <v>0</v>
      </c>
      <c r="P28" s="18"/>
      <c r="Q28" s="18">
        <v>0</v>
      </c>
      <c r="R28" s="18"/>
      <c r="S28" s="18">
        <v>0</v>
      </c>
      <c r="T28" s="18" t="s">
        <v>98</v>
      </c>
      <c r="U28" s="18">
        <v>90</v>
      </c>
    </row>
    <row r="29" spans="1:21" x14ac:dyDescent="0.3">
      <c r="A29" s="19" t="s">
        <v>104</v>
      </c>
      <c r="B29" s="19" t="s">
        <v>105</v>
      </c>
      <c r="C29" s="19" t="s">
        <v>39</v>
      </c>
      <c r="D29" s="19">
        <v>11</v>
      </c>
      <c r="E29" s="19">
        <v>85</v>
      </c>
      <c r="F29" s="19"/>
      <c r="G29" s="19">
        <v>0</v>
      </c>
      <c r="H29" s="19"/>
      <c r="I29" s="19">
        <v>0</v>
      </c>
      <c r="J29" s="19"/>
      <c r="K29" s="19">
        <v>0</v>
      </c>
      <c r="L29" s="19"/>
      <c r="M29" s="19">
        <v>0</v>
      </c>
      <c r="N29" s="19"/>
      <c r="O29" s="19">
        <v>0</v>
      </c>
      <c r="P29" s="19"/>
      <c r="Q29" s="19">
        <v>0</v>
      </c>
      <c r="R29" s="19"/>
      <c r="S29" s="19">
        <v>0</v>
      </c>
      <c r="T29" s="19" t="s">
        <v>98</v>
      </c>
      <c r="U29" s="19">
        <v>98</v>
      </c>
    </row>
    <row r="30" spans="1:21" x14ac:dyDescent="0.3">
      <c r="A30" s="18" t="s">
        <v>106</v>
      </c>
      <c r="B30" s="18" t="s">
        <v>105</v>
      </c>
      <c r="C30" s="18" t="s">
        <v>97</v>
      </c>
      <c r="D30" s="18">
        <v>15</v>
      </c>
      <c r="E30" s="18">
        <v>60</v>
      </c>
      <c r="F30" s="18">
        <v>135</v>
      </c>
      <c r="G30" s="18">
        <v>8100</v>
      </c>
      <c r="H30" s="18">
        <v>65</v>
      </c>
      <c r="I30" s="18">
        <v>3900</v>
      </c>
      <c r="J30" s="18">
        <v>7</v>
      </c>
      <c r="K30" s="18">
        <v>420</v>
      </c>
      <c r="L30" s="18"/>
      <c r="M30" s="18">
        <v>0</v>
      </c>
      <c r="N30" s="18"/>
      <c r="O30" s="18">
        <v>0</v>
      </c>
      <c r="P30" s="18"/>
      <c r="Q30" s="18">
        <v>0</v>
      </c>
      <c r="R30" s="18"/>
      <c r="S30" s="18">
        <v>0</v>
      </c>
      <c r="T30" s="18" t="s">
        <v>98</v>
      </c>
      <c r="U30" s="18">
        <v>91</v>
      </c>
    </row>
    <row r="31" spans="1:21" x14ac:dyDescent="0.3">
      <c r="A31" s="19" t="s">
        <v>107</v>
      </c>
      <c r="B31" s="19" t="s">
        <v>105</v>
      </c>
      <c r="C31" s="19" t="s">
        <v>97</v>
      </c>
      <c r="D31" s="19">
        <v>20</v>
      </c>
      <c r="E31" s="19">
        <v>85</v>
      </c>
      <c r="F31" s="19">
        <v>208</v>
      </c>
      <c r="G31" s="19">
        <v>17680</v>
      </c>
      <c r="H31" s="19">
        <v>83</v>
      </c>
      <c r="I31" s="19">
        <v>7055</v>
      </c>
      <c r="J31" s="19">
        <v>20</v>
      </c>
      <c r="K31" s="19">
        <v>1700</v>
      </c>
      <c r="L31" s="19"/>
      <c r="M31" s="19">
        <v>0</v>
      </c>
      <c r="N31" s="19"/>
      <c r="O31" s="19">
        <v>0</v>
      </c>
      <c r="P31" s="19"/>
      <c r="Q31" s="19">
        <v>0</v>
      </c>
      <c r="R31" s="19"/>
      <c r="S31" s="19">
        <v>0</v>
      </c>
      <c r="T31" s="19" t="s">
        <v>98</v>
      </c>
      <c r="U31" s="19">
        <v>94</v>
      </c>
    </row>
    <row r="32" spans="1:21" x14ac:dyDescent="0.3">
      <c r="A32" s="18" t="s">
        <v>108</v>
      </c>
      <c r="B32" s="18" t="s">
        <v>109</v>
      </c>
      <c r="C32" s="18" t="s">
        <v>97</v>
      </c>
      <c r="D32" s="18">
        <v>5</v>
      </c>
      <c r="E32" s="18">
        <v>45</v>
      </c>
      <c r="F32" s="18">
        <v>122</v>
      </c>
      <c r="G32" s="18">
        <v>5490</v>
      </c>
      <c r="H32" s="18">
        <v>91</v>
      </c>
      <c r="I32" s="18">
        <v>4095</v>
      </c>
      <c r="J32" s="18">
        <v>3</v>
      </c>
      <c r="K32" s="18">
        <v>135</v>
      </c>
      <c r="L32" s="18"/>
      <c r="M32" s="18">
        <v>0</v>
      </c>
      <c r="N32" s="18"/>
      <c r="O32" s="18">
        <v>0</v>
      </c>
      <c r="P32" s="18"/>
      <c r="Q32" s="18">
        <v>0</v>
      </c>
      <c r="R32" s="18"/>
      <c r="S32" s="18">
        <v>0</v>
      </c>
      <c r="T32" s="18" t="s">
        <v>98</v>
      </c>
      <c r="U32" s="18">
        <v>97</v>
      </c>
    </row>
    <row r="33" spans="1:21" x14ac:dyDescent="0.3">
      <c r="A33" s="19" t="s">
        <v>110</v>
      </c>
      <c r="B33" s="19" t="s">
        <v>109</v>
      </c>
      <c r="C33" s="19" t="s">
        <v>97</v>
      </c>
      <c r="D33" s="19">
        <v>10</v>
      </c>
      <c r="E33" s="19">
        <v>59</v>
      </c>
      <c r="F33" s="19">
        <v>194</v>
      </c>
      <c r="G33" s="19">
        <v>11446</v>
      </c>
      <c r="H33" s="19">
        <v>102</v>
      </c>
      <c r="I33" s="19">
        <v>6018</v>
      </c>
      <c r="J33" s="19">
        <v>2</v>
      </c>
      <c r="K33" s="19">
        <v>118</v>
      </c>
      <c r="L33" s="19"/>
      <c r="M33" s="19">
        <v>0</v>
      </c>
      <c r="N33" s="19"/>
      <c r="O33" s="19">
        <v>0</v>
      </c>
      <c r="P33" s="19"/>
      <c r="Q33" s="19">
        <v>0</v>
      </c>
      <c r="R33" s="19"/>
      <c r="S33" s="19">
        <v>0</v>
      </c>
      <c r="T33" s="19" t="s">
        <v>98</v>
      </c>
      <c r="U33" s="19">
        <v>96</v>
      </c>
    </row>
    <row r="34" spans="1:21" x14ac:dyDescent="0.3">
      <c r="A34" s="18" t="s">
        <v>111</v>
      </c>
      <c r="B34" s="18" t="s">
        <v>109</v>
      </c>
      <c r="C34" s="18" t="s">
        <v>97</v>
      </c>
      <c r="D34" s="18">
        <v>13</v>
      </c>
      <c r="E34" s="18">
        <v>75</v>
      </c>
      <c r="F34" s="18">
        <v>147</v>
      </c>
      <c r="G34" s="18">
        <v>11025</v>
      </c>
      <c r="H34" s="18">
        <v>110</v>
      </c>
      <c r="I34" s="18">
        <v>8250</v>
      </c>
      <c r="J34" s="18">
        <v>17</v>
      </c>
      <c r="K34" s="18">
        <v>1275</v>
      </c>
      <c r="L34" s="18"/>
      <c r="M34" s="18">
        <v>0</v>
      </c>
      <c r="N34" s="18"/>
      <c r="O34" s="18">
        <v>0</v>
      </c>
      <c r="P34" s="18"/>
      <c r="Q34" s="18">
        <v>0</v>
      </c>
      <c r="R34" s="18"/>
      <c r="S34" s="18">
        <v>0</v>
      </c>
      <c r="T34" s="18" t="s">
        <v>98</v>
      </c>
      <c r="U34" s="18">
        <v>91</v>
      </c>
    </row>
    <row r="35" spans="1:21" x14ac:dyDescent="0.3">
      <c r="A35" s="19" t="s">
        <v>112</v>
      </c>
      <c r="B35" s="19" t="s">
        <v>109</v>
      </c>
      <c r="C35" s="19" t="s">
        <v>97</v>
      </c>
      <c r="D35" s="19">
        <v>17</v>
      </c>
      <c r="E35" s="19">
        <v>90</v>
      </c>
      <c r="F35" s="19">
        <v>133</v>
      </c>
      <c r="G35" s="19">
        <v>11970</v>
      </c>
      <c r="H35" s="19">
        <v>93</v>
      </c>
      <c r="I35" s="19">
        <v>8370</v>
      </c>
      <c r="J35" s="19">
        <v>8</v>
      </c>
      <c r="K35" s="19">
        <v>720</v>
      </c>
      <c r="L35" s="19"/>
      <c r="M35" s="19">
        <v>0</v>
      </c>
      <c r="N35" s="19"/>
      <c r="O35" s="19">
        <v>0</v>
      </c>
      <c r="P35" s="19"/>
      <c r="Q35" s="19">
        <v>0</v>
      </c>
      <c r="R35" s="19"/>
      <c r="S35" s="19">
        <v>0</v>
      </c>
      <c r="T35" s="19" t="s">
        <v>98</v>
      </c>
      <c r="U35" s="19">
        <v>95</v>
      </c>
    </row>
    <row r="36" spans="1:21" x14ac:dyDescent="0.3">
      <c r="A36" s="18" t="s">
        <v>113</v>
      </c>
      <c r="B36" s="18" t="s">
        <v>114</v>
      </c>
      <c r="C36" s="18" t="s">
        <v>97</v>
      </c>
      <c r="D36" s="18">
        <v>8</v>
      </c>
      <c r="E36" s="18">
        <v>45</v>
      </c>
      <c r="F36" s="18">
        <v>173</v>
      </c>
      <c r="G36" s="18">
        <v>7785</v>
      </c>
      <c r="H36" s="18">
        <v>91</v>
      </c>
      <c r="I36" s="18">
        <v>4095</v>
      </c>
      <c r="J36" s="18">
        <v>75</v>
      </c>
      <c r="K36" s="18">
        <v>3375</v>
      </c>
      <c r="L36" s="18"/>
      <c r="M36" s="18">
        <v>0</v>
      </c>
      <c r="N36" s="18"/>
      <c r="O36" s="18">
        <v>0</v>
      </c>
      <c r="P36" s="18"/>
      <c r="Q36" s="18">
        <v>0</v>
      </c>
      <c r="R36" s="18"/>
      <c r="S36" s="18">
        <v>0</v>
      </c>
      <c r="T36" s="18" t="s">
        <v>98</v>
      </c>
      <c r="U36" s="18">
        <v>91</v>
      </c>
    </row>
    <row r="37" spans="1:21" x14ac:dyDescent="0.3">
      <c r="A37" s="19" t="s">
        <v>115</v>
      </c>
      <c r="B37" s="19" t="s">
        <v>114</v>
      </c>
      <c r="C37" s="19" t="s">
        <v>97</v>
      </c>
      <c r="D37" s="19">
        <v>10</v>
      </c>
      <c r="E37" s="19">
        <v>60</v>
      </c>
      <c r="F37" s="19">
        <v>430</v>
      </c>
      <c r="G37" s="19">
        <v>25800</v>
      </c>
      <c r="H37" s="19">
        <v>223</v>
      </c>
      <c r="I37" s="19">
        <v>13380</v>
      </c>
      <c r="J37" s="19">
        <v>157</v>
      </c>
      <c r="K37" s="19">
        <v>9420</v>
      </c>
      <c r="L37" s="19"/>
      <c r="M37" s="19">
        <v>0</v>
      </c>
      <c r="N37" s="19"/>
      <c r="O37" s="19">
        <v>0</v>
      </c>
      <c r="P37" s="19"/>
      <c r="Q37" s="19">
        <v>0</v>
      </c>
      <c r="R37" s="19"/>
      <c r="S37" s="19">
        <v>0</v>
      </c>
      <c r="T37" s="19" t="s">
        <v>98</v>
      </c>
      <c r="U37" s="19">
        <v>95</v>
      </c>
    </row>
    <row r="38" spans="1:21" x14ac:dyDescent="0.3">
      <c r="A38" s="18" t="s">
        <v>116</v>
      </c>
      <c r="B38" s="18" t="s">
        <v>114</v>
      </c>
      <c r="C38" s="18" t="s">
        <v>97</v>
      </c>
      <c r="D38" s="18">
        <v>15</v>
      </c>
      <c r="E38" s="18">
        <v>77</v>
      </c>
      <c r="F38" s="18">
        <v>109</v>
      </c>
      <c r="G38" s="18">
        <v>8393</v>
      </c>
      <c r="H38" s="18">
        <v>102</v>
      </c>
      <c r="I38" s="18">
        <v>7854</v>
      </c>
      <c r="J38" s="18">
        <v>32</v>
      </c>
      <c r="K38" s="18">
        <v>2464</v>
      </c>
      <c r="L38" s="18"/>
      <c r="M38" s="18">
        <v>0</v>
      </c>
      <c r="N38" s="18"/>
      <c r="O38" s="18">
        <v>0</v>
      </c>
      <c r="P38" s="18"/>
      <c r="Q38" s="18">
        <v>0</v>
      </c>
      <c r="R38" s="18"/>
      <c r="S38" s="18">
        <v>0</v>
      </c>
      <c r="T38" s="18" t="s">
        <v>98</v>
      </c>
      <c r="U38" s="18">
        <v>98</v>
      </c>
    </row>
    <row r="39" spans="1:21" x14ac:dyDescent="0.3">
      <c r="A39" s="19" t="s">
        <v>117</v>
      </c>
      <c r="B39" s="19" t="s">
        <v>114</v>
      </c>
      <c r="C39" s="19" t="s">
        <v>97</v>
      </c>
      <c r="D39" s="19">
        <v>5</v>
      </c>
      <c r="E39" s="19">
        <v>45</v>
      </c>
      <c r="F39" s="19">
        <v>79</v>
      </c>
      <c r="G39" s="19">
        <v>3555</v>
      </c>
      <c r="H39" s="19">
        <v>29</v>
      </c>
      <c r="I39" s="19">
        <v>1305</v>
      </c>
      <c r="J39" s="19"/>
      <c r="K39" s="19">
        <v>0</v>
      </c>
      <c r="L39" s="19"/>
      <c r="M39" s="19">
        <v>0</v>
      </c>
      <c r="N39" s="19"/>
      <c r="O39" s="19">
        <v>0</v>
      </c>
      <c r="P39" s="19"/>
      <c r="Q39" s="19">
        <v>0</v>
      </c>
      <c r="R39" s="19"/>
      <c r="S39" s="19">
        <v>0</v>
      </c>
      <c r="T39" s="19" t="s">
        <v>98</v>
      </c>
      <c r="U39" s="19">
        <v>95</v>
      </c>
    </row>
    <row r="40" spans="1:21" x14ac:dyDescent="0.3">
      <c r="A40" s="18" t="s">
        <v>118</v>
      </c>
      <c r="B40" s="18" t="s">
        <v>119</v>
      </c>
      <c r="C40" s="18" t="s">
        <v>97</v>
      </c>
      <c r="D40" s="18">
        <v>5</v>
      </c>
      <c r="E40" s="18">
        <v>32</v>
      </c>
      <c r="F40" s="18">
        <v>82</v>
      </c>
      <c r="G40" s="18">
        <v>2624</v>
      </c>
      <c r="H40" s="18">
        <v>33</v>
      </c>
      <c r="I40" s="18">
        <v>1056</v>
      </c>
      <c r="J40" s="18">
        <v>20</v>
      </c>
      <c r="K40" s="18">
        <v>640</v>
      </c>
      <c r="L40" s="18"/>
      <c r="M40" s="18">
        <v>0</v>
      </c>
      <c r="N40" s="18"/>
      <c r="O40" s="18">
        <v>0</v>
      </c>
      <c r="P40" s="18"/>
      <c r="Q40" s="18">
        <v>0</v>
      </c>
      <c r="R40" s="18"/>
      <c r="S40" s="18">
        <v>0</v>
      </c>
      <c r="T40" s="18" t="s">
        <v>98</v>
      </c>
      <c r="U40" s="18">
        <v>92</v>
      </c>
    </row>
    <row r="41" spans="1:21" x14ac:dyDescent="0.3">
      <c r="A41" s="19" t="s">
        <v>120</v>
      </c>
      <c r="B41" s="19" t="s">
        <v>119</v>
      </c>
      <c r="C41" s="19" t="s">
        <v>97</v>
      </c>
      <c r="D41" s="19">
        <v>7</v>
      </c>
      <c r="E41" s="19">
        <v>45</v>
      </c>
      <c r="F41" s="19">
        <v>153</v>
      </c>
      <c r="G41" s="19">
        <v>6885</v>
      </c>
      <c r="H41" s="19">
        <v>93</v>
      </c>
      <c r="I41" s="19">
        <v>4185</v>
      </c>
      <c r="J41" s="19">
        <v>50</v>
      </c>
      <c r="K41" s="19">
        <v>2250</v>
      </c>
      <c r="L41" s="19"/>
      <c r="M41" s="19">
        <v>0</v>
      </c>
      <c r="N41" s="19"/>
      <c r="O41" s="19">
        <v>0</v>
      </c>
      <c r="P41" s="19"/>
      <c r="Q41" s="19">
        <v>0</v>
      </c>
      <c r="R41" s="19"/>
      <c r="S41" s="19">
        <v>0</v>
      </c>
      <c r="T41" s="19" t="s">
        <v>98</v>
      </c>
      <c r="U41" s="19">
        <v>93</v>
      </c>
    </row>
    <row r="42" spans="1:21" x14ac:dyDescent="0.3">
      <c r="A42" s="18" t="s">
        <v>121</v>
      </c>
      <c r="B42" s="18" t="s">
        <v>119</v>
      </c>
      <c r="C42" s="18" t="s">
        <v>97</v>
      </c>
      <c r="D42" s="18">
        <v>8</v>
      </c>
      <c r="E42" s="18">
        <v>51</v>
      </c>
      <c r="F42" s="18">
        <v>90</v>
      </c>
      <c r="G42" s="18">
        <v>4590</v>
      </c>
      <c r="H42" s="18">
        <v>35</v>
      </c>
      <c r="I42" s="18">
        <v>1785</v>
      </c>
      <c r="J42" s="18">
        <v>15</v>
      </c>
      <c r="K42" s="18">
        <v>765</v>
      </c>
      <c r="L42" s="18"/>
      <c r="M42" s="18">
        <v>0</v>
      </c>
      <c r="N42" s="18"/>
      <c r="O42" s="18">
        <v>0</v>
      </c>
      <c r="P42" s="18"/>
      <c r="Q42" s="18">
        <v>0</v>
      </c>
      <c r="R42" s="18"/>
      <c r="S42" s="18">
        <v>0</v>
      </c>
      <c r="T42" s="18" t="s">
        <v>98</v>
      </c>
      <c r="U42" s="18">
        <v>100</v>
      </c>
    </row>
    <row r="43" spans="1:21" x14ac:dyDescent="0.3">
      <c r="A43" s="19" t="s">
        <v>122</v>
      </c>
      <c r="B43" s="19" t="s">
        <v>119</v>
      </c>
      <c r="C43" s="19" t="s">
        <v>97</v>
      </c>
      <c r="D43" s="19">
        <v>11</v>
      </c>
      <c r="E43" s="19">
        <v>60</v>
      </c>
      <c r="F43" s="19">
        <v>24</v>
      </c>
      <c r="G43" s="19">
        <v>1440</v>
      </c>
      <c r="H43" s="19">
        <v>21</v>
      </c>
      <c r="I43" s="19">
        <v>1260</v>
      </c>
      <c r="J43" s="19">
        <v>3</v>
      </c>
      <c r="K43" s="19">
        <v>180</v>
      </c>
      <c r="L43" s="19"/>
      <c r="M43" s="19">
        <v>0</v>
      </c>
      <c r="N43" s="19"/>
      <c r="O43" s="19">
        <v>0</v>
      </c>
      <c r="P43" s="19"/>
      <c r="Q43" s="19">
        <v>0</v>
      </c>
      <c r="R43" s="19"/>
      <c r="S43" s="19">
        <v>0</v>
      </c>
      <c r="T43" s="19" t="s">
        <v>98</v>
      </c>
      <c r="U43" s="19">
        <v>94</v>
      </c>
    </row>
    <row r="44" spans="1:21" x14ac:dyDescent="0.3">
      <c r="A44" s="18" t="s">
        <v>123</v>
      </c>
      <c r="B44" s="18" t="s">
        <v>124</v>
      </c>
      <c r="C44" s="18" t="s">
        <v>97</v>
      </c>
      <c r="D44" s="18">
        <v>15</v>
      </c>
      <c r="E44" s="18">
        <v>45</v>
      </c>
      <c r="F44" s="18">
        <v>103</v>
      </c>
      <c r="G44" s="18">
        <v>4635</v>
      </c>
      <c r="H44" s="18">
        <v>77</v>
      </c>
      <c r="I44" s="18">
        <v>3465</v>
      </c>
      <c r="J44" s="18">
        <v>4</v>
      </c>
      <c r="K44" s="18">
        <v>180</v>
      </c>
      <c r="L44" s="18"/>
      <c r="M44" s="18">
        <v>0</v>
      </c>
      <c r="N44" s="18"/>
      <c r="O44" s="18">
        <v>0</v>
      </c>
      <c r="P44" s="18"/>
      <c r="Q44" s="18">
        <v>0</v>
      </c>
      <c r="R44" s="18"/>
      <c r="S44" s="18">
        <v>0</v>
      </c>
      <c r="T44" s="18" t="s">
        <v>98</v>
      </c>
      <c r="U44" s="18">
        <v>94</v>
      </c>
    </row>
    <row r="45" spans="1:21" x14ac:dyDescent="0.3">
      <c r="A45" s="19" t="s">
        <v>125</v>
      </c>
      <c r="B45" s="19" t="s">
        <v>124</v>
      </c>
      <c r="C45" s="19" t="s">
        <v>97</v>
      </c>
      <c r="D45" s="19">
        <v>15</v>
      </c>
      <c r="E45" s="19">
        <v>48</v>
      </c>
      <c r="F45" s="19">
        <v>54</v>
      </c>
      <c r="G45" s="19">
        <v>2592</v>
      </c>
      <c r="H45" s="19">
        <v>0</v>
      </c>
      <c r="I45" s="19">
        <v>0</v>
      </c>
      <c r="J45" s="19">
        <v>0</v>
      </c>
      <c r="K45" s="19">
        <v>0</v>
      </c>
      <c r="L45" s="19"/>
      <c r="M45" s="19">
        <v>0</v>
      </c>
      <c r="N45" s="19"/>
      <c r="O45" s="19">
        <v>0</v>
      </c>
      <c r="P45" s="19"/>
      <c r="Q45" s="19">
        <v>0</v>
      </c>
      <c r="R45" s="19"/>
      <c r="S45" s="19">
        <v>0</v>
      </c>
      <c r="T45" s="19" t="s">
        <v>98</v>
      </c>
      <c r="U45" s="19">
        <v>100</v>
      </c>
    </row>
    <row r="46" spans="1:21" x14ac:dyDescent="0.3">
      <c r="A46" s="18" t="s">
        <v>126</v>
      </c>
      <c r="B46" s="18" t="s">
        <v>124</v>
      </c>
      <c r="C46" s="18" t="s">
        <v>97</v>
      </c>
      <c r="D46" s="18">
        <v>15</v>
      </c>
      <c r="E46" s="18">
        <v>50</v>
      </c>
      <c r="F46" s="18">
        <v>35</v>
      </c>
      <c r="G46" s="18">
        <v>1750</v>
      </c>
      <c r="H46" s="18">
        <v>85</v>
      </c>
      <c r="I46" s="18">
        <v>4250</v>
      </c>
      <c r="J46" s="18">
        <v>5</v>
      </c>
      <c r="K46" s="18">
        <v>250</v>
      </c>
      <c r="L46" s="18"/>
      <c r="M46" s="18">
        <v>0</v>
      </c>
      <c r="N46" s="18"/>
      <c r="O46" s="18">
        <v>0</v>
      </c>
      <c r="P46" s="18"/>
      <c r="Q46" s="18">
        <v>0</v>
      </c>
      <c r="R46" s="18"/>
      <c r="S46" s="18">
        <v>0</v>
      </c>
      <c r="T46" s="18" t="s">
        <v>98</v>
      </c>
      <c r="U46" s="18">
        <v>93</v>
      </c>
    </row>
    <row r="47" spans="1:21" x14ac:dyDescent="0.3">
      <c r="A47" s="19" t="s">
        <v>127</v>
      </c>
      <c r="B47" s="19" t="s">
        <v>124</v>
      </c>
      <c r="C47" s="19" t="s">
        <v>97</v>
      </c>
      <c r="D47" s="19">
        <v>15</v>
      </c>
      <c r="E47" s="19">
        <v>50</v>
      </c>
      <c r="F47" s="19">
        <v>235</v>
      </c>
      <c r="G47" s="19">
        <v>11750</v>
      </c>
      <c r="H47" s="19">
        <v>55</v>
      </c>
      <c r="I47" s="19">
        <v>2750</v>
      </c>
      <c r="J47" s="19">
        <v>39</v>
      </c>
      <c r="K47" s="19">
        <v>1950</v>
      </c>
      <c r="L47" s="19"/>
      <c r="M47" s="19">
        <v>0</v>
      </c>
      <c r="N47" s="19"/>
      <c r="O47" s="19">
        <v>0</v>
      </c>
      <c r="P47" s="19"/>
      <c r="Q47" s="19">
        <v>0</v>
      </c>
      <c r="R47" s="19"/>
      <c r="S47" s="19">
        <v>0</v>
      </c>
      <c r="T47" s="19" t="s">
        <v>98</v>
      </c>
      <c r="U47" s="19">
        <v>90</v>
      </c>
    </row>
    <row r="48" spans="1:21" x14ac:dyDescent="0.3">
      <c r="A48" s="18" t="s">
        <v>128</v>
      </c>
      <c r="B48" s="18" t="s">
        <v>129</v>
      </c>
      <c r="C48" s="18" t="s">
        <v>97</v>
      </c>
      <c r="D48" s="18">
        <v>10</v>
      </c>
      <c r="E48" s="18">
        <v>73</v>
      </c>
      <c r="F48" s="18">
        <v>70</v>
      </c>
      <c r="G48" s="18">
        <v>5110</v>
      </c>
      <c r="H48" s="18">
        <v>7</v>
      </c>
      <c r="I48" s="18">
        <v>511</v>
      </c>
      <c r="J48" s="18"/>
      <c r="K48" s="18">
        <v>0</v>
      </c>
      <c r="L48" s="18"/>
      <c r="M48" s="18">
        <v>0</v>
      </c>
      <c r="N48" s="18"/>
      <c r="O48" s="18">
        <v>0</v>
      </c>
      <c r="P48" s="18"/>
      <c r="Q48" s="18">
        <v>0</v>
      </c>
      <c r="R48" s="18"/>
      <c r="S48" s="18">
        <v>0</v>
      </c>
      <c r="T48" s="18" t="s">
        <v>98</v>
      </c>
      <c r="U48" s="18">
        <v>90</v>
      </c>
    </row>
    <row r="49" spans="1:21" x14ac:dyDescent="0.3">
      <c r="A49" s="19" t="s">
        <v>130</v>
      </c>
      <c r="B49" s="19" t="s">
        <v>129</v>
      </c>
      <c r="C49" s="19" t="s">
        <v>97</v>
      </c>
      <c r="D49" s="19">
        <v>12</v>
      </c>
      <c r="E49" s="19">
        <v>79</v>
      </c>
      <c r="F49" s="19">
        <v>35</v>
      </c>
      <c r="G49" s="19">
        <v>2765</v>
      </c>
      <c r="H49" s="19">
        <v>35</v>
      </c>
      <c r="I49" s="19">
        <v>2765</v>
      </c>
      <c r="J49" s="19">
        <v>5</v>
      </c>
      <c r="K49" s="19">
        <v>395</v>
      </c>
      <c r="L49" s="19"/>
      <c r="M49" s="19">
        <v>0</v>
      </c>
      <c r="N49" s="19"/>
      <c r="O49" s="19">
        <v>0</v>
      </c>
      <c r="P49" s="19"/>
      <c r="Q49" s="19">
        <v>0</v>
      </c>
      <c r="R49" s="19"/>
      <c r="S49" s="19">
        <v>0</v>
      </c>
      <c r="T49" s="19" t="s">
        <v>98</v>
      </c>
      <c r="U49" s="19">
        <v>92</v>
      </c>
    </row>
    <row r="50" spans="1:21" x14ac:dyDescent="0.3">
      <c r="A50" s="18" t="s">
        <v>131</v>
      </c>
      <c r="B50" s="18" t="s">
        <v>132</v>
      </c>
      <c r="C50" s="18" t="s">
        <v>97</v>
      </c>
      <c r="D50" s="18">
        <v>15</v>
      </c>
      <c r="E50" s="18">
        <v>85</v>
      </c>
      <c r="F50" s="18">
        <v>150</v>
      </c>
      <c r="G50" s="18">
        <v>12750</v>
      </c>
      <c r="H50" s="18">
        <v>50</v>
      </c>
      <c r="I50" s="18">
        <v>4250</v>
      </c>
      <c r="J50" s="18">
        <v>4</v>
      </c>
      <c r="K50" s="18">
        <v>340</v>
      </c>
      <c r="L50" s="18"/>
      <c r="M50" s="18">
        <v>0</v>
      </c>
      <c r="N50" s="18"/>
      <c r="O50" s="18">
        <v>0</v>
      </c>
      <c r="P50" s="18"/>
      <c r="Q50" s="18">
        <v>0</v>
      </c>
      <c r="R50" s="18"/>
      <c r="S50" s="18">
        <v>0</v>
      </c>
      <c r="T50" s="18" t="s">
        <v>98</v>
      </c>
      <c r="U50" s="18">
        <v>95</v>
      </c>
    </row>
    <row r="51" spans="1:21" x14ac:dyDescent="0.3">
      <c r="A51" s="19" t="s">
        <v>133</v>
      </c>
      <c r="B51" s="19" t="s">
        <v>132</v>
      </c>
      <c r="C51" s="19" t="s">
        <v>97</v>
      </c>
      <c r="D51" s="19">
        <v>5</v>
      </c>
      <c r="E51" s="19">
        <v>30</v>
      </c>
      <c r="F51" s="19">
        <v>235</v>
      </c>
      <c r="G51" s="19">
        <v>7050</v>
      </c>
      <c r="H51" s="19">
        <v>160</v>
      </c>
      <c r="I51" s="19">
        <v>4800</v>
      </c>
      <c r="J51" s="19">
        <v>23</v>
      </c>
      <c r="K51" s="19">
        <v>690</v>
      </c>
      <c r="L51" s="19"/>
      <c r="M51" s="19">
        <v>0</v>
      </c>
      <c r="N51" s="19"/>
      <c r="O51" s="19">
        <v>0</v>
      </c>
      <c r="P51" s="19"/>
      <c r="Q51" s="19">
        <v>0</v>
      </c>
      <c r="R51" s="19"/>
      <c r="S51" s="19">
        <v>0</v>
      </c>
      <c r="T51" s="19" t="s">
        <v>98</v>
      </c>
      <c r="U51" s="19">
        <v>99</v>
      </c>
    </row>
    <row r="52" spans="1:21" x14ac:dyDescent="0.3">
      <c r="A52" s="18" t="s">
        <v>134</v>
      </c>
      <c r="B52" s="18" t="s">
        <v>132</v>
      </c>
      <c r="C52" s="18" t="s">
        <v>97</v>
      </c>
      <c r="D52" s="18">
        <v>7</v>
      </c>
      <c r="E52" s="18">
        <v>35</v>
      </c>
      <c r="F52" s="18">
        <v>210</v>
      </c>
      <c r="G52" s="18">
        <v>7350</v>
      </c>
      <c r="H52" s="18">
        <v>172</v>
      </c>
      <c r="I52" s="18">
        <v>6020</v>
      </c>
      <c r="J52" s="18">
        <v>25</v>
      </c>
      <c r="K52" s="18">
        <v>875</v>
      </c>
      <c r="L52" s="18">
        <v>0</v>
      </c>
      <c r="M52" s="18">
        <v>0</v>
      </c>
      <c r="N52" s="18">
        <v>0</v>
      </c>
      <c r="O52" s="18">
        <v>0</v>
      </c>
      <c r="P52" s="18"/>
      <c r="Q52" s="18">
        <v>0</v>
      </c>
      <c r="R52" s="18"/>
      <c r="S52" s="18">
        <v>0</v>
      </c>
      <c r="T52" s="18" t="s">
        <v>98</v>
      </c>
      <c r="U52" s="18">
        <v>94</v>
      </c>
    </row>
    <row r="53" spans="1:21" x14ac:dyDescent="0.3">
      <c r="A53" s="19" t="s">
        <v>135</v>
      </c>
      <c r="B53" s="19" t="s">
        <v>132</v>
      </c>
      <c r="C53" s="19" t="s">
        <v>97</v>
      </c>
      <c r="D53" s="19">
        <v>9</v>
      </c>
      <c r="E53" s="19">
        <v>45</v>
      </c>
      <c r="F53" s="19">
        <v>312</v>
      </c>
      <c r="G53" s="19">
        <v>14040</v>
      </c>
      <c r="H53" s="19">
        <v>108</v>
      </c>
      <c r="I53" s="19">
        <v>4860</v>
      </c>
      <c r="J53" s="19">
        <v>30</v>
      </c>
      <c r="K53" s="19">
        <v>1350</v>
      </c>
      <c r="L53" s="19">
        <v>0</v>
      </c>
      <c r="M53" s="19">
        <v>0</v>
      </c>
      <c r="N53" s="19">
        <v>0</v>
      </c>
      <c r="O53" s="19">
        <v>0</v>
      </c>
      <c r="P53" s="19"/>
      <c r="Q53" s="19">
        <v>0</v>
      </c>
      <c r="R53" s="19"/>
      <c r="S53" s="19">
        <v>0</v>
      </c>
      <c r="T53" s="19" t="s">
        <v>98</v>
      </c>
      <c r="U53" s="19">
        <v>99</v>
      </c>
    </row>
    <row r="54" spans="1:21" x14ac:dyDescent="0.3">
      <c r="A54" s="18" t="s">
        <v>136</v>
      </c>
      <c r="B54" s="18" t="s">
        <v>132</v>
      </c>
      <c r="C54" s="18" t="s">
        <v>97</v>
      </c>
      <c r="D54" s="18">
        <v>10.5</v>
      </c>
      <c r="E54" s="18">
        <v>55</v>
      </c>
      <c r="F54" s="18">
        <v>289</v>
      </c>
      <c r="G54" s="18">
        <v>15895</v>
      </c>
      <c r="H54" s="18">
        <v>193</v>
      </c>
      <c r="I54" s="18">
        <v>10615</v>
      </c>
      <c r="J54" s="18">
        <v>205</v>
      </c>
      <c r="K54" s="18">
        <v>11275</v>
      </c>
      <c r="L54" s="18">
        <v>0</v>
      </c>
      <c r="M54" s="18">
        <v>0</v>
      </c>
      <c r="N54" s="18">
        <v>0</v>
      </c>
      <c r="O54" s="18">
        <v>0</v>
      </c>
      <c r="P54" s="18"/>
      <c r="Q54" s="18">
        <v>0</v>
      </c>
      <c r="R54" s="18"/>
      <c r="S54" s="18">
        <v>0</v>
      </c>
      <c r="T54" s="18" t="s">
        <v>98</v>
      </c>
      <c r="U54" s="18">
        <v>91</v>
      </c>
    </row>
    <row r="55" spans="1:21" x14ac:dyDescent="0.3">
      <c r="A55" s="19" t="s">
        <v>137</v>
      </c>
      <c r="B55" s="19" t="s">
        <v>132</v>
      </c>
      <c r="C55" s="19" t="s">
        <v>97</v>
      </c>
      <c r="D55" s="19">
        <v>12</v>
      </c>
      <c r="E55" s="19">
        <v>65</v>
      </c>
      <c r="F55" s="19">
        <v>240</v>
      </c>
      <c r="G55" s="19">
        <v>15600</v>
      </c>
      <c r="H55" s="19">
        <v>170</v>
      </c>
      <c r="I55" s="19">
        <v>11050</v>
      </c>
      <c r="J55" s="19">
        <v>15</v>
      </c>
      <c r="K55" s="19">
        <v>975</v>
      </c>
      <c r="L55" s="19">
        <v>0</v>
      </c>
      <c r="M55" s="19">
        <v>0</v>
      </c>
      <c r="N55" s="19">
        <v>0</v>
      </c>
      <c r="O55" s="19">
        <v>0</v>
      </c>
      <c r="P55" s="19"/>
      <c r="Q55" s="19">
        <v>0</v>
      </c>
      <c r="R55" s="19"/>
      <c r="S55" s="19">
        <v>0</v>
      </c>
      <c r="T55" s="19" t="s">
        <v>98</v>
      </c>
      <c r="U55" s="19">
        <v>97</v>
      </c>
    </row>
    <row r="56" spans="1:21" x14ac:dyDescent="0.3">
      <c r="A56" s="18" t="s">
        <v>138</v>
      </c>
      <c r="B56" s="18" t="s">
        <v>139</v>
      </c>
      <c r="C56" s="18" t="s">
        <v>97</v>
      </c>
      <c r="D56" s="18">
        <v>13</v>
      </c>
      <c r="E56" s="18">
        <v>75</v>
      </c>
      <c r="F56" s="18">
        <v>13</v>
      </c>
      <c r="G56" s="18">
        <v>975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/>
      <c r="Q56" s="18">
        <v>0</v>
      </c>
      <c r="R56" s="18"/>
      <c r="S56" s="18">
        <v>0</v>
      </c>
      <c r="T56" s="18" t="s">
        <v>98</v>
      </c>
      <c r="U56" s="18">
        <v>99</v>
      </c>
    </row>
    <row r="57" spans="1:21" x14ac:dyDescent="0.3">
      <c r="A57" s="19" t="s">
        <v>140</v>
      </c>
      <c r="B57" s="19" t="s">
        <v>139</v>
      </c>
      <c r="C57" s="19" t="s">
        <v>97</v>
      </c>
      <c r="D57" s="19">
        <v>15</v>
      </c>
      <c r="E57" s="19">
        <v>88</v>
      </c>
      <c r="F57" s="19">
        <v>18</v>
      </c>
      <c r="G57" s="19">
        <v>1584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/>
      <c r="Q57" s="19">
        <v>0</v>
      </c>
      <c r="R57" s="19"/>
      <c r="S57" s="19">
        <v>0</v>
      </c>
      <c r="T57" s="19" t="s">
        <v>98</v>
      </c>
      <c r="U57" s="19">
        <v>90</v>
      </c>
    </row>
    <row r="58" spans="1:21" x14ac:dyDescent="0.3">
      <c r="A58" s="18" t="s">
        <v>141</v>
      </c>
      <c r="B58" s="18" t="s">
        <v>142</v>
      </c>
      <c r="C58" s="18" t="s">
        <v>97</v>
      </c>
      <c r="D58" s="18">
        <v>9</v>
      </c>
      <c r="E58" s="18">
        <v>64</v>
      </c>
      <c r="F58" s="18">
        <v>7</v>
      </c>
      <c r="G58" s="18">
        <v>448</v>
      </c>
      <c r="H58" s="18">
        <v>25</v>
      </c>
      <c r="I58" s="18">
        <v>1600</v>
      </c>
      <c r="J58" s="18">
        <v>25</v>
      </c>
      <c r="K58" s="18">
        <v>1600</v>
      </c>
      <c r="L58" s="18">
        <v>0</v>
      </c>
      <c r="M58" s="18">
        <v>0</v>
      </c>
      <c r="N58" s="18">
        <v>0</v>
      </c>
      <c r="O58" s="18">
        <v>0</v>
      </c>
      <c r="P58" s="18"/>
      <c r="Q58" s="18">
        <v>0</v>
      </c>
      <c r="R58" s="18"/>
      <c r="S58" s="18">
        <v>0</v>
      </c>
      <c r="T58" s="18" t="s">
        <v>98</v>
      </c>
      <c r="U58" s="18">
        <v>99</v>
      </c>
    </row>
    <row r="59" spans="1:21" x14ac:dyDescent="0.3">
      <c r="A59" s="19" t="s">
        <v>8</v>
      </c>
      <c r="B59" s="19" t="s">
        <v>9</v>
      </c>
      <c r="C59" s="19" t="s">
        <v>10</v>
      </c>
      <c r="D59" s="19">
        <v>7</v>
      </c>
      <c r="E59" s="19">
        <v>30</v>
      </c>
      <c r="F59" s="19">
        <v>2132</v>
      </c>
      <c r="G59" s="19">
        <v>63960</v>
      </c>
      <c r="H59" s="19">
        <v>2648</v>
      </c>
      <c r="I59" s="19">
        <v>79440</v>
      </c>
      <c r="J59" s="19">
        <v>2712</v>
      </c>
      <c r="K59" s="19">
        <v>81360</v>
      </c>
      <c r="L59" s="19">
        <v>1775</v>
      </c>
      <c r="M59" s="19">
        <v>53250</v>
      </c>
      <c r="N59" s="19">
        <v>2302</v>
      </c>
      <c r="O59" s="19">
        <v>69060</v>
      </c>
      <c r="P59" s="19">
        <v>2250</v>
      </c>
      <c r="Q59" s="19">
        <v>67500</v>
      </c>
      <c r="R59" s="19">
        <v>2532</v>
      </c>
      <c r="S59" s="19">
        <v>75960</v>
      </c>
      <c r="T59" s="19" t="s">
        <v>11</v>
      </c>
      <c r="U59" s="19">
        <v>91</v>
      </c>
    </row>
    <row r="60" spans="1:21" x14ac:dyDescent="0.3">
      <c r="A60" s="18" t="s">
        <v>8</v>
      </c>
      <c r="B60" s="18" t="s">
        <v>9</v>
      </c>
      <c r="C60" s="18" t="s">
        <v>13</v>
      </c>
      <c r="D60" s="18">
        <v>7</v>
      </c>
      <c r="E60" s="18">
        <v>40</v>
      </c>
      <c r="F60" s="18">
        <v>1300</v>
      </c>
      <c r="G60" s="18">
        <v>52000</v>
      </c>
      <c r="H60" s="18">
        <v>1250</v>
      </c>
      <c r="I60" s="18">
        <v>50000</v>
      </c>
      <c r="J60" s="18">
        <v>800</v>
      </c>
      <c r="K60" s="18">
        <v>32000</v>
      </c>
      <c r="L60" s="18">
        <v>750</v>
      </c>
      <c r="M60" s="18">
        <v>30000</v>
      </c>
      <c r="N60" s="18">
        <v>1200</v>
      </c>
      <c r="O60" s="18">
        <v>48000</v>
      </c>
      <c r="P60" s="18">
        <v>2050</v>
      </c>
      <c r="Q60" s="18">
        <v>82000</v>
      </c>
      <c r="R60" s="18">
        <v>1980</v>
      </c>
      <c r="S60" s="18">
        <v>79200</v>
      </c>
      <c r="T60" s="18" t="s">
        <v>11</v>
      </c>
      <c r="U60" s="18">
        <v>97</v>
      </c>
    </row>
    <row r="61" spans="1:21" x14ac:dyDescent="0.3">
      <c r="A61" s="19" t="s">
        <v>8</v>
      </c>
      <c r="B61" s="19" t="s">
        <v>9</v>
      </c>
      <c r="C61" s="19" t="s">
        <v>14</v>
      </c>
      <c r="D61" s="19">
        <v>7</v>
      </c>
      <c r="E61" s="19">
        <v>40</v>
      </c>
      <c r="F61" s="19">
        <v>6</v>
      </c>
      <c r="G61" s="19">
        <v>240</v>
      </c>
      <c r="H61" s="19">
        <v>15</v>
      </c>
      <c r="I61" s="19">
        <v>600</v>
      </c>
      <c r="J61" s="19"/>
      <c r="K61" s="19">
        <v>0</v>
      </c>
      <c r="L61" s="19"/>
      <c r="M61" s="19">
        <v>0</v>
      </c>
      <c r="N61" s="19"/>
      <c r="O61" s="19">
        <v>0</v>
      </c>
      <c r="P61" s="19"/>
      <c r="Q61" s="19">
        <v>0</v>
      </c>
      <c r="R61" s="19"/>
      <c r="S61" s="19">
        <v>0</v>
      </c>
      <c r="T61" s="19" t="s">
        <v>11</v>
      </c>
      <c r="U61" s="19">
        <v>94</v>
      </c>
    </row>
    <row r="62" spans="1:21" x14ac:dyDescent="0.3">
      <c r="A62" s="18" t="s">
        <v>8</v>
      </c>
      <c r="B62" s="18" t="s">
        <v>9</v>
      </c>
      <c r="C62" s="18" t="s">
        <v>15</v>
      </c>
      <c r="D62" s="18">
        <v>7</v>
      </c>
      <c r="E62" s="18">
        <v>40</v>
      </c>
      <c r="F62" s="18">
        <v>135</v>
      </c>
      <c r="G62" s="18">
        <v>5400</v>
      </c>
      <c r="H62" s="18">
        <v>46</v>
      </c>
      <c r="I62" s="18">
        <v>1840</v>
      </c>
      <c r="J62" s="18"/>
      <c r="K62" s="18">
        <v>0</v>
      </c>
      <c r="L62" s="18"/>
      <c r="M62" s="18">
        <v>0</v>
      </c>
      <c r="N62" s="18"/>
      <c r="O62" s="18">
        <v>0</v>
      </c>
      <c r="P62" s="18"/>
      <c r="Q62" s="18">
        <v>0</v>
      </c>
      <c r="R62" s="18"/>
      <c r="S62" s="18">
        <v>0</v>
      </c>
      <c r="T62" s="18" t="s">
        <v>11</v>
      </c>
      <c r="U62" s="18">
        <v>95</v>
      </c>
    </row>
    <row r="63" spans="1:21" x14ac:dyDescent="0.3">
      <c r="A63" s="19" t="s">
        <v>16</v>
      </c>
      <c r="B63" s="19" t="s">
        <v>17</v>
      </c>
      <c r="C63" s="19" t="s">
        <v>10</v>
      </c>
      <c r="D63" s="19">
        <v>6</v>
      </c>
      <c r="E63" s="19">
        <v>40</v>
      </c>
      <c r="F63" s="19">
        <v>405</v>
      </c>
      <c r="G63" s="19">
        <v>16200</v>
      </c>
      <c r="H63" s="19">
        <v>534</v>
      </c>
      <c r="I63" s="19">
        <v>21360</v>
      </c>
      <c r="J63" s="19">
        <v>987</v>
      </c>
      <c r="K63" s="19">
        <v>39480</v>
      </c>
      <c r="L63" s="19">
        <v>1917</v>
      </c>
      <c r="M63" s="19">
        <v>76680</v>
      </c>
      <c r="N63" s="19">
        <v>1047</v>
      </c>
      <c r="O63" s="19">
        <v>41880</v>
      </c>
      <c r="P63" s="19">
        <v>326</v>
      </c>
      <c r="Q63" s="19">
        <v>13040</v>
      </c>
      <c r="R63" s="19">
        <v>857</v>
      </c>
      <c r="S63" s="19">
        <v>34280</v>
      </c>
      <c r="T63" s="19" t="s">
        <v>11</v>
      </c>
      <c r="U63" s="19">
        <v>92</v>
      </c>
    </row>
    <row r="64" spans="1:21" x14ac:dyDescent="0.3">
      <c r="A64" s="18" t="s">
        <v>16</v>
      </c>
      <c r="B64" s="18" t="s">
        <v>17</v>
      </c>
      <c r="C64" s="18" t="s">
        <v>13</v>
      </c>
      <c r="D64" s="18">
        <v>6</v>
      </c>
      <c r="E64" s="18">
        <v>50</v>
      </c>
      <c r="F64" s="18">
        <v>450</v>
      </c>
      <c r="G64" s="18">
        <v>22500</v>
      </c>
      <c r="H64" s="18">
        <v>300</v>
      </c>
      <c r="I64" s="18">
        <v>15000</v>
      </c>
      <c r="J64" s="18">
        <v>230</v>
      </c>
      <c r="K64" s="18">
        <v>11500</v>
      </c>
      <c r="L64" s="18">
        <v>200</v>
      </c>
      <c r="M64" s="18">
        <v>10000</v>
      </c>
      <c r="N64" s="18">
        <v>225</v>
      </c>
      <c r="O64" s="18">
        <v>11250</v>
      </c>
      <c r="P64" s="18">
        <v>705</v>
      </c>
      <c r="Q64" s="18">
        <v>35250</v>
      </c>
      <c r="R64" s="18">
        <v>680</v>
      </c>
      <c r="S64" s="18">
        <v>34000</v>
      </c>
      <c r="T64" s="18" t="s">
        <v>11</v>
      </c>
      <c r="U64" s="18">
        <v>92</v>
      </c>
    </row>
    <row r="65" spans="1:21" x14ac:dyDescent="0.3">
      <c r="A65" s="19" t="s">
        <v>16</v>
      </c>
      <c r="B65" s="19" t="s">
        <v>17</v>
      </c>
      <c r="C65" s="19" t="s">
        <v>18</v>
      </c>
      <c r="D65" s="19">
        <v>6</v>
      </c>
      <c r="E65" s="19">
        <v>55</v>
      </c>
      <c r="F65" s="19">
        <v>530</v>
      </c>
      <c r="G65" s="19">
        <v>29150</v>
      </c>
      <c r="H65" s="19">
        <v>135</v>
      </c>
      <c r="I65" s="19">
        <v>7425</v>
      </c>
      <c r="J65" s="19"/>
      <c r="K65" s="19">
        <v>0</v>
      </c>
      <c r="L65" s="19"/>
      <c r="M65" s="19">
        <v>0</v>
      </c>
      <c r="N65" s="19"/>
      <c r="O65" s="19">
        <v>0</v>
      </c>
      <c r="P65" s="19"/>
      <c r="Q65" s="19">
        <v>0</v>
      </c>
      <c r="R65" s="19"/>
      <c r="S65" s="19">
        <v>0</v>
      </c>
      <c r="T65" s="19" t="s">
        <v>11</v>
      </c>
      <c r="U65" s="19">
        <v>90</v>
      </c>
    </row>
    <row r="66" spans="1:21" x14ac:dyDescent="0.3">
      <c r="A66" s="18" t="s">
        <v>19</v>
      </c>
      <c r="B66" s="18" t="s">
        <v>20</v>
      </c>
      <c r="C66" s="18" t="s">
        <v>10</v>
      </c>
      <c r="D66" s="18">
        <v>35</v>
      </c>
      <c r="E66" s="18">
        <v>185</v>
      </c>
      <c r="F66" s="18">
        <v>112</v>
      </c>
      <c r="G66" s="18">
        <v>20720</v>
      </c>
      <c r="H66" s="18">
        <v>98</v>
      </c>
      <c r="I66" s="18">
        <v>18130</v>
      </c>
      <c r="J66" s="18">
        <v>92</v>
      </c>
      <c r="K66" s="18">
        <v>17020</v>
      </c>
      <c r="L66" s="18">
        <v>235</v>
      </c>
      <c r="M66" s="18">
        <v>43475</v>
      </c>
      <c r="N66" s="18">
        <v>176</v>
      </c>
      <c r="O66" s="18">
        <v>32560</v>
      </c>
      <c r="P66" s="18">
        <v>88</v>
      </c>
      <c r="Q66" s="18">
        <v>16280</v>
      </c>
      <c r="R66" s="18">
        <v>28</v>
      </c>
      <c r="S66" s="18">
        <v>5180</v>
      </c>
      <c r="T66" s="18" t="s">
        <v>11</v>
      </c>
      <c r="U66" s="18">
        <v>97</v>
      </c>
    </row>
    <row r="67" spans="1:21" x14ac:dyDescent="0.3">
      <c r="A67" s="19" t="s">
        <v>19</v>
      </c>
      <c r="B67" s="19" t="s">
        <v>20</v>
      </c>
      <c r="C67" s="19" t="s">
        <v>13</v>
      </c>
      <c r="D67" s="19">
        <v>35</v>
      </c>
      <c r="E67" s="19">
        <v>250</v>
      </c>
      <c r="F67" s="19">
        <v>230</v>
      </c>
      <c r="G67" s="19">
        <v>57500</v>
      </c>
      <c r="H67" s="19">
        <v>187</v>
      </c>
      <c r="I67" s="19">
        <v>46750</v>
      </c>
      <c r="J67" s="19">
        <v>135</v>
      </c>
      <c r="K67" s="19">
        <v>33750</v>
      </c>
      <c r="L67" s="19">
        <v>87</v>
      </c>
      <c r="M67" s="19">
        <v>21750</v>
      </c>
      <c r="N67" s="19">
        <v>53</v>
      </c>
      <c r="O67" s="19">
        <v>13250</v>
      </c>
      <c r="P67" s="19">
        <v>235</v>
      </c>
      <c r="Q67" s="19">
        <v>58750</v>
      </c>
      <c r="R67" s="19">
        <v>200</v>
      </c>
      <c r="S67" s="19">
        <v>50000</v>
      </c>
      <c r="T67" s="19" t="s">
        <v>11</v>
      </c>
      <c r="U67" s="19">
        <v>96</v>
      </c>
    </row>
    <row r="68" spans="1:21" x14ac:dyDescent="0.3">
      <c r="A68" s="18" t="s">
        <v>19</v>
      </c>
      <c r="B68" s="18" t="s">
        <v>20</v>
      </c>
      <c r="C68" s="18" t="s">
        <v>21</v>
      </c>
      <c r="D68" s="18">
        <v>35</v>
      </c>
      <c r="E68" s="18">
        <v>250</v>
      </c>
      <c r="F68" s="18">
        <v>26</v>
      </c>
      <c r="G68" s="18">
        <v>6500</v>
      </c>
      <c r="H68" s="18">
        <v>13</v>
      </c>
      <c r="I68" s="18">
        <v>3250</v>
      </c>
      <c r="J68" s="18"/>
      <c r="K68" s="18">
        <v>0</v>
      </c>
      <c r="L68" s="18"/>
      <c r="M68" s="18">
        <v>0</v>
      </c>
      <c r="N68" s="18"/>
      <c r="O68" s="18">
        <v>0</v>
      </c>
      <c r="P68" s="18"/>
      <c r="Q68" s="18">
        <v>0</v>
      </c>
      <c r="R68" s="18"/>
      <c r="S68" s="18">
        <v>0</v>
      </c>
      <c r="T68" s="18" t="s">
        <v>11</v>
      </c>
      <c r="U68" s="18">
        <v>95</v>
      </c>
    </row>
    <row r="69" spans="1:21" x14ac:dyDescent="0.3">
      <c r="A69" s="19" t="s">
        <v>19</v>
      </c>
      <c r="B69" s="19" t="s">
        <v>20</v>
      </c>
      <c r="C69" s="19" t="s">
        <v>252</v>
      </c>
      <c r="D69" s="19">
        <v>35</v>
      </c>
      <c r="E69" s="19">
        <v>250</v>
      </c>
      <c r="F69" s="19">
        <v>135</v>
      </c>
      <c r="G69" s="19">
        <v>33750</v>
      </c>
      <c r="H69" s="19">
        <v>78</v>
      </c>
      <c r="I69" s="19">
        <v>19500</v>
      </c>
      <c r="J69" s="19"/>
      <c r="K69" s="19">
        <v>0</v>
      </c>
      <c r="L69" s="19"/>
      <c r="M69" s="19">
        <v>0</v>
      </c>
      <c r="N69" s="19"/>
      <c r="O69" s="19">
        <v>0</v>
      </c>
      <c r="P69" s="19"/>
      <c r="Q69" s="19">
        <v>0</v>
      </c>
      <c r="R69" s="19"/>
      <c r="S69" s="19">
        <v>0</v>
      </c>
      <c r="T69" s="19" t="s">
        <v>11</v>
      </c>
      <c r="U69" s="19">
        <v>95</v>
      </c>
    </row>
    <row r="70" spans="1:21" x14ac:dyDescent="0.3">
      <c r="A70" s="18" t="s">
        <v>19</v>
      </c>
      <c r="B70" s="18" t="s">
        <v>20</v>
      </c>
      <c r="C70" s="18" t="s">
        <v>23</v>
      </c>
      <c r="D70" s="18">
        <v>35</v>
      </c>
      <c r="E70" s="18">
        <v>250</v>
      </c>
      <c r="F70" s="18">
        <v>15</v>
      </c>
      <c r="G70" s="18">
        <v>3750</v>
      </c>
      <c r="H70" s="18">
        <v>8</v>
      </c>
      <c r="I70" s="18">
        <v>2000</v>
      </c>
      <c r="J70" s="18"/>
      <c r="K70" s="18">
        <v>0</v>
      </c>
      <c r="L70" s="18"/>
      <c r="M70" s="18">
        <v>0</v>
      </c>
      <c r="N70" s="18"/>
      <c r="O70" s="18">
        <v>0</v>
      </c>
      <c r="P70" s="18"/>
      <c r="Q70" s="18">
        <v>0</v>
      </c>
      <c r="R70" s="18"/>
      <c r="S70" s="18">
        <v>0</v>
      </c>
      <c r="T70" s="18" t="s">
        <v>11</v>
      </c>
      <c r="U70" s="18">
        <v>97</v>
      </c>
    </row>
    <row r="71" spans="1:21" x14ac:dyDescent="0.3">
      <c r="A71" s="19" t="s">
        <v>19</v>
      </c>
      <c r="B71" s="19" t="s">
        <v>20</v>
      </c>
      <c r="C71" s="19" t="s">
        <v>18</v>
      </c>
      <c r="D71" s="19">
        <v>35</v>
      </c>
      <c r="E71" s="19">
        <v>250</v>
      </c>
      <c r="F71" s="19">
        <v>76</v>
      </c>
      <c r="G71" s="19">
        <v>19000</v>
      </c>
      <c r="H71" s="19">
        <v>55</v>
      </c>
      <c r="I71" s="19">
        <v>13750</v>
      </c>
      <c r="J71" s="19"/>
      <c r="K71" s="19">
        <v>0</v>
      </c>
      <c r="L71" s="19"/>
      <c r="M71" s="19">
        <v>0</v>
      </c>
      <c r="N71" s="19"/>
      <c r="O71" s="19">
        <v>0</v>
      </c>
      <c r="P71" s="19"/>
      <c r="Q71" s="19">
        <v>0</v>
      </c>
      <c r="R71" s="19"/>
      <c r="S71" s="19">
        <v>0</v>
      </c>
      <c r="T71" s="19" t="s">
        <v>11</v>
      </c>
      <c r="U71" s="19">
        <v>95</v>
      </c>
    </row>
    <row r="72" spans="1:21" x14ac:dyDescent="0.3">
      <c r="A72" s="18" t="s">
        <v>24</v>
      </c>
      <c r="B72" s="18" t="s">
        <v>25</v>
      </c>
      <c r="C72" s="18" t="s">
        <v>10</v>
      </c>
      <c r="D72" s="18">
        <v>7</v>
      </c>
      <c r="E72" s="18">
        <v>45</v>
      </c>
      <c r="F72" s="18">
        <v>1064</v>
      </c>
      <c r="G72" s="18">
        <v>47880</v>
      </c>
      <c r="H72" s="18">
        <v>1153</v>
      </c>
      <c r="I72" s="18">
        <v>51885</v>
      </c>
      <c r="J72" s="18">
        <v>1979</v>
      </c>
      <c r="K72" s="18">
        <v>89055</v>
      </c>
      <c r="L72" s="18">
        <v>2901</v>
      </c>
      <c r="M72" s="18">
        <v>130545</v>
      </c>
      <c r="N72" s="18">
        <v>2434</v>
      </c>
      <c r="O72" s="18">
        <v>109530</v>
      </c>
      <c r="P72" s="18">
        <v>1693</v>
      </c>
      <c r="Q72" s="18">
        <v>76185</v>
      </c>
      <c r="R72" s="18">
        <v>1311</v>
      </c>
      <c r="S72" s="18">
        <v>58995</v>
      </c>
      <c r="T72" s="18" t="s">
        <v>11</v>
      </c>
      <c r="U72" s="18">
        <v>94</v>
      </c>
    </row>
    <row r="73" spans="1:21" x14ac:dyDescent="0.3">
      <c r="A73" s="19" t="s">
        <v>24</v>
      </c>
      <c r="B73" s="19" t="s">
        <v>25</v>
      </c>
      <c r="C73" s="19" t="s">
        <v>13</v>
      </c>
      <c r="D73" s="19">
        <v>7</v>
      </c>
      <c r="E73" s="19">
        <v>55</v>
      </c>
      <c r="F73" s="19">
        <v>1578</v>
      </c>
      <c r="G73" s="19">
        <v>86790</v>
      </c>
      <c r="H73" s="19">
        <v>1450</v>
      </c>
      <c r="I73" s="19">
        <v>79750</v>
      </c>
      <c r="J73" s="19">
        <v>1135</v>
      </c>
      <c r="K73" s="19">
        <v>62425</v>
      </c>
      <c r="L73" s="19">
        <v>957</v>
      </c>
      <c r="M73" s="19">
        <v>52635</v>
      </c>
      <c r="N73" s="19">
        <v>2300</v>
      </c>
      <c r="O73" s="19">
        <v>126500</v>
      </c>
      <c r="P73" s="19">
        <v>2780</v>
      </c>
      <c r="Q73" s="19">
        <v>152900</v>
      </c>
      <c r="R73" s="19">
        <v>2800</v>
      </c>
      <c r="S73" s="19">
        <v>154000</v>
      </c>
      <c r="T73" s="19" t="s">
        <v>11</v>
      </c>
      <c r="U73" s="19">
        <v>95</v>
      </c>
    </row>
    <row r="74" spans="1:21" x14ac:dyDescent="0.3">
      <c r="A74" s="18" t="s">
        <v>24</v>
      </c>
      <c r="B74" s="18" t="s">
        <v>25</v>
      </c>
      <c r="C74" s="18" t="s">
        <v>26</v>
      </c>
      <c r="D74" s="18">
        <v>7</v>
      </c>
      <c r="E74" s="18">
        <v>55</v>
      </c>
      <c r="F74" s="18">
        <v>23</v>
      </c>
      <c r="G74" s="18">
        <v>1265</v>
      </c>
      <c r="H74" s="18">
        <v>15</v>
      </c>
      <c r="I74" s="18">
        <v>825</v>
      </c>
      <c r="J74" s="18"/>
      <c r="K74" s="18">
        <v>0</v>
      </c>
      <c r="L74" s="18"/>
      <c r="M74" s="18">
        <v>0</v>
      </c>
      <c r="N74" s="18"/>
      <c r="O74" s="18">
        <v>0</v>
      </c>
      <c r="P74" s="18"/>
      <c r="Q74" s="18">
        <v>0</v>
      </c>
      <c r="R74" s="18"/>
      <c r="S74" s="18">
        <v>0</v>
      </c>
      <c r="T74" s="18" t="s">
        <v>11</v>
      </c>
      <c r="U74" s="18">
        <v>90</v>
      </c>
    </row>
    <row r="75" spans="1:21" x14ac:dyDescent="0.3">
      <c r="A75" s="19" t="s">
        <v>27</v>
      </c>
      <c r="B75" s="19" t="s">
        <v>28</v>
      </c>
      <c r="C75" s="19" t="s">
        <v>29</v>
      </c>
      <c r="D75" s="19">
        <v>15</v>
      </c>
      <c r="E75" s="19">
        <v>75</v>
      </c>
      <c r="F75" s="19">
        <v>496</v>
      </c>
      <c r="G75" s="19">
        <v>37200</v>
      </c>
      <c r="H75" s="19">
        <v>557</v>
      </c>
      <c r="I75" s="19">
        <v>41775</v>
      </c>
      <c r="J75" s="19"/>
      <c r="K75" s="19">
        <v>0</v>
      </c>
      <c r="L75" s="19"/>
      <c r="M75" s="19">
        <v>0</v>
      </c>
      <c r="N75" s="19"/>
      <c r="O75" s="19">
        <v>0</v>
      </c>
      <c r="P75" s="19"/>
      <c r="Q75" s="19">
        <v>0</v>
      </c>
      <c r="R75" s="19"/>
      <c r="S75" s="19">
        <v>0</v>
      </c>
      <c r="T75" s="19" t="s">
        <v>11</v>
      </c>
      <c r="U75" s="19">
        <v>91</v>
      </c>
    </row>
    <row r="76" spans="1:21" x14ac:dyDescent="0.3">
      <c r="A76" s="18" t="s">
        <v>30</v>
      </c>
      <c r="B76" s="18" t="s">
        <v>31</v>
      </c>
      <c r="C76" s="18" t="s">
        <v>10</v>
      </c>
      <c r="D76" s="18">
        <v>55</v>
      </c>
      <c r="E76" s="18">
        <v>530</v>
      </c>
      <c r="F76" s="18">
        <v>58</v>
      </c>
      <c r="G76" s="18">
        <v>30740</v>
      </c>
      <c r="H76" s="18">
        <v>75</v>
      </c>
      <c r="I76" s="18">
        <v>39750</v>
      </c>
      <c r="J76" s="18">
        <v>39</v>
      </c>
      <c r="K76" s="18">
        <v>20670</v>
      </c>
      <c r="L76" s="18">
        <v>16</v>
      </c>
      <c r="M76" s="18">
        <v>8480</v>
      </c>
      <c r="N76" s="18">
        <v>21</v>
      </c>
      <c r="O76" s="18">
        <v>11130</v>
      </c>
      <c r="P76" s="18">
        <v>60</v>
      </c>
      <c r="Q76" s="18">
        <v>31800</v>
      </c>
      <c r="R76" s="18">
        <v>64</v>
      </c>
      <c r="S76" s="18">
        <v>33920</v>
      </c>
      <c r="T76" s="18" t="s">
        <v>11</v>
      </c>
      <c r="U76" s="18">
        <v>100</v>
      </c>
    </row>
    <row r="77" spans="1:21" x14ac:dyDescent="0.3">
      <c r="A77" s="19" t="s">
        <v>30</v>
      </c>
      <c r="B77" s="19" t="s">
        <v>31</v>
      </c>
      <c r="C77" s="19" t="s">
        <v>13</v>
      </c>
      <c r="D77" s="19">
        <v>55</v>
      </c>
      <c r="E77" s="19">
        <v>600</v>
      </c>
      <c r="F77" s="19">
        <v>66</v>
      </c>
      <c r="G77" s="19">
        <v>39600</v>
      </c>
      <c r="H77" s="19">
        <v>35</v>
      </c>
      <c r="I77" s="19">
        <v>21000</v>
      </c>
      <c r="J77" s="19">
        <v>12</v>
      </c>
      <c r="K77" s="19">
        <v>7200</v>
      </c>
      <c r="L77" s="19">
        <v>15</v>
      </c>
      <c r="M77" s="19">
        <v>9000</v>
      </c>
      <c r="N77" s="19">
        <v>33</v>
      </c>
      <c r="O77" s="19">
        <v>19800</v>
      </c>
      <c r="P77" s="19">
        <v>50</v>
      </c>
      <c r="Q77" s="19">
        <v>30000</v>
      </c>
      <c r="R77" s="19">
        <v>45</v>
      </c>
      <c r="S77" s="19">
        <v>27000</v>
      </c>
      <c r="T77" s="19" t="s">
        <v>11</v>
      </c>
      <c r="U77" s="19">
        <v>94</v>
      </c>
    </row>
    <row r="78" spans="1:21" x14ac:dyDescent="0.3">
      <c r="A78" s="18" t="s">
        <v>30</v>
      </c>
      <c r="B78" s="18" t="s">
        <v>31</v>
      </c>
      <c r="C78" s="18" t="s">
        <v>18</v>
      </c>
      <c r="D78" s="18">
        <v>55</v>
      </c>
      <c r="E78" s="18">
        <v>600</v>
      </c>
      <c r="F78" s="18">
        <v>35</v>
      </c>
      <c r="G78" s="18">
        <v>21000</v>
      </c>
      <c r="H78" s="18">
        <v>14</v>
      </c>
      <c r="I78" s="18">
        <v>8400</v>
      </c>
      <c r="J78" s="18"/>
      <c r="K78" s="18">
        <v>0</v>
      </c>
      <c r="L78" s="18"/>
      <c r="M78" s="18">
        <v>0</v>
      </c>
      <c r="N78" s="18"/>
      <c r="O78" s="18">
        <v>0</v>
      </c>
      <c r="P78" s="18"/>
      <c r="Q78" s="18">
        <v>0</v>
      </c>
      <c r="R78" s="18"/>
      <c r="S78" s="18">
        <v>0</v>
      </c>
      <c r="T78" s="18" t="s">
        <v>11</v>
      </c>
      <c r="U78" s="18">
        <v>90</v>
      </c>
    </row>
    <row r="79" spans="1:21" x14ac:dyDescent="0.3">
      <c r="A79" s="19" t="s">
        <v>30</v>
      </c>
      <c r="B79" s="19" t="s">
        <v>31</v>
      </c>
      <c r="C79" s="19" t="s">
        <v>252</v>
      </c>
      <c r="D79" s="19">
        <v>55</v>
      </c>
      <c r="E79" s="19">
        <v>615</v>
      </c>
      <c r="F79" s="19">
        <v>57</v>
      </c>
      <c r="G79" s="19">
        <v>35055</v>
      </c>
      <c r="H79" s="19">
        <v>35</v>
      </c>
      <c r="I79" s="19">
        <v>21525</v>
      </c>
      <c r="J79" s="19"/>
      <c r="K79" s="19">
        <v>0</v>
      </c>
      <c r="L79" s="19"/>
      <c r="M79" s="19">
        <v>0</v>
      </c>
      <c r="N79" s="19"/>
      <c r="O79" s="19">
        <v>0</v>
      </c>
      <c r="P79" s="19"/>
      <c r="Q79" s="19">
        <v>0</v>
      </c>
      <c r="R79" s="19"/>
      <c r="S79" s="19">
        <v>0</v>
      </c>
      <c r="T79" s="19" t="s">
        <v>11</v>
      </c>
      <c r="U79" s="19">
        <v>93</v>
      </c>
    </row>
    <row r="80" spans="1:21" x14ac:dyDescent="0.3">
      <c r="A80" s="18" t="s">
        <v>32</v>
      </c>
      <c r="B80" s="18" t="s">
        <v>33</v>
      </c>
      <c r="C80" s="18" t="s">
        <v>10</v>
      </c>
      <c r="D80" s="18">
        <v>65</v>
      </c>
      <c r="E80" s="18">
        <v>584</v>
      </c>
      <c r="F80" s="18">
        <v>51</v>
      </c>
      <c r="G80" s="18">
        <v>29784</v>
      </c>
      <c r="H80" s="18">
        <v>78</v>
      </c>
      <c r="I80" s="18">
        <v>45552</v>
      </c>
      <c r="J80" s="18">
        <v>193</v>
      </c>
      <c r="K80" s="18">
        <v>112712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 t="s">
        <v>11</v>
      </c>
      <c r="U80" s="18">
        <v>94</v>
      </c>
    </row>
    <row r="81" spans="1:21" x14ac:dyDescent="0.3">
      <c r="A81" s="19" t="s">
        <v>32</v>
      </c>
      <c r="B81" s="19" t="s">
        <v>33</v>
      </c>
      <c r="C81" s="19" t="s">
        <v>13</v>
      </c>
      <c r="D81" s="19">
        <v>65</v>
      </c>
      <c r="E81" s="19">
        <v>650</v>
      </c>
      <c r="F81" s="19">
        <v>158</v>
      </c>
      <c r="G81" s="19">
        <v>102700</v>
      </c>
      <c r="H81" s="19">
        <v>113</v>
      </c>
      <c r="I81" s="19">
        <v>73450</v>
      </c>
      <c r="J81" s="19">
        <v>250</v>
      </c>
      <c r="K81" s="19">
        <v>162500</v>
      </c>
      <c r="L81" s="19"/>
      <c r="M81" s="19">
        <v>0</v>
      </c>
      <c r="N81" s="19"/>
      <c r="O81" s="19">
        <v>0</v>
      </c>
      <c r="P81" s="19"/>
      <c r="Q81" s="19">
        <v>0</v>
      </c>
      <c r="R81" s="19"/>
      <c r="S81" s="19">
        <v>0</v>
      </c>
      <c r="T81" s="19" t="s">
        <v>11</v>
      </c>
      <c r="U81" s="19">
        <v>97</v>
      </c>
    </row>
    <row r="82" spans="1:21" x14ac:dyDescent="0.3">
      <c r="A82" s="18" t="s">
        <v>32</v>
      </c>
      <c r="B82" s="18" t="s">
        <v>33</v>
      </c>
      <c r="C82" s="18" t="s">
        <v>26</v>
      </c>
      <c r="D82" s="18">
        <v>65</v>
      </c>
      <c r="E82" s="18">
        <v>650</v>
      </c>
      <c r="F82" s="18">
        <v>3</v>
      </c>
      <c r="G82" s="18">
        <v>1950</v>
      </c>
      <c r="H82" s="18"/>
      <c r="I82" s="18">
        <v>0</v>
      </c>
      <c r="J82" s="18"/>
      <c r="K82" s="18">
        <v>0</v>
      </c>
      <c r="L82" s="18"/>
      <c r="M82" s="18">
        <v>0</v>
      </c>
      <c r="N82" s="18"/>
      <c r="O82" s="18">
        <v>0</v>
      </c>
      <c r="P82" s="18"/>
      <c r="Q82" s="18">
        <v>0</v>
      </c>
      <c r="R82" s="18"/>
      <c r="S82" s="18">
        <v>0</v>
      </c>
      <c r="T82" s="18" t="s">
        <v>11</v>
      </c>
      <c r="U82" s="18">
        <v>98</v>
      </c>
    </row>
    <row r="83" spans="1:21" x14ac:dyDescent="0.3">
      <c r="A83" s="19" t="s">
        <v>32</v>
      </c>
      <c r="B83" s="19" t="s">
        <v>33</v>
      </c>
      <c r="C83" s="19" t="s">
        <v>34</v>
      </c>
      <c r="D83" s="19">
        <v>65</v>
      </c>
      <c r="E83" s="19">
        <v>700</v>
      </c>
      <c r="F83" s="19"/>
      <c r="G83" s="19">
        <v>0</v>
      </c>
      <c r="H83" s="19">
        <v>5</v>
      </c>
      <c r="I83" s="19">
        <v>3500</v>
      </c>
      <c r="J83" s="19"/>
      <c r="K83" s="19">
        <v>0</v>
      </c>
      <c r="L83" s="19"/>
      <c r="M83" s="19">
        <v>0</v>
      </c>
      <c r="N83" s="19"/>
      <c r="O83" s="19">
        <v>0</v>
      </c>
      <c r="P83" s="19"/>
      <c r="Q83" s="19">
        <v>0</v>
      </c>
      <c r="R83" s="19"/>
      <c r="S83" s="19">
        <v>0</v>
      </c>
      <c r="T83" s="19" t="s">
        <v>11</v>
      </c>
      <c r="U83" s="19">
        <v>98</v>
      </c>
    </row>
    <row r="84" spans="1:21" x14ac:dyDescent="0.3">
      <c r="A84" s="18" t="s">
        <v>32</v>
      </c>
      <c r="B84" s="18" t="s">
        <v>33</v>
      </c>
      <c r="C84" s="18" t="s">
        <v>252</v>
      </c>
      <c r="D84" s="18">
        <v>65</v>
      </c>
      <c r="E84" s="18">
        <v>700</v>
      </c>
      <c r="F84" s="18">
        <v>5</v>
      </c>
      <c r="G84" s="18">
        <v>3500</v>
      </c>
      <c r="H84" s="18"/>
      <c r="I84" s="18">
        <v>0</v>
      </c>
      <c r="J84" s="18"/>
      <c r="K84" s="18">
        <v>0</v>
      </c>
      <c r="L84" s="18"/>
      <c r="M84" s="18">
        <v>0</v>
      </c>
      <c r="N84" s="18"/>
      <c r="O84" s="18">
        <v>0</v>
      </c>
      <c r="P84" s="18"/>
      <c r="Q84" s="18">
        <v>0</v>
      </c>
      <c r="R84" s="18"/>
      <c r="S84" s="18">
        <v>0</v>
      </c>
      <c r="T84" s="18" t="s">
        <v>11</v>
      </c>
      <c r="U84" s="18">
        <v>99</v>
      </c>
    </row>
    <row r="85" spans="1:21" x14ac:dyDescent="0.3">
      <c r="A85" s="19" t="s">
        <v>32</v>
      </c>
      <c r="B85" s="19" t="s">
        <v>33</v>
      </c>
      <c r="C85" s="19" t="s">
        <v>18</v>
      </c>
      <c r="D85" s="19">
        <v>65</v>
      </c>
      <c r="E85" s="19">
        <v>700</v>
      </c>
      <c r="F85" s="19">
        <v>53</v>
      </c>
      <c r="G85" s="19">
        <v>37100</v>
      </c>
      <c r="H85" s="19">
        <v>28</v>
      </c>
      <c r="I85" s="19">
        <v>19600</v>
      </c>
      <c r="J85" s="19"/>
      <c r="K85" s="19">
        <v>0</v>
      </c>
      <c r="L85" s="19"/>
      <c r="M85" s="19">
        <v>0</v>
      </c>
      <c r="N85" s="19"/>
      <c r="O85" s="19">
        <v>0</v>
      </c>
      <c r="P85" s="19"/>
      <c r="Q85" s="19">
        <v>0</v>
      </c>
      <c r="R85" s="19"/>
      <c r="S85" s="19">
        <v>0</v>
      </c>
      <c r="T85" s="19" t="s">
        <v>11</v>
      </c>
      <c r="U85" s="19">
        <v>93</v>
      </c>
    </row>
    <row r="86" spans="1:21" x14ac:dyDescent="0.3">
      <c r="A86" s="18" t="s">
        <v>35</v>
      </c>
      <c r="B86" s="18" t="s">
        <v>36</v>
      </c>
      <c r="C86" s="18" t="s">
        <v>10</v>
      </c>
      <c r="D86" s="18">
        <v>5</v>
      </c>
      <c r="E86" s="18">
        <v>65</v>
      </c>
      <c r="F86" s="18">
        <v>728</v>
      </c>
      <c r="G86" s="18">
        <v>47320</v>
      </c>
      <c r="H86" s="18">
        <v>871</v>
      </c>
      <c r="I86" s="18">
        <v>56615</v>
      </c>
      <c r="J86" s="18">
        <v>913</v>
      </c>
      <c r="K86" s="18">
        <v>59345</v>
      </c>
      <c r="L86" s="18">
        <v>1800</v>
      </c>
      <c r="M86" s="18">
        <v>117000</v>
      </c>
      <c r="N86" s="18">
        <v>1315</v>
      </c>
      <c r="O86" s="18">
        <v>85475</v>
      </c>
      <c r="P86" s="18">
        <v>577</v>
      </c>
      <c r="Q86" s="18">
        <v>37505</v>
      </c>
      <c r="R86" s="18">
        <v>573</v>
      </c>
      <c r="S86" s="18">
        <v>37245</v>
      </c>
      <c r="T86" s="18" t="s">
        <v>11</v>
      </c>
      <c r="U86" s="18">
        <v>93</v>
      </c>
    </row>
    <row r="87" spans="1:21" x14ac:dyDescent="0.3">
      <c r="A87" s="19" t="s">
        <v>35</v>
      </c>
      <c r="B87" s="19" t="s">
        <v>36</v>
      </c>
      <c r="C87" s="19" t="s">
        <v>13</v>
      </c>
      <c r="D87" s="19">
        <v>5</v>
      </c>
      <c r="E87" s="19">
        <v>70</v>
      </c>
      <c r="F87" s="19">
        <v>890</v>
      </c>
      <c r="G87" s="19">
        <v>62300</v>
      </c>
      <c r="H87" s="19">
        <v>765</v>
      </c>
      <c r="I87" s="19">
        <v>53550</v>
      </c>
      <c r="J87" s="19">
        <v>521</v>
      </c>
      <c r="K87" s="19">
        <v>36470</v>
      </c>
      <c r="L87" s="19">
        <v>220</v>
      </c>
      <c r="M87" s="19">
        <v>15400</v>
      </c>
      <c r="N87" s="19">
        <v>349</v>
      </c>
      <c r="O87" s="19">
        <v>24430</v>
      </c>
      <c r="P87" s="19">
        <v>1385</v>
      </c>
      <c r="Q87" s="19">
        <v>96950</v>
      </c>
      <c r="R87" s="19">
        <v>1290</v>
      </c>
      <c r="S87" s="19">
        <v>90300</v>
      </c>
      <c r="T87" s="19" t="s">
        <v>11</v>
      </c>
      <c r="U87" s="19">
        <v>93</v>
      </c>
    </row>
    <row r="88" spans="1:21" x14ac:dyDescent="0.3">
      <c r="A88" s="18" t="s">
        <v>35</v>
      </c>
      <c r="B88" s="18" t="s">
        <v>36</v>
      </c>
      <c r="C88" s="18" t="s">
        <v>15</v>
      </c>
      <c r="D88" s="18">
        <v>5</v>
      </c>
      <c r="E88" s="18">
        <v>70</v>
      </c>
      <c r="F88" s="18">
        <v>23</v>
      </c>
      <c r="G88" s="18">
        <v>1610</v>
      </c>
      <c r="H88" s="18">
        <v>5</v>
      </c>
      <c r="I88" s="18">
        <v>350</v>
      </c>
      <c r="J88" s="18"/>
      <c r="K88" s="18">
        <v>0</v>
      </c>
      <c r="L88" s="18"/>
      <c r="M88" s="18">
        <v>0</v>
      </c>
      <c r="N88" s="18"/>
      <c r="O88" s="18">
        <v>0</v>
      </c>
      <c r="P88" s="18"/>
      <c r="Q88" s="18">
        <v>0</v>
      </c>
      <c r="R88" s="18"/>
      <c r="S88" s="18">
        <v>0</v>
      </c>
      <c r="T88" s="18" t="s">
        <v>11</v>
      </c>
      <c r="U88" s="18">
        <v>93</v>
      </c>
    </row>
    <row r="89" spans="1:21" x14ac:dyDescent="0.3">
      <c r="A89" s="19" t="s">
        <v>35</v>
      </c>
      <c r="B89" s="19" t="s">
        <v>36</v>
      </c>
      <c r="C89" s="19" t="s">
        <v>26</v>
      </c>
      <c r="D89" s="19">
        <v>5</v>
      </c>
      <c r="E89" s="19">
        <v>70</v>
      </c>
      <c r="F89" s="19">
        <v>15</v>
      </c>
      <c r="G89" s="19">
        <v>1050</v>
      </c>
      <c r="H89" s="19"/>
      <c r="I89" s="19">
        <v>0</v>
      </c>
      <c r="J89" s="19"/>
      <c r="K89" s="19">
        <v>0</v>
      </c>
      <c r="L89" s="19"/>
      <c r="M89" s="19">
        <v>0</v>
      </c>
      <c r="N89" s="19"/>
      <c r="O89" s="19">
        <v>0</v>
      </c>
      <c r="P89" s="19"/>
      <c r="Q89" s="19">
        <v>0</v>
      </c>
      <c r="R89" s="19"/>
      <c r="S89" s="19">
        <v>0</v>
      </c>
      <c r="T89" s="19" t="s">
        <v>11</v>
      </c>
      <c r="U89" s="19">
        <v>99</v>
      </c>
    </row>
    <row r="90" spans="1:21" x14ac:dyDescent="0.3">
      <c r="A90" s="18" t="s">
        <v>37</v>
      </c>
      <c r="B90" s="18" t="s">
        <v>38</v>
      </c>
      <c r="C90" s="18" t="s">
        <v>10</v>
      </c>
      <c r="D90" s="18">
        <v>5</v>
      </c>
      <c r="E90" s="18">
        <v>45</v>
      </c>
      <c r="F90" s="18">
        <v>787</v>
      </c>
      <c r="G90" s="18">
        <v>35415</v>
      </c>
      <c r="H90" s="18">
        <v>478</v>
      </c>
      <c r="I90" s="18">
        <v>21510</v>
      </c>
      <c r="J90" s="18">
        <v>1235</v>
      </c>
      <c r="K90" s="18">
        <v>55575</v>
      </c>
      <c r="L90" s="18">
        <v>1450</v>
      </c>
      <c r="M90" s="18">
        <v>65250</v>
      </c>
      <c r="N90" s="18">
        <v>1728</v>
      </c>
      <c r="O90" s="18">
        <v>77760</v>
      </c>
      <c r="P90" s="18">
        <v>1182</v>
      </c>
      <c r="Q90" s="18">
        <v>53190</v>
      </c>
      <c r="R90" s="18">
        <v>999</v>
      </c>
      <c r="S90" s="18">
        <v>44955</v>
      </c>
      <c r="T90" s="18" t="s">
        <v>11</v>
      </c>
      <c r="U90" s="18">
        <v>97</v>
      </c>
    </row>
    <row r="91" spans="1:21" x14ac:dyDescent="0.3">
      <c r="A91" s="19" t="s">
        <v>37</v>
      </c>
      <c r="B91" s="19" t="s">
        <v>38</v>
      </c>
      <c r="C91" s="19" t="s">
        <v>13</v>
      </c>
      <c r="D91" s="19">
        <v>5</v>
      </c>
      <c r="E91" s="19">
        <v>50</v>
      </c>
      <c r="F91" s="19">
        <v>860</v>
      </c>
      <c r="G91" s="19">
        <v>43000</v>
      </c>
      <c r="H91" s="19">
        <v>744</v>
      </c>
      <c r="I91" s="19">
        <v>37200</v>
      </c>
      <c r="J91" s="19">
        <v>343</v>
      </c>
      <c r="K91" s="19">
        <v>17150</v>
      </c>
      <c r="L91" s="19">
        <v>320</v>
      </c>
      <c r="M91" s="19">
        <v>16000</v>
      </c>
      <c r="N91" s="19">
        <v>287</v>
      </c>
      <c r="O91" s="19">
        <v>14350</v>
      </c>
      <c r="P91" s="19">
        <v>680</v>
      </c>
      <c r="Q91" s="19">
        <v>34000</v>
      </c>
      <c r="R91" s="19">
        <v>623</v>
      </c>
      <c r="S91" s="19">
        <v>31150</v>
      </c>
      <c r="T91" s="19" t="s">
        <v>11</v>
      </c>
      <c r="U91" s="19">
        <v>96</v>
      </c>
    </row>
    <row r="92" spans="1:21" x14ac:dyDescent="0.3">
      <c r="A92" s="18" t="s">
        <v>37</v>
      </c>
      <c r="B92" s="18" t="s">
        <v>38</v>
      </c>
      <c r="C92" s="18" t="s">
        <v>39</v>
      </c>
      <c r="D92" s="18">
        <v>5</v>
      </c>
      <c r="E92" s="18">
        <v>60</v>
      </c>
      <c r="F92" s="18">
        <v>23</v>
      </c>
      <c r="G92" s="18">
        <v>1380</v>
      </c>
      <c r="H92" s="18">
        <v>35</v>
      </c>
      <c r="I92" s="18">
        <v>2100</v>
      </c>
      <c r="J92" s="18"/>
      <c r="K92" s="18">
        <v>0</v>
      </c>
      <c r="L92" s="18"/>
      <c r="M92" s="18">
        <v>0</v>
      </c>
      <c r="N92" s="18"/>
      <c r="O92" s="18">
        <v>0</v>
      </c>
      <c r="P92" s="18"/>
      <c r="Q92" s="18">
        <v>0</v>
      </c>
      <c r="R92" s="18"/>
      <c r="S92" s="18">
        <v>0</v>
      </c>
      <c r="T92" s="18" t="s">
        <v>11</v>
      </c>
      <c r="U92" s="18">
        <v>95</v>
      </c>
    </row>
    <row r="93" spans="1:21" x14ac:dyDescent="0.3">
      <c r="A93" s="19" t="s">
        <v>40</v>
      </c>
      <c r="B93" s="19" t="s">
        <v>41</v>
      </c>
      <c r="C93" s="19" t="s">
        <v>10</v>
      </c>
      <c r="D93" s="19">
        <v>35</v>
      </c>
      <c r="E93" s="19">
        <v>135</v>
      </c>
      <c r="F93" s="19">
        <v>116</v>
      </c>
      <c r="G93" s="19">
        <v>15660</v>
      </c>
      <c r="H93" s="19">
        <v>164</v>
      </c>
      <c r="I93" s="19">
        <v>22140</v>
      </c>
      <c r="J93" s="19">
        <v>319</v>
      </c>
      <c r="K93" s="19">
        <v>43065</v>
      </c>
      <c r="L93" s="19">
        <v>251</v>
      </c>
      <c r="M93" s="19">
        <v>33885</v>
      </c>
      <c r="N93" s="19">
        <v>207</v>
      </c>
      <c r="O93" s="19">
        <v>27945</v>
      </c>
      <c r="P93" s="19">
        <v>182</v>
      </c>
      <c r="Q93" s="19">
        <v>24570</v>
      </c>
      <c r="R93" s="19">
        <v>54</v>
      </c>
      <c r="S93" s="19">
        <v>7290</v>
      </c>
      <c r="T93" s="19" t="s">
        <v>11</v>
      </c>
      <c r="U93" s="19">
        <v>96</v>
      </c>
    </row>
    <row r="94" spans="1:21" x14ac:dyDescent="0.3">
      <c r="A94" s="18" t="s">
        <v>40</v>
      </c>
      <c r="B94" s="18" t="s">
        <v>41</v>
      </c>
      <c r="C94" s="18" t="s">
        <v>18</v>
      </c>
      <c r="D94" s="18">
        <v>35</v>
      </c>
      <c r="E94" s="18">
        <v>180</v>
      </c>
      <c r="F94" s="18"/>
      <c r="G94" s="18">
        <v>0</v>
      </c>
      <c r="H94" s="18">
        <v>89</v>
      </c>
      <c r="I94" s="18">
        <v>16020</v>
      </c>
      <c r="J94" s="18"/>
      <c r="K94" s="18">
        <v>0</v>
      </c>
      <c r="L94" s="18"/>
      <c r="M94" s="18">
        <v>0</v>
      </c>
      <c r="N94" s="18"/>
      <c r="O94" s="18">
        <v>0</v>
      </c>
      <c r="P94" s="18"/>
      <c r="Q94" s="18">
        <v>0</v>
      </c>
      <c r="R94" s="18"/>
      <c r="S94" s="18">
        <v>0</v>
      </c>
      <c r="T94" s="18" t="s">
        <v>11</v>
      </c>
      <c r="U94" s="18">
        <v>92</v>
      </c>
    </row>
    <row r="95" spans="1:21" x14ac:dyDescent="0.3">
      <c r="A95" s="19" t="s">
        <v>40</v>
      </c>
      <c r="B95" s="19" t="s">
        <v>41</v>
      </c>
      <c r="C95" s="19" t="s">
        <v>39</v>
      </c>
      <c r="D95" s="19">
        <v>35</v>
      </c>
      <c r="E95" s="19">
        <v>180</v>
      </c>
      <c r="F95" s="19">
        <v>5</v>
      </c>
      <c r="G95" s="19">
        <v>900</v>
      </c>
      <c r="H95" s="19"/>
      <c r="I95" s="19">
        <v>0</v>
      </c>
      <c r="J95" s="19"/>
      <c r="K95" s="19">
        <v>0</v>
      </c>
      <c r="L95" s="19"/>
      <c r="M95" s="19">
        <v>0</v>
      </c>
      <c r="N95" s="19"/>
      <c r="O95" s="19">
        <v>0</v>
      </c>
      <c r="P95" s="19"/>
      <c r="Q95" s="19">
        <v>0</v>
      </c>
      <c r="R95" s="19"/>
      <c r="S95" s="19">
        <v>0</v>
      </c>
      <c r="T95" s="19" t="s">
        <v>11</v>
      </c>
      <c r="U95" s="19">
        <v>98</v>
      </c>
    </row>
    <row r="96" spans="1:21" x14ac:dyDescent="0.3">
      <c r="A96" s="18" t="s">
        <v>40</v>
      </c>
      <c r="B96" s="18" t="s">
        <v>41</v>
      </c>
      <c r="C96" s="18" t="s">
        <v>42</v>
      </c>
      <c r="D96" s="18">
        <v>35</v>
      </c>
      <c r="E96" s="18">
        <v>180</v>
      </c>
      <c r="F96" s="18">
        <v>5</v>
      </c>
      <c r="G96" s="18">
        <v>900</v>
      </c>
      <c r="H96" s="18"/>
      <c r="I96" s="18">
        <v>0</v>
      </c>
      <c r="J96" s="18"/>
      <c r="K96" s="18">
        <v>0</v>
      </c>
      <c r="L96" s="18"/>
      <c r="M96" s="18">
        <v>0</v>
      </c>
      <c r="N96" s="18"/>
      <c r="O96" s="18">
        <v>0</v>
      </c>
      <c r="P96" s="18"/>
      <c r="Q96" s="18">
        <v>0</v>
      </c>
      <c r="R96" s="18"/>
      <c r="S96" s="18">
        <v>0</v>
      </c>
      <c r="T96" s="18" t="s">
        <v>11</v>
      </c>
      <c r="U96" s="18">
        <v>97</v>
      </c>
    </row>
    <row r="97" spans="1:21" x14ac:dyDescent="0.3">
      <c r="A97" s="19" t="s">
        <v>43</v>
      </c>
      <c r="B97" s="19" t="s">
        <v>36</v>
      </c>
      <c r="C97" s="19" t="s">
        <v>10</v>
      </c>
      <c r="D97" s="19">
        <v>4</v>
      </c>
      <c r="E97" s="19">
        <v>45</v>
      </c>
      <c r="F97" s="19">
        <v>962</v>
      </c>
      <c r="G97" s="19">
        <v>43290</v>
      </c>
      <c r="H97" s="19">
        <v>1465</v>
      </c>
      <c r="I97" s="19">
        <v>65925</v>
      </c>
      <c r="J97" s="19">
        <v>1334</v>
      </c>
      <c r="K97" s="19">
        <v>60030</v>
      </c>
      <c r="L97" s="19">
        <v>2383</v>
      </c>
      <c r="M97" s="19">
        <v>107235</v>
      </c>
      <c r="N97" s="19">
        <v>1525</v>
      </c>
      <c r="O97" s="19">
        <v>68625</v>
      </c>
      <c r="P97" s="19">
        <v>1582</v>
      </c>
      <c r="Q97" s="19">
        <v>71190</v>
      </c>
      <c r="R97" s="19">
        <v>1539</v>
      </c>
      <c r="S97" s="19">
        <v>69255</v>
      </c>
      <c r="T97" s="19" t="s">
        <v>11</v>
      </c>
      <c r="U97" s="19">
        <v>100</v>
      </c>
    </row>
    <row r="98" spans="1:21" x14ac:dyDescent="0.3">
      <c r="A98" s="18" t="s">
        <v>43</v>
      </c>
      <c r="B98" s="18" t="s">
        <v>36</v>
      </c>
      <c r="C98" s="18" t="s">
        <v>13</v>
      </c>
      <c r="D98" s="18">
        <v>4</v>
      </c>
      <c r="E98" s="18">
        <v>55</v>
      </c>
      <c r="F98" s="18">
        <v>1450</v>
      </c>
      <c r="G98" s="18">
        <v>79750</v>
      </c>
      <c r="H98" s="18">
        <v>834</v>
      </c>
      <c r="I98" s="18">
        <v>45870</v>
      </c>
      <c r="J98" s="18">
        <v>620</v>
      </c>
      <c r="K98" s="18">
        <v>34100</v>
      </c>
      <c r="L98" s="18">
        <v>348</v>
      </c>
      <c r="M98" s="18">
        <v>19140</v>
      </c>
      <c r="N98" s="18">
        <v>930</v>
      </c>
      <c r="O98" s="18">
        <v>51150</v>
      </c>
      <c r="P98" s="18">
        <v>870</v>
      </c>
      <c r="Q98" s="18">
        <v>47850</v>
      </c>
      <c r="R98" s="18">
        <v>850</v>
      </c>
      <c r="S98" s="18">
        <v>46750</v>
      </c>
      <c r="T98" s="18" t="s">
        <v>11</v>
      </c>
      <c r="U98" s="18">
        <v>96</v>
      </c>
    </row>
    <row r="99" spans="1:21" x14ac:dyDescent="0.3">
      <c r="A99" s="19" t="s">
        <v>43</v>
      </c>
      <c r="B99" s="19" t="s">
        <v>36</v>
      </c>
      <c r="C99" s="19" t="s">
        <v>14</v>
      </c>
      <c r="D99" s="19">
        <v>4</v>
      </c>
      <c r="E99" s="19">
        <v>55</v>
      </c>
      <c r="F99" s="19"/>
      <c r="G99" s="19">
        <v>0</v>
      </c>
      <c r="H99" s="19">
        <v>5</v>
      </c>
      <c r="I99" s="19">
        <v>275</v>
      </c>
      <c r="J99" s="19"/>
      <c r="K99" s="19">
        <v>0</v>
      </c>
      <c r="L99" s="19"/>
      <c r="M99" s="19">
        <v>0</v>
      </c>
      <c r="N99" s="19"/>
      <c r="O99" s="19">
        <v>0</v>
      </c>
      <c r="P99" s="19"/>
      <c r="Q99" s="19">
        <v>0</v>
      </c>
      <c r="R99" s="19"/>
      <c r="S99" s="19">
        <v>0</v>
      </c>
      <c r="T99" s="19" t="s">
        <v>11</v>
      </c>
      <c r="U99" s="19">
        <v>100</v>
      </c>
    </row>
    <row r="100" spans="1:21" x14ac:dyDescent="0.3">
      <c r="A100" s="18" t="s">
        <v>43</v>
      </c>
      <c r="B100" s="18" t="s">
        <v>36</v>
      </c>
      <c r="C100" s="18" t="s">
        <v>15</v>
      </c>
      <c r="D100" s="18">
        <v>4</v>
      </c>
      <c r="E100" s="18">
        <v>55</v>
      </c>
      <c r="F100" s="18">
        <v>5</v>
      </c>
      <c r="G100" s="18">
        <v>275</v>
      </c>
      <c r="H100" s="18"/>
      <c r="I100" s="18">
        <v>0</v>
      </c>
      <c r="J100" s="18"/>
      <c r="K100" s="18">
        <v>0</v>
      </c>
      <c r="L100" s="18"/>
      <c r="M100" s="18">
        <v>0</v>
      </c>
      <c r="N100" s="18"/>
      <c r="O100" s="18">
        <v>0</v>
      </c>
      <c r="P100" s="18"/>
      <c r="Q100" s="18">
        <v>0</v>
      </c>
      <c r="R100" s="18"/>
      <c r="S100" s="18">
        <v>0</v>
      </c>
      <c r="T100" s="18" t="s">
        <v>11</v>
      </c>
      <c r="U100" s="18">
        <v>95</v>
      </c>
    </row>
    <row r="101" spans="1:21" x14ac:dyDescent="0.3">
      <c r="A101" s="19" t="s">
        <v>43</v>
      </c>
      <c r="B101" s="19" t="s">
        <v>36</v>
      </c>
      <c r="C101" s="19" t="s">
        <v>44</v>
      </c>
      <c r="D101" s="19">
        <v>4</v>
      </c>
      <c r="E101" s="19">
        <v>55</v>
      </c>
      <c r="F101" s="19"/>
      <c r="G101" s="19">
        <v>0</v>
      </c>
      <c r="H101" s="19">
        <v>5</v>
      </c>
      <c r="I101" s="19">
        <v>275</v>
      </c>
      <c r="J101" s="19"/>
      <c r="K101" s="19">
        <v>0</v>
      </c>
      <c r="L101" s="19"/>
      <c r="M101" s="19">
        <v>0</v>
      </c>
      <c r="N101" s="19"/>
      <c r="O101" s="19">
        <v>0</v>
      </c>
      <c r="P101" s="19"/>
      <c r="Q101" s="19">
        <v>0</v>
      </c>
      <c r="R101" s="19"/>
      <c r="S101" s="19">
        <v>0</v>
      </c>
      <c r="T101" s="19" t="s">
        <v>11</v>
      </c>
      <c r="U101" s="19">
        <v>100</v>
      </c>
    </row>
    <row r="102" spans="1:21" x14ac:dyDescent="0.3">
      <c r="A102" s="18" t="s">
        <v>45</v>
      </c>
      <c r="B102" s="18" t="s">
        <v>46</v>
      </c>
      <c r="C102" s="18" t="s">
        <v>10</v>
      </c>
      <c r="D102" s="18">
        <v>3.5</v>
      </c>
      <c r="E102" s="18">
        <v>25</v>
      </c>
      <c r="F102" s="18">
        <v>604</v>
      </c>
      <c r="G102" s="18">
        <v>15100</v>
      </c>
      <c r="H102" s="18">
        <v>339</v>
      </c>
      <c r="I102" s="18">
        <v>8475</v>
      </c>
      <c r="J102" s="18">
        <v>853</v>
      </c>
      <c r="K102" s="18">
        <v>21325</v>
      </c>
      <c r="L102" s="18">
        <v>2331</v>
      </c>
      <c r="M102" s="18">
        <v>58275</v>
      </c>
      <c r="N102" s="18">
        <v>1049</v>
      </c>
      <c r="O102" s="18">
        <v>26225</v>
      </c>
      <c r="P102" s="18">
        <v>326</v>
      </c>
      <c r="Q102" s="18">
        <v>8150</v>
      </c>
      <c r="R102" s="18">
        <v>708</v>
      </c>
      <c r="S102" s="18">
        <v>17700</v>
      </c>
      <c r="T102" s="18" t="s">
        <v>11</v>
      </c>
      <c r="U102" s="18">
        <v>99</v>
      </c>
    </row>
    <row r="103" spans="1:21" x14ac:dyDescent="0.3">
      <c r="A103" s="19" t="s">
        <v>45</v>
      </c>
      <c r="B103" s="19" t="s">
        <v>46</v>
      </c>
      <c r="C103" s="19" t="s">
        <v>13</v>
      </c>
      <c r="D103" s="19">
        <v>3.5</v>
      </c>
      <c r="E103" s="19">
        <v>35</v>
      </c>
      <c r="F103" s="19">
        <v>1350</v>
      </c>
      <c r="G103" s="19">
        <v>47250</v>
      </c>
      <c r="H103" s="19">
        <v>1200</v>
      </c>
      <c r="I103" s="19">
        <v>42000</v>
      </c>
      <c r="J103" s="19">
        <v>567</v>
      </c>
      <c r="K103" s="19">
        <v>19845</v>
      </c>
      <c r="L103" s="19">
        <v>200</v>
      </c>
      <c r="M103" s="19">
        <v>7000</v>
      </c>
      <c r="N103" s="19">
        <v>540</v>
      </c>
      <c r="O103" s="19">
        <v>18900</v>
      </c>
      <c r="P103" s="19">
        <v>1250</v>
      </c>
      <c r="Q103" s="19">
        <v>43750</v>
      </c>
      <c r="R103" s="19">
        <v>890</v>
      </c>
      <c r="S103" s="19">
        <v>31150</v>
      </c>
      <c r="T103" s="19" t="s">
        <v>11</v>
      </c>
      <c r="U103" s="19">
        <v>91</v>
      </c>
    </row>
    <row r="104" spans="1:21" x14ac:dyDescent="0.3">
      <c r="A104" s="18" t="s">
        <v>47</v>
      </c>
      <c r="B104" s="18" t="s">
        <v>48</v>
      </c>
      <c r="C104" s="18" t="s">
        <v>10</v>
      </c>
      <c r="D104" s="18">
        <v>5</v>
      </c>
      <c r="E104" s="18">
        <v>35</v>
      </c>
      <c r="F104" s="18">
        <v>527</v>
      </c>
      <c r="G104" s="18">
        <v>18445</v>
      </c>
      <c r="H104" s="18">
        <v>203</v>
      </c>
      <c r="I104" s="18">
        <v>7105</v>
      </c>
      <c r="J104" s="18">
        <v>395</v>
      </c>
      <c r="K104" s="18">
        <v>13825</v>
      </c>
      <c r="L104" s="18">
        <v>499</v>
      </c>
      <c r="M104" s="18">
        <v>17465</v>
      </c>
      <c r="N104" s="18">
        <v>915</v>
      </c>
      <c r="O104" s="18">
        <v>32025</v>
      </c>
      <c r="P104" s="18">
        <v>230</v>
      </c>
      <c r="Q104" s="18">
        <v>8050</v>
      </c>
      <c r="R104" s="18">
        <v>532</v>
      </c>
      <c r="S104" s="18">
        <v>18620</v>
      </c>
      <c r="T104" s="18" t="s">
        <v>11</v>
      </c>
      <c r="U104" s="18">
        <v>91</v>
      </c>
    </row>
    <row r="105" spans="1:21" x14ac:dyDescent="0.3">
      <c r="A105" s="19" t="s">
        <v>47</v>
      </c>
      <c r="B105" s="19" t="s">
        <v>48</v>
      </c>
      <c r="C105" s="19" t="s">
        <v>13</v>
      </c>
      <c r="D105" s="19">
        <v>5</v>
      </c>
      <c r="E105" s="19">
        <v>45</v>
      </c>
      <c r="F105" s="19">
        <v>342</v>
      </c>
      <c r="G105" s="19">
        <v>15390</v>
      </c>
      <c r="H105" s="19">
        <v>280</v>
      </c>
      <c r="I105" s="19">
        <v>12600</v>
      </c>
      <c r="J105" s="19">
        <v>133</v>
      </c>
      <c r="K105" s="19">
        <v>5985</v>
      </c>
      <c r="L105" s="19">
        <v>200</v>
      </c>
      <c r="M105" s="19">
        <v>9000</v>
      </c>
      <c r="N105" s="19">
        <v>187</v>
      </c>
      <c r="O105" s="19">
        <v>8415</v>
      </c>
      <c r="P105" s="19">
        <v>850</v>
      </c>
      <c r="Q105" s="19">
        <v>38250</v>
      </c>
      <c r="R105" s="19">
        <v>345</v>
      </c>
      <c r="S105" s="19">
        <v>15525</v>
      </c>
      <c r="T105" s="19" t="s">
        <v>11</v>
      </c>
      <c r="U105" s="19">
        <v>94</v>
      </c>
    </row>
    <row r="106" spans="1:21" x14ac:dyDescent="0.3">
      <c r="A106" s="18" t="s">
        <v>47</v>
      </c>
      <c r="B106" s="18" t="s">
        <v>48</v>
      </c>
      <c r="C106" s="18" t="s">
        <v>44</v>
      </c>
      <c r="D106" s="18">
        <v>5</v>
      </c>
      <c r="E106" s="18">
        <v>45</v>
      </c>
      <c r="F106" s="18">
        <v>28</v>
      </c>
      <c r="G106" s="18">
        <v>1260</v>
      </c>
      <c r="H106" s="18">
        <v>5</v>
      </c>
      <c r="I106" s="18">
        <v>225</v>
      </c>
      <c r="J106" s="18"/>
      <c r="K106" s="18">
        <v>0</v>
      </c>
      <c r="L106" s="18"/>
      <c r="M106" s="18">
        <v>0</v>
      </c>
      <c r="N106" s="18"/>
      <c r="O106" s="18">
        <v>0</v>
      </c>
      <c r="P106" s="18"/>
      <c r="Q106" s="18">
        <v>0</v>
      </c>
      <c r="R106" s="18"/>
      <c r="S106" s="18">
        <v>0</v>
      </c>
      <c r="T106" s="18" t="s">
        <v>11</v>
      </c>
      <c r="U106" s="18">
        <v>90</v>
      </c>
    </row>
    <row r="107" spans="1:21" x14ac:dyDescent="0.3">
      <c r="A107" s="19" t="s">
        <v>49</v>
      </c>
      <c r="B107" s="19" t="s">
        <v>50</v>
      </c>
      <c r="C107" s="19" t="s">
        <v>10</v>
      </c>
      <c r="D107" s="19">
        <v>55</v>
      </c>
      <c r="E107" s="19">
        <v>375</v>
      </c>
      <c r="F107" s="19">
        <v>36</v>
      </c>
      <c r="G107" s="19">
        <v>13500</v>
      </c>
      <c r="H107" s="19">
        <v>40</v>
      </c>
      <c r="I107" s="19">
        <v>15000</v>
      </c>
      <c r="J107" s="19">
        <v>45</v>
      </c>
      <c r="K107" s="19">
        <v>16875</v>
      </c>
      <c r="L107" s="19">
        <v>141</v>
      </c>
      <c r="M107" s="19">
        <v>52875</v>
      </c>
      <c r="N107" s="19">
        <v>156</v>
      </c>
      <c r="O107" s="19">
        <v>58500</v>
      </c>
      <c r="P107" s="19">
        <v>73</v>
      </c>
      <c r="Q107" s="19">
        <v>27375</v>
      </c>
      <c r="R107" s="19">
        <v>39</v>
      </c>
      <c r="S107" s="19">
        <v>14625</v>
      </c>
      <c r="T107" s="19" t="s">
        <v>11</v>
      </c>
      <c r="U107" s="19">
        <v>92</v>
      </c>
    </row>
    <row r="108" spans="1:21" x14ac:dyDescent="0.3">
      <c r="A108" s="18" t="s">
        <v>49</v>
      </c>
      <c r="B108" s="18" t="s">
        <v>50</v>
      </c>
      <c r="C108" s="18" t="s">
        <v>13</v>
      </c>
      <c r="D108" s="18">
        <v>55</v>
      </c>
      <c r="E108" s="18">
        <v>400</v>
      </c>
      <c r="F108" s="18">
        <v>25</v>
      </c>
      <c r="G108" s="18">
        <v>10000</v>
      </c>
      <c r="H108" s="18">
        <v>30</v>
      </c>
      <c r="I108" s="18">
        <v>12000</v>
      </c>
      <c r="J108" s="18">
        <v>23</v>
      </c>
      <c r="K108" s="18">
        <v>9200</v>
      </c>
      <c r="L108" s="18">
        <v>22</v>
      </c>
      <c r="M108" s="18">
        <v>8800</v>
      </c>
      <c r="N108" s="18">
        <v>35</v>
      </c>
      <c r="O108" s="18">
        <v>14000</v>
      </c>
      <c r="P108" s="18">
        <v>135</v>
      </c>
      <c r="Q108" s="18">
        <v>54000</v>
      </c>
      <c r="R108" s="18">
        <v>142</v>
      </c>
      <c r="S108" s="18">
        <v>56800</v>
      </c>
      <c r="T108" s="18" t="s">
        <v>11</v>
      </c>
      <c r="U108" s="18">
        <v>95</v>
      </c>
    </row>
    <row r="109" spans="1:21" x14ac:dyDescent="0.3">
      <c r="A109" s="19" t="s">
        <v>49</v>
      </c>
      <c r="B109" s="19" t="s">
        <v>50</v>
      </c>
      <c r="C109" s="19" t="s">
        <v>18</v>
      </c>
      <c r="D109" s="19">
        <v>55</v>
      </c>
      <c r="E109" s="19">
        <v>510</v>
      </c>
      <c r="F109" s="19">
        <v>33</v>
      </c>
      <c r="G109" s="19">
        <v>16830</v>
      </c>
      <c r="H109" s="19">
        <v>15</v>
      </c>
      <c r="I109" s="19">
        <v>7650</v>
      </c>
      <c r="J109" s="19"/>
      <c r="K109" s="19">
        <v>0</v>
      </c>
      <c r="L109" s="19"/>
      <c r="M109" s="19">
        <v>0</v>
      </c>
      <c r="N109" s="19"/>
      <c r="O109" s="19">
        <v>0</v>
      </c>
      <c r="P109" s="19"/>
      <c r="Q109" s="19">
        <v>0</v>
      </c>
      <c r="R109" s="19"/>
      <c r="S109" s="19">
        <v>0</v>
      </c>
      <c r="T109" s="19" t="s">
        <v>11</v>
      </c>
      <c r="U109" s="19">
        <v>98</v>
      </c>
    </row>
    <row r="110" spans="1:21" x14ac:dyDescent="0.3">
      <c r="A110" s="18" t="s">
        <v>49</v>
      </c>
      <c r="B110" s="18" t="s">
        <v>50</v>
      </c>
      <c r="C110" s="18" t="s">
        <v>252</v>
      </c>
      <c r="D110" s="18">
        <v>55</v>
      </c>
      <c r="E110" s="18">
        <v>510</v>
      </c>
      <c r="F110" s="18">
        <v>53</v>
      </c>
      <c r="G110" s="18">
        <v>27030</v>
      </c>
      <c r="H110" s="18">
        <v>21</v>
      </c>
      <c r="I110" s="18">
        <v>10710</v>
      </c>
      <c r="J110" s="18"/>
      <c r="K110" s="18">
        <v>0</v>
      </c>
      <c r="L110" s="18"/>
      <c r="M110" s="18">
        <v>0</v>
      </c>
      <c r="N110" s="18"/>
      <c r="O110" s="18">
        <v>0</v>
      </c>
      <c r="P110" s="18"/>
      <c r="Q110" s="18">
        <v>0</v>
      </c>
      <c r="R110" s="18"/>
      <c r="S110" s="18">
        <v>0</v>
      </c>
      <c r="T110" s="18" t="s">
        <v>11</v>
      </c>
      <c r="U110" s="18">
        <v>99</v>
      </c>
    </row>
    <row r="111" spans="1:21" x14ac:dyDescent="0.3">
      <c r="A111" s="19" t="s">
        <v>51</v>
      </c>
      <c r="B111" s="19" t="s">
        <v>52</v>
      </c>
      <c r="C111" s="19" t="s">
        <v>10</v>
      </c>
      <c r="D111" s="19">
        <v>40</v>
      </c>
      <c r="E111" s="19">
        <v>359</v>
      </c>
      <c r="F111" s="19">
        <v>41</v>
      </c>
      <c r="G111" s="19">
        <v>14719</v>
      </c>
      <c r="H111" s="19">
        <v>106</v>
      </c>
      <c r="I111" s="19">
        <v>38054</v>
      </c>
      <c r="J111" s="19">
        <v>81</v>
      </c>
      <c r="K111" s="19">
        <v>29079</v>
      </c>
      <c r="L111" s="19">
        <v>215</v>
      </c>
      <c r="M111" s="19">
        <v>77185</v>
      </c>
      <c r="N111" s="19">
        <v>255</v>
      </c>
      <c r="O111" s="19">
        <v>91545</v>
      </c>
      <c r="P111" s="19">
        <v>72</v>
      </c>
      <c r="Q111" s="19">
        <v>25848</v>
      </c>
      <c r="R111" s="19">
        <v>21</v>
      </c>
      <c r="S111" s="19">
        <v>7539</v>
      </c>
      <c r="T111" s="19" t="s">
        <v>11</v>
      </c>
      <c r="U111" s="19">
        <v>93</v>
      </c>
    </row>
    <row r="112" spans="1:21" x14ac:dyDescent="0.3">
      <c r="A112" s="18" t="s">
        <v>51</v>
      </c>
      <c r="B112" s="18" t="s">
        <v>52</v>
      </c>
      <c r="C112" s="18" t="s">
        <v>18</v>
      </c>
      <c r="D112" s="18">
        <v>40</v>
      </c>
      <c r="E112" s="18">
        <v>399</v>
      </c>
      <c r="F112" s="18">
        <v>55</v>
      </c>
      <c r="G112" s="18">
        <v>21945</v>
      </c>
      <c r="H112" s="18">
        <v>45</v>
      </c>
      <c r="I112" s="18">
        <v>17955</v>
      </c>
      <c r="J112" s="18"/>
      <c r="K112" s="18">
        <v>0</v>
      </c>
      <c r="L112" s="18"/>
      <c r="M112" s="18">
        <v>0</v>
      </c>
      <c r="N112" s="18"/>
      <c r="O112" s="18">
        <v>0</v>
      </c>
      <c r="P112" s="18"/>
      <c r="Q112" s="18">
        <v>0</v>
      </c>
      <c r="R112" s="18"/>
      <c r="S112" s="18">
        <v>0</v>
      </c>
      <c r="T112" s="18" t="s">
        <v>11</v>
      </c>
      <c r="U112" s="18">
        <v>98</v>
      </c>
    </row>
    <row r="113" spans="1:21" x14ac:dyDescent="0.3">
      <c r="A113" s="19" t="s">
        <v>51</v>
      </c>
      <c r="B113" s="19" t="s">
        <v>52</v>
      </c>
      <c r="C113" s="19" t="s">
        <v>252</v>
      </c>
      <c r="D113" s="19">
        <v>40</v>
      </c>
      <c r="E113" s="19">
        <v>399</v>
      </c>
      <c r="F113" s="19">
        <v>30</v>
      </c>
      <c r="G113" s="19">
        <v>11970</v>
      </c>
      <c r="H113" s="19"/>
      <c r="I113" s="19">
        <v>0</v>
      </c>
      <c r="J113" s="19"/>
      <c r="K113" s="19">
        <v>0</v>
      </c>
      <c r="L113" s="19"/>
      <c r="M113" s="19">
        <v>0</v>
      </c>
      <c r="N113" s="19"/>
      <c r="O113" s="19">
        <v>0</v>
      </c>
      <c r="P113" s="19"/>
      <c r="Q113" s="19">
        <v>0</v>
      </c>
      <c r="R113" s="19"/>
      <c r="S113" s="19">
        <v>0</v>
      </c>
      <c r="T113" s="19" t="s">
        <v>11</v>
      </c>
      <c r="U113" s="19">
        <v>99</v>
      </c>
    </row>
    <row r="114" spans="1:21" x14ac:dyDescent="0.3">
      <c r="A114" s="18" t="s">
        <v>53</v>
      </c>
      <c r="B114" s="18" t="s">
        <v>54</v>
      </c>
      <c r="C114" s="18" t="s">
        <v>18</v>
      </c>
      <c r="D114" s="18">
        <v>30</v>
      </c>
      <c r="E114" s="18">
        <v>120</v>
      </c>
      <c r="F114" s="18">
        <v>42</v>
      </c>
      <c r="G114" s="18">
        <v>5040</v>
      </c>
      <c r="H114" s="18">
        <v>47</v>
      </c>
      <c r="I114" s="18">
        <v>5640</v>
      </c>
      <c r="J114" s="18">
        <v>12</v>
      </c>
      <c r="K114" s="18">
        <v>1440</v>
      </c>
      <c r="L114" s="18">
        <v>7</v>
      </c>
      <c r="M114" s="18">
        <v>840</v>
      </c>
      <c r="N114" s="18">
        <v>71</v>
      </c>
      <c r="O114" s="18">
        <v>8520</v>
      </c>
      <c r="P114" s="18">
        <v>29</v>
      </c>
      <c r="Q114" s="18">
        <v>3480</v>
      </c>
      <c r="R114" s="18">
        <v>31</v>
      </c>
      <c r="S114" s="18">
        <v>3720</v>
      </c>
      <c r="T114" s="18" t="s">
        <v>11</v>
      </c>
      <c r="U114" s="18">
        <v>96</v>
      </c>
    </row>
    <row r="115" spans="1:21" x14ac:dyDescent="0.3">
      <c r="A115" s="19" t="s">
        <v>53</v>
      </c>
      <c r="B115" s="19" t="s">
        <v>54</v>
      </c>
      <c r="C115" s="19" t="s">
        <v>252</v>
      </c>
      <c r="D115" s="19">
        <v>30</v>
      </c>
      <c r="E115" s="19">
        <v>150</v>
      </c>
      <c r="F115" s="19">
        <v>26</v>
      </c>
      <c r="G115" s="19">
        <v>3900</v>
      </c>
      <c r="H115" s="19">
        <v>25</v>
      </c>
      <c r="I115" s="19">
        <v>3750</v>
      </c>
      <c r="J115" s="19"/>
      <c r="K115" s="19">
        <v>0</v>
      </c>
      <c r="L115" s="19"/>
      <c r="M115" s="19">
        <v>0</v>
      </c>
      <c r="N115" s="19"/>
      <c r="O115" s="19">
        <v>0</v>
      </c>
      <c r="P115" s="19"/>
      <c r="Q115" s="19">
        <v>0</v>
      </c>
      <c r="R115" s="19"/>
      <c r="S115" s="19">
        <v>0</v>
      </c>
      <c r="T115" s="19" t="s">
        <v>11</v>
      </c>
      <c r="U115" s="19">
        <v>100</v>
      </c>
    </row>
    <row r="116" spans="1:21" x14ac:dyDescent="0.3">
      <c r="A116" s="18" t="s">
        <v>53</v>
      </c>
      <c r="B116" s="18" t="s">
        <v>54</v>
      </c>
      <c r="C116" s="18" t="s">
        <v>15</v>
      </c>
      <c r="D116" s="18">
        <v>30</v>
      </c>
      <c r="E116" s="18">
        <v>120</v>
      </c>
      <c r="F116" s="18">
        <v>5</v>
      </c>
      <c r="G116" s="18">
        <v>600</v>
      </c>
      <c r="H116" s="18"/>
      <c r="I116" s="18">
        <v>0</v>
      </c>
      <c r="J116" s="18"/>
      <c r="K116" s="18">
        <v>0</v>
      </c>
      <c r="L116" s="18"/>
      <c r="M116" s="18">
        <v>0</v>
      </c>
      <c r="N116" s="18"/>
      <c r="O116" s="18">
        <v>0</v>
      </c>
      <c r="P116" s="18"/>
      <c r="Q116" s="18">
        <v>0</v>
      </c>
      <c r="R116" s="18"/>
      <c r="S116" s="18">
        <v>0</v>
      </c>
      <c r="T116" s="18" t="s">
        <v>11</v>
      </c>
      <c r="U116" s="18">
        <v>96</v>
      </c>
    </row>
    <row r="117" spans="1:21" x14ac:dyDescent="0.3">
      <c r="A117" s="19" t="s">
        <v>53</v>
      </c>
      <c r="B117" s="19" t="s">
        <v>54</v>
      </c>
      <c r="C117" s="19" t="s">
        <v>44</v>
      </c>
      <c r="D117" s="19">
        <v>30</v>
      </c>
      <c r="E117" s="19">
        <v>120</v>
      </c>
      <c r="F117" s="19">
        <v>8</v>
      </c>
      <c r="G117" s="19">
        <v>960</v>
      </c>
      <c r="H117" s="19"/>
      <c r="I117" s="19">
        <v>0</v>
      </c>
      <c r="J117" s="19"/>
      <c r="K117" s="19">
        <v>0</v>
      </c>
      <c r="L117" s="19"/>
      <c r="M117" s="19">
        <v>0</v>
      </c>
      <c r="N117" s="19"/>
      <c r="O117" s="19">
        <v>0</v>
      </c>
      <c r="P117" s="19"/>
      <c r="Q117" s="19">
        <v>0</v>
      </c>
      <c r="R117" s="19"/>
      <c r="S117" s="19">
        <v>0</v>
      </c>
      <c r="T117" s="19" t="s">
        <v>11</v>
      </c>
      <c r="U117" s="19">
        <v>97</v>
      </c>
    </row>
    <row r="118" spans="1:21" x14ac:dyDescent="0.3">
      <c r="A118" s="18" t="s">
        <v>55</v>
      </c>
      <c r="B118" s="18" t="s">
        <v>56</v>
      </c>
      <c r="C118" s="18" t="s">
        <v>10</v>
      </c>
      <c r="D118" s="18">
        <v>9</v>
      </c>
      <c r="E118" s="18">
        <v>45</v>
      </c>
      <c r="F118" s="18">
        <v>80</v>
      </c>
      <c r="G118" s="18">
        <v>3600</v>
      </c>
      <c r="H118" s="18">
        <v>71</v>
      </c>
      <c r="I118" s="18">
        <v>3195</v>
      </c>
      <c r="J118" s="18">
        <v>200</v>
      </c>
      <c r="K118" s="18">
        <v>9000</v>
      </c>
      <c r="L118" s="18">
        <v>114</v>
      </c>
      <c r="M118" s="18">
        <v>5130</v>
      </c>
      <c r="N118" s="18">
        <v>210</v>
      </c>
      <c r="O118" s="18">
        <v>9450</v>
      </c>
      <c r="P118" s="18">
        <v>116</v>
      </c>
      <c r="Q118" s="18">
        <v>5220</v>
      </c>
      <c r="R118" s="18">
        <v>408</v>
      </c>
      <c r="S118" s="18">
        <v>18360</v>
      </c>
      <c r="T118" s="18" t="s">
        <v>11</v>
      </c>
      <c r="U118" s="18">
        <v>97</v>
      </c>
    </row>
    <row r="119" spans="1:21" x14ac:dyDescent="0.3">
      <c r="A119" s="19" t="s">
        <v>55</v>
      </c>
      <c r="B119" s="19" t="s">
        <v>56</v>
      </c>
      <c r="C119" s="19" t="s">
        <v>13</v>
      </c>
      <c r="D119" s="19">
        <v>9</v>
      </c>
      <c r="E119" s="19">
        <v>55</v>
      </c>
      <c r="F119" s="19">
        <v>230</v>
      </c>
      <c r="G119" s="19">
        <v>12650</v>
      </c>
      <c r="H119" s="19">
        <v>185</v>
      </c>
      <c r="I119" s="19">
        <v>10175</v>
      </c>
      <c r="J119" s="19">
        <v>74</v>
      </c>
      <c r="K119" s="19">
        <v>4070</v>
      </c>
      <c r="L119" s="19">
        <v>67</v>
      </c>
      <c r="M119" s="19">
        <v>3685</v>
      </c>
      <c r="N119" s="19">
        <v>55</v>
      </c>
      <c r="O119" s="19">
        <v>3025</v>
      </c>
      <c r="P119" s="19">
        <v>80</v>
      </c>
      <c r="Q119" s="19">
        <v>4400</v>
      </c>
      <c r="R119" s="19">
        <v>250</v>
      </c>
      <c r="S119" s="19">
        <v>13750</v>
      </c>
      <c r="T119" s="19" t="s">
        <v>11</v>
      </c>
      <c r="U119" s="19">
        <v>90</v>
      </c>
    </row>
    <row r="120" spans="1:21" x14ac:dyDescent="0.3">
      <c r="A120" s="18" t="s">
        <v>57</v>
      </c>
      <c r="B120" s="18" t="s">
        <v>58</v>
      </c>
      <c r="C120" s="18" t="s">
        <v>10</v>
      </c>
      <c r="D120" s="18">
        <v>7.5</v>
      </c>
      <c r="E120" s="18">
        <v>58</v>
      </c>
      <c r="F120" s="18">
        <v>94</v>
      </c>
      <c r="G120" s="18">
        <v>5452</v>
      </c>
      <c r="H120" s="18">
        <v>138</v>
      </c>
      <c r="I120" s="18">
        <v>8004</v>
      </c>
      <c r="J120" s="18">
        <v>124</v>
      </c>
      <c r="K120" s="18">
        <v>7192</v>
      </c>
      <c r="L120" s="18">
        <v>72</v>
      </c>
      <c r="M120" s="18">
        <v>4176</v>
      </c>
      <c r="N120" s="18">
        <v>10</v>
      </c>
      <c r="O120" s="18">
        <v>580</v>
      </c>
      <c r="P120" s="18">
        <v>0</v>
      </c>
      <c r="Q120" s="18">
        <v>0</v>
      </c>
      <c r="R120" s="18">
        <v>0</v>
      </c>
      <c r="S120" s="18">
        <v>0</v>
      </c>
      <c r="T120" s="18" t="s">
        <v>11</v>
      </c>
      <c r="U120" s="18">
        <v>99</v>
      </c>
    </row>
    <row r="121" spans="1:21" x14ac:dyDescent="0.3">
      <c r="A121" s="19" t="s">
        <v>57</v>
      </c>
      <c r="B121" s="19" t="s">
        <v>58</v>
      </c>
      <c r="C121" s="19" t="s">
        <v>13</v>
      </c>
      <c r="D121" s="19">
        <v>7.5</v>
      </c>
      <c r="E121" s="19">
        <v>70</v>
      </c>
      <c r="F121" s="19">
        <v>360</v>
      </c>
      <c r="G121" s="19">
        <v>25200</v>
      </c>
      <c r="H121" s="19">
        <v>245</v>
      </c>
      <c r="I121" s="19">
        <v>17150</v>
      </c>
      <c r="J121" s="19">
        <v>133</v>
      </c>
      <c r="K121" s="19">
        <v>9310</v>
      </c>
      <c r="L121" s="19">
        <v>88</v>
      </c>
      <c r="M121" s="19">
        <v>6160</v>
      </c>
      <c r="N121" s="19">
        <v>10</v>
      </c>
      <c r="O121" s="19">
        <v>700</v>
      </c>
      <c r="P121" s="19"/>
      <c r="Q121" s="19">
        <v>0</v>
      </c>
      <c r="R121" s="19"/>
      <c r="S121" s="19">
        <v>0</v>
      </c>
      <c r="T121" s="19" t="s">
        <v>11</v>
      </c>
      <c r="U121" s="19">
        <v>99</v>
      </c>
    </row>
    <row r="122" spans="1:21" x14ac:dyDescent="0.3">
      <c r="A122" s="18" t="s">
        <v>57</v>
      </c>
      <c r="B122" s="18" t="s">
        <v>58</v>
      </c>
      <c r="C122" s="18" t="s">
        <v>44</v>
      </c>
      <c r="D122" s="18">
        <v>7.5</v>
      </c>
      <c r="E122" s="18">
        <v>70</v>
      </c>
      <c r="F122" s="18">
        <v>5</v>
      </c>
      <c r="G122" s="18">
        <v>350</v>
      </c>
      <c r="H122" s="18"/>
      <c r="I122" s="18">
        <v>0</v>
      </c>
      <c r="J122" s="18"/>
      <c r="K122" s="18">
        <v>0</v>
      </c>
      <c r="L122" s="18"/>
      <c r="M122" s="18">
        <v>0</v>
      </c>
      <c r="N122" s="18"/>
      <c r="O122" s="18">
        <v>0</v>
      </c>
      <c r="P122" s="18"/>
      <c r="Q122" s="18">
        <v>0</v>
      </c>
      <c r="R122" s="18"/>
      <c r="S122" s="18">
        <v>0</v>
      </c>
      <c r="T122" s="18" t="s">
        <v>11</v>
      </c>
      <c r="U122" s="18">
        <v>96</v>
      </c>
    </row>
    <row r="123" spans="1:21" x14ac:dyDescent="0.3">
      <c r="A123" s="19" t="s">
        <v>59</v>
      </c>
      <c r="B123" s="19" t="s">
        <v>60</v>
      </c>
      <c r="C123" s="19" t="s">
        <v>10</v>
      </c>
      <c r="D123" s="19">
        <v>3.5</v>
      </c>
      <c r="E123" s="19">
        <v>35</v>
      </c>
      <c r="F123" s="19">
        <v>62</v>
      </c>
      <c r="G123" s="19">
        <v>2170</v>
      </c>
      <c r="H123" s="19">
        <v>36</v>
      </c>
      <c r="I123" s="19">
        <v>1260</v>
      </c>
      <c r="J123" s="19">
        <v>46</v>
      </c>
      <c r="K123" s="19">
        <v>1610</v>
      </c>
      <c r="L123" s="19">
        <v>34</v>
      </c>
      <c r="M123" s="19">
        <v>1190</v>
      </c>
      <c r="N123" s="19">
        <v>1</v>
      </c>
      <c r="O123" s="19">
        <v>35</v>
      </c>
      <c r="P123" s="19">
        <v>1</v>
      </c>
      <c r="Q123" s="19">
        <v>35</v>
      </c>
      <c r="R123" s="19">
        <v>4</v>
      </c>
      <c r="S123" s="19">
        <v>140</v>
      </c>
      <c r="T123" s="19" t="s">
        <v>11</v>
      </c>
      <c r="U123" s="19">
        <v>100</v>
      </c>
    </row>
    <row r="124" spans="1:21" x14ac:dyDescent="0.3">
      <c r="A124" s="18" t="s">
        <v>59</v>
      </c>
      <c r="B124" s="18" t="s">
        <v>60</v>
      </c>
      <c r="C124" s="18" t="s">
        <v>13</v>
      </c>
      <c r="D124" s="18">
        <v>3.5</v>
      </c>
      <c r="E124" s="18">
        <v>50</v>
      </c>
      <c r="F124" s="18">
        <v>5</v>
      </c>
      <c r="G124" s="18">
        <v>250</v>
      </c>
      <c r="H124" s="18"/>
      <c r="I124" s="18">
        <v>0</v>
      </c>
      <c r="J124" s="18"/>
      <c r="K124" s="18">
        <v>0</v>
      </c>
      <c r="L124" s="18"/>
      <c r="M124" s="18">
        <v>0</v>
      </c>
      <c r="N124" s="18"/>
      <c r="O124" s="18">
        <v>0</v>
      </c>
      <c r="P124" s="18"/>
      <c r="Q124" s="18">
        <v>0</v>
      </c>
      <c r="R124" s="18"/>
      <c r="S124" s="18">
        <v>0</v>
      </c>
      <c r="T124" s="18" t="s">
        <v>11</v>
      </c>
      <c r="U124" s="18">
        <v>92</v>
      </c>
    </row>
    <row r="125" spans="1:21" x14ac:dyDescent="0.3">
      <c r="A125" s="19" t="s">
        <v>59</v>
      </c>
      <c r="B125" s="19" t="s">
        <v>60</v>
      </c>
      <c r="C125" s="19" t="s">
        <v>26</v>
      </c>
      <c r="D125" s="19">
        <v>3.5</v>
      </c>
      <c r="E125" s="19">
        <v>50</v>
      </c>
      <c r="F125" s="19">
        <v>3</v>
      </c>
      <c r="G125" s="19">
        <v>150</v>
      </c>
      <c r="H125" s="19"/>
      <c r="I125" s="19">
        <v>0</v>
      </c>
      <c r="J125" s="19"/>
      <c r="K125" s="19">
        <v>0</v>
      </c>
      <c r="L125" s="19"/>
      <c r="M125" s="19">
        <v>0</v>
      </c>
      <c r="N125" s="19"/>
      <c r="O125" s="19">
        <v>0</v>
      </c>
      <c r="P125" s="19"/>
      <c r="Q125" s="19">
        <v>0</v>
      </c>
      <c r="R125" s="19"/>
      <c r="S125" s="19">
        <v>0</v>
      </c>
      <c r="T125" s="19" t="s">
        <v>11</v>
      </c>
      <c r="U125" s="19">
        <v>93</v>
      </c>
    </row>
    <row r="126" spans="1:21" x14ac:dyDescent="0.3">
      <c r="A126" s="18" t="s">
        <v>59</v>
      </c>
      <c r="B126" s="18" t="s">
        <v>60</v>
      </c>
      <c r="C126" s="18" t="s">
        <v>18</v>
      </c>
      <c r="D126" s="18">
        <v>3.5</v>
      </c>
      <c r="E126" s="18">
        <v>65</v>
      </c>
      <c r="F126" s="18">
        <v>35</v>
      </c>
      <c r="G126" s="18">
        <v>2275</v>
      </c>
      <c r="H126" s="18"/>
      <c r="I126" s="18">
        <v>0</v>
      </c>
      <c r="J126" s="18"/>
      <c r="K126" s="18">
        <v>0</v>
      </c>
      <c r="L126" s="18"/>
      <c r="M126" s="18">
        <v>0</v>
      </c>
      <c r="N126" s="18"/>
      <c r="O126" s="18">
        <v>0</v>
      </c>
      <c r="P126" s="18"/>
      <c r="Q126" s="18">
        <v>0</v>
      </c>
      <c r="R126" s="18"/>
      <c r="S126" s="18">
        <v>0</v>
      </c>
      <c r="T126" s="18" t="s">
        <v>11</v>
      </c>
      <c r="U126" s="18">
        <v>96</v>
      </c>
    </row>
    <row r="127" spans="1:21" x14ac:dyDescent="0.3">
      <c r="A127" s="19" t="s">
        <v>61</v>
      </c>
      <c r="B127" s="19" t="s">
        <v>60</v>
      </c>
      <c r="C127" s="19" t="s">
        <v>10</v>
      </c>
      <c r="D127" s="19">
        <v>5.5</v>
      </c>
      <c r="E127" s="19">
        <v>75</v>
      </c>
      <c r="F127" s="19">
        <v>45</v>
      </c>
      <c r="G127" s="19">
        <v>3375</v>
      </c>
      <c r="H127" s="19">
        <v>3</v>
      </c>
      <c r="I127" s="19">
        <v>225</v>
      </c>
      <c r="J127" s="19">
        <v>10</v>
      </c>
      <c r="K127" s="19">
        <v>750</v>
      </c>
      <c r="L127" s="19">
        <v>21</v>
      </c>
      <c r="M127" s="19">
        <v>1575</v>
      </c>
      <c r="N127" s="19">
        <v>1</v>
      </c>
      <c r="O127" s="19">
        <v>75</v>
      </c>
      <c r="P127" s="19">
        <v>40</v>
      </c>
      <c r="Q127" s="19">
        <v>3000</v>
      </c>
      <c r="R127" s="19">
        <v>41</v>
      </c>
      <c r="S127" s="19">
        <v>3075</v>
      </c>
      <c r="T127" s="19" t="s">
        <v>11</v>
      </c>
      <c r="U127" s="19">
        <v>91</v>
      </c>
    </row>
    <row r="128" spans="1:21" x14ac:dyDescent="0.3">
      <c r="A128" s="18" t="s">
        <v>61</v>
      </c>
      <c r="B128" s="18" t="s">
        <v>60</v>
      </c>
      <c r="C128" s="18" t="s">
        <v>13</v>
      </c>
      <c r="D128" s="18">
        <v>5.5</v>
      </c>
      <c r="E128" s="18">
        <v>80</v>
      </c>
      <c r="F128" s="18">
        <v>200</v>
      </c>
      <c r="G128" s="18">
        <v>16000</v>
      </c>
      <c r="H128" s="18">
        <v>45</v>
      </c>
      <c r="I128" s="18">
        <v>3600</v>
      </c>
      <c r="J128" s="18">
        <v>5</v>
      </c>
      <c r="K128" s="18">
        <v>400</v>
      </c>
      <c r="L128" s="18"/>
      <c r="M128" s="18">
        <v>0</v>
      </c>
      <c r="N128" s="18"/>
      <c r="O128" s="18">
        <v>0</v>
      </c>
      <c r="P128" s="18"/>
      <c r="Q128" s="18">
        <v>0</v>
      </c>
      <c r="R128" s="18"/>
      <c r="S128" s="18">
        <v>0</v>
      </c>
      <c r="T128" s="18" t="s">
        <v>11</v>
      </c>
      <c r="U128" s="18">
        <v>92</v>
      </c>
    </row>
    <row r="129" spans="1:21" x14ac:dyDescent="0.3">
      <c r="A129" s="19" t="s">
        <v>61</v>
      </c>
      <c r="B129" s="19" t="s">
        <v>60</v>
      </c>
      <c r="C129" s="19" t="s">
        <v>18</v>
      </c>
      <c r="D129" s="19">
        <v>5.5</v>
      </c>
      <c r="E129" s="19">
        <v>95</v>
      </c>
      <c r="F129" s="19">
        <v>35</v>
      </c>
      <c r="G129" s="19">
        <v>3325</v>
      </c>
      <c r="H129" s="19"/>
      <c r="I129" s="19">
        <v>0</v>
      </c>
      <c r="J129" s="19"/>
      <c r="K129" s="19">
        <v>0</v>
      </c>
      <c r="L129" s="19"/>
      <c r="M129" s="19">
        <v>0</v>
      </c>
      <c r="N129" s="19"/>
      <c r="O129" s="19">
        <v>0</v>
      </c>
      <c r="P129" s="19"/>
      <c r="Q129" s="19">
        <v>0</v>
      </c>
      <c r="R129" s="19"/>
      <c r="S129" s="19">
        <v>0</v>
      </c>
      <c r="T129" s="19" t="s">
        <v>11</v>
      </c>
      <c r="U129" s="19">
        <v>96</v>
      </c>
    </row>
    <row r="130" spans="1:21" x14ac:dyDescent="0.3">
      <c r="A130" s="18" t="s">
        <v>62</v>
      </c>
      <c r="B130" s="18" t="s">
        <v>63</v>
      </c>
      <c r="C130" s="18" t="s">
        <v>10</v>
      </c>
      <c r="D130" s="18">
        <v>3.5</v>
      </c>
      <c r="E130" s="18">
        <v>28</v>
      </c>
      <c r="F130" s="18">
        <v>299</v>
      </c>
      <c r="G130" s="18">
        <v>8372</v>
      </c>
      <c r="H130" s="18">
        <v>83</v>
      </c>
      <c r="I130" s="18">
        <v>2324</v>
      </c>
      <c r="J130" s="18">
        <v>176</v>
      </c>
      <c r="K130" s="18">
        <v>4928</v>
      </c>
      <c r="L130" s="18">
        <v>400</v>
      </c>
      <c r="M130" s="18">
        <v>11200</v>
      </c>
      <c r="N130" s="18">
        <v>427</v>
      </c>
      <c r="O130" s="18">
        <v>11956</v>
      </c>
      <c r="P130" s="18">
        <v>459</v>
      </c>
      <c r="Q130" s="18">
        <v>12852</v>
      </c>
      <c r="R130" s="18">
        <v>369</v>
      </c>
      <c r="S130" s="18">
        <v>10332</v>
      </c>
      <c r="T130" s="18" t="s">
        <v>11</v>
      </c>
      <c r="U130" s="18">
        <v>99</v>
      </c>
    </row>
    <row r="131" spans="1:21" x14ac:dyDescent="0.3">
      <c r="A131" s="19" t="s">
        <v>62</v>
      </c>
      <c r="B131" s="19" t="s">
        <v>63</v>
      </c>
      <c r="C131" s="19" t="s">
        <v>13</v>
      </c>
      <c r="D131" s="19">
        <v>3.5</v>
      </c>
      <c r="E131" s="19">
        <v>35</v>
      </c>
      <c r="F131" s="19">
        <v>433</v>
      </c>
      <c r="G131" s="19">
        <v>15155</v>
      </c>
      <c r="H131" s="19">
        <v>350</v>
      </c>
      <c r="I131" s="19">
        <v>12250</v>
      </c>
      <c r="J131" s="19">
        <v>235</v>
      </c>
      <c r="K131" s="19">
        <v>8225</v>
      </c>
      <c r="L131" s="19">
        <v>170</v>
      </c>
      <c r="M131" s="19">
        <v>5950</v>
      </c>
      <c r="N131" s="19">
        <v>55</v>
      </c>
      <c r="O131" s="19">
        <v>1925</v>
      </c>
      <c r="P131" s="19">
        <v>135</v>
      </c>
      <c r="Q131" s="19">
        <v>4725</v>
      </c>
      <c r="R131" s="19">
        <v>120</v>
      </c>
      <c r="S131" s="19">
        <v>4200</v>
      </c>
      <c r="T131" s="19" t="s">
        <v>11</v>
      </c>
      <c r="U131" s="19">
        <v>99</v>
      </c>
    </row>
    <row r="132" spans="1:21" x14ac:dyDescent="0.3">
      <c r="A132" s="18" t="s">
        <v>62</v>
      </c>
      <c r="B132" s="18" t="s">
        <v>63</v>
      </c>
      <c r="C132" s="18" t="s">
        <v>44</v>
      </c>
      <c r="D132" s="18">
        <v>3.5</v>
      </c>
      <c r="E132" s="18">
        <v>35</v>
      </c>
      <c r="F132" s="18"/>
      <c r="G132" s="18">
        <v>0</v>
      </c>
      <c r="H132" s="18">
        <v>13</v>
      </c>
      <c r="I132" s="18">
        <v>455</v>
      </c>
      <c r="J132" s="18"/>
      <c r="K132" s="18">
        <v>0</v>
      </c>
      <c r="L132" s="18"/>
      <c r="M132" s="18">
        <v>0</v>
      </c>
      <c r="N132" s="18"/>
      <c r="O132" s="18">
        <v>0</v>
      </c>
      <c r="P132" s="18"/>
      <c r="Q132" s="18">
        <v>0</v>
      </c>
      <c r="R132" s="18"/>
      <c r="S132" s="18">
        <v>0</v>
      </c>
      <c r="T132" s="18" t="s">
        <v>11</v>
      </c>
      <c r="U132" s="18">
        <v>100</v>
      </c>
    </row>
    <row r="133" spans="1:21" x14ac:dyDescent="0.3">
      <c r="A133" s="19" t="s">
        <v>64</v>
      </c>
      <c r="B133" s="19" t="s">
        <v>60</v>
      </c>
      <c r="C133" s="19" t="s">
        <v>10</v>
      </c>
      <c r="D133" s="19">
        <v>8</v>
      </c>
      <c r="E133" s="19">
        <v>65</v>
      </c>
      <c r="F133" s="19">
        <v>163</v>
      </c>
      <c r="G133" s="19">
        <v>10595</v>
      </c>
      <c r="H133" s="19">
        <v>33</v>
      </c>
      <c r="I133" s="19">
        <v>2145</v>
      </c>
      <c r="J133" s="19">
        <v>68</v>
      </c>
      <c r="K133" s="19">
        <v>4420</v>
      </c>
      <c r="L133" s="19">
        <v>32</v>
      </c>
      <c r="M133" s="19">
        <v>2080</v>
      </c>
      <c r="N133" s="19">
        <v>138</v>
      </c>
      <c r="O133" s="19">
        <v>8970</v>
      </c>
      <c r="P133" s="19">
        <v>386</v>
      </c>
      <c r="Q133" s="19">
        <v>25090</v>
      </c>
      <c r="R133" s="19">
        <v>233</v>
      </c>
      <c r="S133" s="19">
        <v>15145</v>
      </c>
      <c r="T133" s="19" t="s">
        <v>11</v>
      </c>
      <c r="U133" s="19">
        <v>91</v>
      </c>
    </row>
    <row r="134" spans="1:21" x14ac:dyDescent="0.3">
      <c r="A134" s="18" t="s">
        <v>64</v>
      </c>
      <c r="B134" s="18" t="s">
        <v>60</v>
      </c>
      <c r="C134" s="18" t="s">
        <v>13</v>
      </c>
      <c r="D134" s="18">
        <v>8</v>
      </c>
      <c r="E134" s="18">
        <v>80</v>
      </c>
      <c r="F134" s="18">
        <v>189</v>
      </c>
      <c r="G134" s="18">
        <v>15120</v>
      </c>
      <c r="H134" s="18">
        <v>144</v>
      </c>
      <c r="I134" s="18">
        <v>11520</v>
      </c>
      <c r="J134" s="18">
        <v>64</v>
      </c>
      <c r="K134" s="18">
        <v>5120</v>
      </c>
      <c r="L134" s="18"/>
      <c r="M134" s="18">
        <v>0</v>
      </c>
      <c r="N134" s="18">
        <v>87</v>
      </c>
      <c r="O134" s="18">
        <v>6960</v>
      </c>
      <c r="P134" s="18">
        <v>153</v>
      </c>
      <c r="Q134" s="18">
        <v>12240</v>
      </c>
      <c r="R134" s="18">
        <v>145</v>
      </c>
      <c r="S134" s="18">
        <v>11600</v>
      </c>
      <c r="T134" s="18" t="s">
        <v>11</v>
      </c>
      <c r="U134" s="18">
        <v>98</v>
      </c>
    </row>
    <row r="135" spans="1:21" x14ac:dyDescent="0.3">
      <c r="A135" s="19" t="s">
        <v>64</v>
      </c>
      <c r="B135" s="19" t="s">
        <v>60</v>
      </c>
      <c r="C135" s="19" t="s">
        <v>18</v>
      </c>
      <c r="D135" s="19">
        <v>8</v>
      </c>
      <c r="E135" s="19">
        <v>80</v>
      </c>
      <c r="F135" s="19">
        <v>35</v>
      </c>
      <c r="G135" s="19">
        <v>2800</v>
      </c>
      <c r="H135" s="19">
        <v>23</v>
      </c>
      <c r="I135" s="19">
        <v>1840</v>
      </c>
      <c r="J135" s="19"/>
      <c r="K135" s="19">
        <v>0</v>
      </c>
      <c r="L135" s="19"/>
      <c r="M135" s="19">
        <v>0</v>
      </c>
      <c r="N135" s="19"/>
      <c r="O135" s="19">
        <v>0</v>
      </c>
      <c r="P135" s="19"/>
      <c r="Q135" s="19">
        <v>0</v>
      </c>
      <c r="R135" s="19"/>
      <c r="S135" s="19">
        <v>0</v>
      </c>
      <c r="T135" s="19" t="s">
        <v>11</v>
      </c>
      <c r="U135" s="19">
        <v>93</v>
      </c>
    </row>
    <row r="136" spans="1:21" x14ac:dyDescent="0.3">
      <c r="A136" s="18" t="s">
        <v>65</v>
      </c>
      <c r="B136" s="18" t="s">
        <v>63</v>
      </c>
      <c r="C136" s="18" t="s">
        <v>10</v>
      </c>
      <c r="D136" s="18">
        <v>3.5</v>
      </c>
      <c r="E136" s="18">
        <v>25</v>
      </c>
      <c r="F136" s="18">
        <v>382</v>
      </c>
      <c r="G136" s="18">
        <v>9550</v>
      </c>
      <c r="H136" s="18">
        <v>425</v>
      </c>
      <c r="I136" s="18">
        <v>10625</v>
      </c>
      <c r="J136" s="18">
        <v>323</v>
      </c>
      <c r="K136" s="18">
        <v>8075</v>
      </c>
      <c r="L136" s="18">
        <v>238</v>
      </c>
      <c r="M136" s="18">
        <v>5950</v>
      </c>
      <c r="N136" s="18">
        <v>484</v>
      </c>
      <c r="O136" s="18">
        <v>12100</v>
      </c>
      <c r="P136" s="18">
        <v>394</v>
      </c>
      <c r="Q136" s="18">
        <v>9850</v>
      </c>
      <c r="R136" s="18">
        <v>213</v>
      </c>
      <c r="S136" s="18">
        <v>5325</v>
      </c>
      <c r="T136" s="18" t="s">
        <v>11</v>
      </c>
      <c r="U136" s="18">
        <v>97</v>
      </c>
    </row>
    <row r="137" spans="1:21" x14ac:dyDescent="0.3">
      <c r="A137" s="19" t="s">
        <v>65</v>
      </c>
      <c r="B137" s="19" t="s">
        <v>63</v>
      </c>
      <c r="C137" s="19" t="s">
        <v>13</v>
      </c>
      <c r="D137" s="19">
        <v>3.5</v>
      </c>
      <c r="E137" s="19">
        <v>35</v>
      </c>
      <c r="F137" s="19">
        <v>530</v>
      </c>
      <c r="G137" s="19">
        <v>18550</v>
      </c>
      <c r="H137" s="19">
        <v>480</v>
      </c>
      <c r="I137" s="19">
        <v>16800</v>
      </c>
      <c r="J137" s="19">
        <v>257</v>
      </c>
      <c r="K137" s="19">
        <v>8995</v>
      </c>
      <c r="L137" s="19">
        <v>200</v>
      </c>
      <c r="M137" s="19">
        <v>7000</v>
      </c>
      <c r="N137" s="19">
        <v>230</v>
      </c>
      <c r="O137" s="19">
        <v>8050</v>
      </c>
      <c r="P137" s="19">
        <v>580</v>
      </c>
      <c r="Q137" s="19">
        <v>20300</v>
      </c>
      <c r="R137" s="19">
        <v>578</v>
      </c>
      <c r="S137" s="19">
        <v>20230</v>
      </c>
      <c r="T137" s="19" t="s">
        <v>11</v>
      </c>
      <c r="U137" s="19">
        <v>95</v>
      </c>
    </row>
    <row r="138" spans="1:21" x14ac:dyDescent="0.3">
      <c r="A138" s="18" t="s">
        <v>66</v>
      </c>
      <c r="B138" s="18" t="s">
        <v>60</v>
      </c>
      <c r="C138" s="18" t="s">
        <v>10</v>
      </c>
      <c r="D138" s="18">
        <v>10</v>
      </c>
      <c r="E138" s="18">
        <v>130</v>
      </c>
      <c r="F138" s="18">
        <v>38</v>
      </c>
      <c r="G138" s="18">
        <v>4940</v>
      </c>
      <c r="H138" s="18">
        <v>16</v>
      </c>
      <c r="I138" s="18">
        <v>2080</v>
      </c>
      <c r="J138" s="18">
        <v>36</v>
      </c>
      <c r="K138" s="18">
        <v>4680</v>
      </c>
      <c r="L138" s="18">
        <v>79</v>
      </c>
      <c r="M138" s="18">
        <v>10270</v>
      </c>
      <c r="N138" s="18">
        <v>23</v>
      </c>
      <c r="O138" s="18">
        <v>2990</v>
      </c>
      <c r="P138" s="18">
        <v>78</v>
      </c>
      <c r="Q138" s="18">
        <v>10140</v>
      </c>
      <c r="R138" s="18">
        <v>124</v>
      </c>
      <c r="S138" s="18">
        <v>16120</v>
      </c>
      <c r="T138" s="18" t="s">
        <v>11</v>
      </c>
      <c r="U138" s="18">
        <v>97</v>
      </c>
    </row>
    <row r="139" spans="1:21" x14ac:dyDescent="0.3">
      <c r="A139" s="19" t="s">
        <v>66</v>
      </c>
      <c r="B139" s="19" t="s">
        <v>60</v>
      </c>
      <c r="C139" s="19" t="s">
        <v>13</v>
      </c>
      <c r="D139" s="19">
        <v>10</v>
      </c>
      <c r="E139" s="19">
        <v>145</v>
      </c>
      <c r="F139" s="19">
        <v>45</v>
      </c>
      <c r="G139" s="19">
        <v>6525</v>
      </c>
      <c r="H139" s="19">
        <v>35</v>
      </c>
      <c r="I139" s="19">
        <v>5075</v>
      </c>
      <c r="J139" s="19">
        <v>30</v>
      </c>
      <c r="K139" s="19">
        <v>4350</v>
      </c>
      <c r="L139" s="19">
        <v>20</v>
      </c>
      <c r="M139" s="19">
        <v>2900</v>
      </c>
      <c r="N139" s="19">
        <v>15</v>
      </c>
      <c r="O139" s="19">
        <v>2175</v>
      </c>
      <c r="P139" s="19">
        <v>50</v>
      </c>
      <c r="Q139" s="19">
        <v>7250</v>
      </c>
      <c r="R139" s="19">
        <v>45</v>
      </c>
      <c r="S139" s="19">
        <v>6525</v>
      </c>
      <c r="T139" s="19" t="s">
        <v>11</v>
      </c>
      <c r="U139" s="19">
        <v>100</v>
      </c>
    </row>
    <row r="140" spans="1:21" x14ac:dyDescent="0.3">
      <c r="A140" s="18" t="s">
        <v>66</v>
      </c>
      <c r="B140" s="18" t="s">
        <v>60</v>
      </c>
      <c r="C140" s="18" t="s">
        <v>18</v>
      </c>
      <c r="D140" s="18">
        <v>10</v>
      </c>
      <c r="E140" s="18">
        <v>160</v>
      </c>
      <c r="F140" s="18">
        <v>55</v>
      </c>
      <c r="G140" s="18">
        <v>8800</v>
      </c>
      <c r="H140" s="18"/>
      <c r="I140" s="18">
        <v>0</v>
      </c>
      <c r="J140" s="18"/>
      <c r="K140" s="18">
        <v>0</v>
      </c>
      <c r="L140" s="18"/>
      <c r="M140" s="18">
        <v>0</v>
      </c>
      <c r="N140" s="18"/>
      <c r="O140" s="18">
        <v>0</v>
      </c>
      <c r="P140" s="18"/>
      <c r="Q140" s="18">
        <v>0</v>
      </c>
      <c r="R140" s="18"/>
      <c r="S140" s="18">
        <v>0</v>
      </c>
      <c r="T140" s="18" t="s">
        <v>11</v>
      </c>
      <c r="U140" s="18">
        <v>99</v>
      </c>
    </row>
    <row r="141" spans="1:21" x14ac:dyDescent="0.3">
      <c r="A141" s="19" t="s">
        <v>67</v>
      </c>
      <c r="B141" s="19" t="s">
        <v>56</v>
      </c>
      <c r="C141" s="19" t="s">
        <v>10</v>
      </c>
      <c r="D141" s="19">
        <v>4.5</v>
      </c>
      <c r="E141" s="19">
        <v>40</v>
      </c>
      <c r="F141" s="19">
        <v>41</v>
      </c>
      <c r="G141" s="19">
        <v>1640</v>
      </c>
      <c r="H141" s="19">
        <v>68</v>
      </c>
      <c r="I141" s="19">
        <v>2720</v>
      </c>
      <c r="J141" s="19">
        <v>183</v>
      </c>
      <c r="K141" s="19">
        <v>7320</v>
      </c>
      <c r="L141" s="19">
        <v>73</v>
      </c>
      <c r="M141" s="19">
        <v>2920</v>
      </c>
      <c r="N141" s="19">
        <v>79</v>
      </c>
      <c r="O141" s="19">
        <v>3160</v>
      </c>
      <c r="P141" s="19">
        <v>314</v>
      </c>
      <c r="Q141" s="19">
        <v>12560</v>
      </c>
      <c r="R141" s="19">
        <v>156</v>
      </c>
      <c r="S141" s="19">
        <v>6240</v>
      </c>
      <c r="T141" s="19" t="s">
        <v>11</v>
      </c>
      <c r="U141" s="19">
        <v>97</v>
      </c>
    </row>
    <row r="142" spans="1:21" x14ac:dyDescent="0.3">
      <c r="A142" s="18" t="s">
        <v>67</v>
      </c>
      <c r="B142" s="18" t="s">
        <v>56</v>
      </c>
      <c r="C142" s="18" t="s">
        <v>13</v>
      </c>
      <c r="D142" s="18">
        <v>4.5</v>
      </c>
      <c r="E142" s="18">
        <v>50</v>
      </c>
      <c r="F142" s="18">
        <v>40</v>
      </c>
      <c r="G142" s="18">
        <v>2000</v>
      </c>
      <c r="H142" s="18">
        <v>33</v>
      </c>
      <c r="I142" s="18">
        <v>1650</v>
      </c>
      <c r="J142" s="18">
        <v>45</v>
      </c>
      <c r="K142" s="18">
        <v>2250</v>
      </c>
      <c r="L142" s="18">
        <v>20</v>
      </c>
      <c r="M142" s="18">
        <v>1000</v>
      </c>
      <c r="N142" s="18">
        <v>15</v>
      </c>
      <c r="O142" s="18">
        <v>750</v>
      </c>
      <c r="P142" s="18">
        <v>55</v>
      </c>
      <c r="Q142" s="18">
        <v>2750</v>
      </c>
      <c r="R142" s="18">
        <v>46</v>
      </c>
      <c r="S142" s="18">
        <v>2300</v>
      </c>
      <c r="T142" s="18" t="s">
        <v>11</v>
      </c>
      <c r="U142" s="18">
        <v>100</v>
      </c>
    </row>
    <row r="143" spans="1:21" x14ac:dyDescent="0.3">
      <c r="A143" s="19" t="s">
        <v>67</v>
      </c>
      <c r="B143" s="19" t="s">
        <v>56</v>
      </c>
      <c r="C143" s="19" t="s">
        <v>18</v>
      </c>
      <c r="D143" s="19">
        <v>4.5</v>
      </c>
      <c r="E143" s="19">
        <v>65</v>
      </c>
      <c r="F143" s="19">
        <v>5</v>
      </c>
      <c r="G143" s="19">
        <v>325</v>
      </c>
      <c r="H143" s="19"/>
      <c r="I143" s="19">
        <v>0</v>
      </c>
      <c r="J143" s="19"/>
      <c r="K143" s="19">
        <v>0</v>
      </c>
      <c r="L143" s="19"/>
      <c r="M143" s="19">
        <v>0</v>
      </c>
      <c r="N143" s="19"/>
      <c r="O143" s="19">
        <v>0</v>
      </c>
      <c r="P143" s="19"/>
      <c r="Q143" s="19">
        <v>0</v>
      </c>
      <c r="R143" s="19"/>
      <c r="S143" s="19">
        <v>0</v>
      </c>
      <c r="T143" s="19" t="s">
        <v>11</v>
      </c>
      <c r="U143" s="19">
        <v>94</v>
      </c>
    </row>
    <row r="144" spans="1:21" x14ac:dyDescent="0.3">
      <c r="A144" s="18" t="s">
        <v>68</v>
      </c>
      <c r="B144" s="18" t="s">
        <v>69</v>
      </c>
      <c r="C144" s="18" t="s">
        <v>10</v>
      </c>
      <c r="D144" s="18">
        <v>5</v>
      </c>
      <c r="E144" s="18">
        <v>85</v>
      </c>
      <c r="F144" s="18">
        <v>268</v>
      </c>
      <c r="G144" s="18">
        <v>22780</v>
      </c>
      <c r="H144" s="18">
        <v>253</v>
      </c>
      <c r="I144" s="18">
        <v>21505</v>
      </c>
      <c r="J144" s="18">
        <v>178</v>
      </c>
      <c r="K144" s="18">
        <v>15130</v>
      </c>
      <c r="L144" s="18">
        <v>360</v>
      </c>
      <c r="M144" s="18">
        <v>30600</v>
      </c>
      <c r="N144" s="18">
        <v>816</v>
      </c>
      <c r="O144" s="18">
        <v>69360</v>
      </c>
      <c r="P144" s="18">
        <v>410</v>
      </c>
      <c r="Q144" s="18">
        <v>34850</v>
      </c>
      <c r="R144" s="18">
        <v>301</v>
      </c>
      <c r="S144" s="18">
        <v>25585</v>
      </c>
      <c r="T144" s="18" t="s">
        <v>11</v>
      </c>
      <c r="U144" s="18">
        <v>93</v>
      </c>
    </row>
    <row r="145" spans="1:21" x14ac:dyDescent="0.3">
      <c r="A145" s="19" t="s">
        <v>68</v>
      </c>
      <c r="B145" s="19" t="s">
        <v>69</v>
      </c>
      <c r="C145" s="19" t="s">
        <v>13</v>
      </c>
      <c r="D145" s="19">
        <v>5</v>
      </c>
      <c r="E145" s="19">
        <v>85</v>
      </c>
      <c r="F145" s="19">
        <v>180</v>
      </c>
      <c r="G145" s="19">
        <v>15300</v>
      </c>
      <c r="H145" s="19"/>
      <c r="I145" s="19">
        <v>0</v>
      </c>
      <c r="J145" s="19"/>
      <c r="K145" s="19">
        <v>0</v>
      </c>
      <c r="L145" s="19"/>
      <c r="M145" s="19">
        <v>0</v>
      </c>
      <c r="N145" s="19"/>
      <c r="O145" s="19">
        <v>0</v>
      </c>
      <c r="P145" s="19"/>
      <c r="Q145" s="19">
        <v>0</v>
      </c>
      <c r="R145" s="19"/>
      <c r="S145" s="19">
        <v>0</v>
      </c>
      <c r="T145" s="19" t="s">
        <v>11</v>
      </c>
      <c r="U145" s="19">
        <v>98</v>
      </c>
    </row>
    <row r="146" spans="1:21" x14ac:dyDescent="0.3">
      <c r="A146" s="18" t="s">
        <v>70</v>
      </c>
      <c r="B146" s="18" t="s">
        <v>56</v>
      </c>
      <c r="C146" s="18" t="s">
        <v>10</v>
      </c>
      <c r="D146" s="18">
        <v>3.5</v>
      </c>
      <c r="E146" s="18">
        <v>35</v>
      </c>
      <c r="F146" s="18">
        <v>124</v>
      </c>
      <c r="G146" s="18">
        <v>4340</v>
      </c>
      <c r="H146" s="18">
        <v>4</v>
      </c>
      <c r="I146" s="18">
        <v>140</v>
      </c>
      <c r="J146" s="18">
        <v>127</v>
      </c>
      <c r="K146" s="18">
        <v>4445</v>
      </c>
      <c r="L146" s="18">
        <v>35</v>
      </c>
      <c r="M146" s="18">
        <v>1225</v>
      </c>
      <c r="N146" s="18">
        <v>38</v>
      </c>
      <c r="O146" s="18">
        <v>1330</v>
      </c>
      <c r="P146" s="18">
        <v>12</v>
      </c>
      <c r="Q146" s="18">
        <v>420</v>
      </c>
      <c r="R146" s="18">
        <v>0</v>
      </c>
      <c r="S146" s="18">
        <v>0</v>
      </c>
      <c r="T146" s="18" t="s">
        <v>11</v>
      </c>
      <c r="U146" s="18">
        <v>97</v>
      </c>
    </row>
    <row r="147" spans="1:21" x14ac:dyDescent="0.3">
      <c r="A147" s="19" t="s">
        <v>70</v>
      </c>
      <c r="B147" s="19" t="s">
        <v>56</v>
      </c>
      <c r="C147" s="19" t="s">
        <v>13</v>
      </c>
      <c r="D147" s="19">
        <v>3.5</v>
      </c>
      <c r="E147" s="19">
        <v>45</v>
      </c>
      <c r="F147" s="19">
        <v>24</v>
      </c>
      <c r="G147" s="19">
        <v>1080</v>
      </c>
      <c r="H147" s="19"/>
      <c r="I147" s="19">
        <v>0</v>
      </c>
      <c r="J147" s="19"/>
      <c r="K147" s="19">
        <v>0</v>
      </c>
      <c r="L147" s="19"/>
      <c r="M147" s="19">
        <v>0</v>
      </c>
      <c r="N147" s="19"/>
      <c r="O147" s="19">
        <v>0</v>
      </c>
      <c r="P147" s="19"/>
      <c r="Q147" s="19">
        <v>0</v>
      </c>
      <c r="R147" s="19"/>
      <c r="S147" s="19">
        <v>0</v>
      </c>
      <c r="T147" s="19" t="s">
        <v>11</v>
      </c>
      <c r="U147" s="19">
        <v>91</v>
      </c>
    </row>
    <row r="148" spans="1:21" x14ac:dyDescent="0.3">
      <c r="A148" s="18" t="s">
        <v>70</v>
      </c>
      <c r="B148" s="18" t="s">
        <v>56</v>
      </c>
      <c r="C148" s="18" t="s">
        <v>18</v>
      </c>
      <c r="D148" s="18">
        <v>3.5</v>
      </c>
      <c r="E148" s="18">
        <v>60</v>
      </c>
      <c r="F148" s="18">
        <v>3</v>
      </c>
      <c r="G148" s="18">
        <v>180</v>
      </c>
      <c r="H148" s="18"/>
      <c r="I148" s="18">
        <v>0</v>
      </c>
      <c r="J148" s="18"/>
      <c r="K148" s="18">
        <v>0</v>
      </c>
      <c r="L148" s="18"/>
      <c r="M148" s="18">
        <v>0</v>
      </c>
      <c r="N148" s="18"/>
      <c r="O148" s="18">
        <v>0</v>
      </c>
      <c r="P148" s="18"/>
      <c r="Q148" s="18">
        <v>0</v>
      </c>
      <c r="R148" s="18"/>
      <c r="S148" s="18">
        <v>0</v>
      </c>
      <c r="T148" s="18" t="s">
        <v>11</v>
      </c>
      <c r="U148" s="18">
        <v>94</v>
      </c>
    </row>
    <row r="149" spans="1:21" x14ac:dyDescent="0.3">
      <c r="A149" s="19" t="s">
        <v>71</v>
      </c>
      <c r="B149" s="19" t="s">
        <v>48</v>
      </c>
      <c r="C149" s="19" t="s">
        <v>10</v>
      </c>
      <c r="D149" s="19">
        <v>5</v>
      </c>
      <c r="E149" s="19">
        <v>56</v>
      </c>
      <c r="F149" s="19">
        <v>61</v>
      </c>
      <c r="G149" s="19">
        <v>3416</v>
      </c>
      <c r="H149" s="19">
        <v>97</v>
      </c>
      <c r="I149" s="19">
        <v>5432</v>
      </c>
      <c r="J149" s="19">
        <v>29</v>
      </c>
      <c r="K149" s="19">
        <v>1624</v>
      </c>
      <c r="L149" s="19">
        <v>91</v>
      </c>
      <c r="M149" s="19">
        <v>5096</v>
      </c>
      <c r="N149" s="19">
        <v>62</v>
      </c>
      <c r="O149" s="19">
        <v>3472</v>
      </c>
      <c r="P149" s="19">
        <v>419</v>
      </c>
      <c r="Q149" s="19">
        <v>23464</v>
      </c>
      <c r="R149" s="19">
        <v>37</v>
      </c>
      <c r="S149" s="19">
        <v>2072</v>
      </c>
      <c r="T149" s="19" t="s">
        <v>11</v>
      </c>
      <c r="U149" s="19">
        <v>96</v>
      </c>
    </row>
    <row r="150" spans="1:21" x14ac:dyDescent="0.3">
      <c r="A150" s="18" t="s">
        <v>71</v>
      </c>
      <c r="B150" s="18" t="s">
        <v>48</v>
      </c>
      <c r="C150" s="18" t="s">
        <v>13</v>
      </c>
      <c r="D150" s="18">
        <v>5</v>
      </c>
      <c r="E150" s="18">
        <v>66</v>
      </c>
      <c r="F150" s="18">
        <v>87</v>
      </c>
      <c r="G150" s="18">
        <v>5742</v>
      </c>
      <c r="H150" s="18">
        <v>65</v>
      </c>
      <c r="I150" s="18">
        <v>4290</v>
      </c>
      <c r="J150" s="18">
        <v>50</v>
      </c>
      <c r="K150" s="18">
        <v>3300</v>
      </c>
      <c r="L150" s="18">
        <v>67</v>
      </c>
      <c r="M150" s="18">
        <v>4422</v>
      </c>
      <c r="N150" s="18">
        <v>50</v>
      </c>
      <c r="O150" s="18">
        <v>3300</v>
      </c>
      <c r="P150" s="18">
        <v>35</v>
      </c>
      <c r="Q150" s="18">
        <v>2310</v>
      </c>
      <c r="R150" s="18">
        <v>55</v>
      </c>
      <c r="S150" s="18">
        <v>3630</v>
      </c>
      <c r="T150" s="18" t="s">
        <v>11</v>
      </c>
      <c r="U150" s="18">
        <v>91</v>
      </c>
    </row>
    <row r="151" spans="1:21" x14ac:dyDescent="0.3">
      <c r="A151" s="19" t="s">
        <v>71</v>
      </c>
      <c r="B151" s="19" t="s">
        <v>48</v>
      </c>
      <c r="C151" s="19" t="s">
        <v>44</v>
      </c>
      <c r="D151" s="19">
        <v>5</v>
      </c>
      <c r="E151" s="19">
        <v>66</v>
      </c>
      <c r="F151" s="19"/>
      <c r="G151" s="19">
        <v>0</v>
      </c>
      <c r="H151" s="19">
        <v>5</v>
      </c>
      <c r="I151" s="19">
        <v>330</v>
      </c>
      <c r="J151" s="19"/>
      <c r="K151" s="19">
        <v>0</v>
      </c>
      <c r="L151" s="19"/>
      <c r="M151" s="19">
        <v>0</v>
      </c>
      <c r="N151" s="19"/>
      <c r="O151" s="19">
        <v>0</v>
      </c>
      <c r="P151" s="19"/>
      <c r="Q151" s="19">
        <v>0</v>
      </c>
      <c r="R151" s="19"/>
      <c r="S151" s="19">
        <v>0</v>
      </c>
      <c r="T151" s="19" t="s">
        <v>11</v>
      </c>
      <c r="U151" s="19">
        <v>91</v>
      </c>
    </row>
    <row r="152" spans="1:21" x14ac:dyDescent="0.3">
      <c r="A152" s="18" t="s">
        <v>71</v>
      </c>
      <c r="B152" s="18" t="s">
        <v>48</v>
      </c>
      <c r="C152" s="18" t="s">
        <v>14</v>
      </c>
      <c r="D152" s="18">
        <v>5</v>
      </c>
      <c r="E152" s="18">
        <v>66</v>
      </c>
      <c r="F152" s="18">
        <v>1</v>
      </c>
      <c r="G152" s="18">
        <v>66</v>
      </c>
      <c r="H152" s="18"/>
      <c r="I152" s="18">
        <v>0</v>
      </c>
      <c r="J152" s="18"/>
      <c r="K152" s="18">
        <v>0</v>
      </c>
      <c r="L152" s="18"/>
      <c r="M152" s="18">
        <v>0</v>
      </c>
      <c r="N152" s="18"/>
      <c r="O152" s="18">
        <v>0</v>
      </c>
      <c r="P152" s="18"/>
      <c r="Q152" s="18">
        <v>0</v>
      </c>
      <c r="R152" s="18"/>
      <c r="S152" s="18">
        <v>0</v>
      </c>
      <c r="T152" s="18" t="s">
        <v>11</v>
      </c>
      <c r="U152" s="18">
        <v>98</v>
      </c>
    </row>
    <row r="153" spans="1:21" x14ac:dyDescent="0.3">
      <c r="A153" s="19" t="s">
        <v>72</v>
      </c>
      <c r="B153" s="19" t="s">
        <v>56</v>
      </c>
      <c r="C153" s="19" t="s">
        <v>10</v>
      </c>
      <c r="D153" s="19">
        <v>8</v>
      </c>
      <c r="E153" s="19">
        <v>65</v>
      </c>
      <c r="F153" s="19">
        <v>60</v>
      </c>
      <c r="G153" s="19">
        <v>3900</v>
      </c>
      <c r="H153" s="19">
        <v>68</v>
      </c>
      <c r="I153" s="19">
        <v>4420</v>
      </c>
      <c r="J153" s="19">
        <v>315</v>
      </c>
      <c r="K153" s="19">
        <v>20475</v>
      </c>
      <c r="L153" s="19">
        <v>56</v>
      </c>
      <c r="M153" s="19">
        <v>3640</v>
      </c>
      <c r="N153" s="19">
        <v>132</v>
      </c>
      <c r="O153" s="19">
        <v>8580</v>
      </c>
      <c r="P153" s="19">
        <v>160</v>
      </c>
      <c r="Q153" s="19">
        <v>10400</v>
      </c>
      <c r="R153" s="19">
        <v>168</v>
      </c>
      <c r="S153" s="19">
        <v>10920</v>
      </c>
      <c r="T153" s="19" t="s">
        <v>11</v>
      </c>
      <c r="U153" s="19">
        <v>99</v>
      </c>
    </row>
    <row r="154" spans="1:21" x14ac:dyDescent="0.3">
      <c r="A154" s="18" t="s">
        <v>72</v>
      </c>
      <c r="B154" s="18" t="s">
        <v>56</v>
      </c>
      <c r="C154" s="18" t="s">
        <v>13</v>
      </c>
      <c r="D154" s="18">
        <v>8</v>
      </c>
      <c r="E154" s="18">
        <v>75</v>
      </c>
      <c r="F154" s="18">
        <v>135</v>
      </c>
      <c r="G154" s="18">
        <v>10125</v>
      </c>
      <c r="H154" s="18">
        <v>100</v>
      </c>
      <c r="I154" s="18">
        <v>7500</v>
      </c>
      <c r="J154" s="18">
        <v>87</v>
      </c>
      <c r="K154" s="18">
        <v>6525</v>
      </c>
      <c r="L154" s="18">
        <v>15</v>
      </c>
      <c r="M154" s="18">
        <v>1125</v>
      </c>
      <c r="N154" s="18">
        <v>57</v>
      </c>
      <c r="O154" s="18">
        <v>4275</v>
      </c>
      <c r="P154" s="18">
        <v>180</v>
      </c>
      <c r="Q154" s="18">
        <v>13500</v>
      </c>
      <c r="R154" s="18">
        <v>167</v>
      </c>
      <c r="S154" s="18">
        <v>12525</v>
      </c>
      <c r="T154" s="18" t="s">
        <v>11</v>
      </c>
      <c r="U154" s="18">
        <v>100</v>
      </c>
    </row>
    <row r="155" spans="1:21" x14ac:dyDescent="0.3">
      <c r="A155" s="19" t="s">
        <v>72</v>
      </c>
      <c r="B155" s="19" t="s">
        <v>56</v>
      </c>
      <c r="C155" s="19" t="s">
        <v>18</v>
      </c>
      <c r="D155" s="19">
        <v>8</v>
      </c>
      <c r="E155" s="19">
        <v>85</v>
      </c>
      <c r="F155" s="19">
        <v>5</v>
      </c>
      <c r="G155" s="19">
        <v>425</v>
      </c>
      <c r="H155" s="19"/>
      <c r="I155" s="19">
        <v>0</v>
      </c>
      <c r="J155" s="19"/>
      <c r="K155" s="19">
        <v>0</v>
      </c>
      <c r="L155" s="19"/>
      <c r="M155" s="19">
        <v>0</v>
      </c>
      <c r="N155" s="19"/>
      <c r="O155" s="19">
        <v>0</v>
      </c>
      <c r="P155" s="19"/>
      <c r="Q155" s="19">
        <v>0</v>
      </c>
      <c r="R155" s="19"/>
      <c r="S155" s="19">
        <v>0</v>
      </c>
      <c r="T155" s="19" t="s">
        <v>11</v>
      </c>
      <c r="U155" s="19">
        <v>97</v>
      </c>
    </row>
    <row r="156" spans="1:21" x14ac:dyDescent="0.3">
      <c r="A156" s="18" t="s">
        <v>73</v>
      </c>
      <c r="B156" s="18" t="s">
        <v>74</v>
      </c>
      <c r="C156" s="18" t="s">
        <v>10</v>
      </c>
      <c r="D156" s="18">
        <v>7</v>
      </c>
      <c r="E156" s="18">
        <v>69</v>
      </c>
      <c r="F156" s="18">
        <v>32</v>
      </c>
      <c r="G156" s="18">
        <v>2208</v>
      </c>
      <c r="H156" s="18">
        <v>20</v>
      </c>
      <c r="I156" s="18">
        <v>1380</v>
      </c>
      <c r="J156" s="18">
        <v>24</v>
      </c>
      <c r="K156" s="18">
        <v>1656</v>
      </c>
      <c r="L156" s="18">
        <v>49</v>
      </c>
      <c r="M156" s="18">
        <v>3381</v>
      </c>
      <c r="N156" s="18">
        <v>40</v>
      </c>
      <c r="O156" s="18">
        <v>2760</v>
      </c>
      <c r="P156" s="18">
        <v>69</v>
      </c>
      <c r="Q156" s="18">
        <v>4761</v>
      </c>
      <c r="R156" s="18">
        <v>59</v>
      </c>
      <c r="S156" s="18">
        <v>4071</v>
      </c>
      <c r="T156" s="18" t="s">
        <v>11</v>
      </c>
      <c r="U156" s="18">
        <v>94</v>
      </c>
    </row>
    <row r="157" spans="1:21" x14ac:dyDescent="0.3">
      <c r="A157" s="19" t="s">
        <v>73</v>
      </c>
      <c r="B157" s="19" t="s">
        <v>74</v>
      </c>
      <c r="C157" s="19" t="s">
        <v>13</v>
      </c>
      <c r="D157" s="19">
        <v>7</v>
      </c>
      <c r="E157" s="19">
        <v>79</v>
      </c>
      <c r="F157" s="19">
        <v>40</v>
      </c>
      <c r="G157" s="19">
        <v>3160</v>
      </c>
      <c r="H157" s="19">
        <v>32</v>
      </c>
      <c r="I157" s="19">
        <v>2528</v>
      </c>
      <c r="J157" s="19">
        <v>45</v>
      </c>
      <c r="K157" s="19">
        <v>3555</v>
      </c>
      <c r="L157" s="19">
        <v>13</v>
      </c>
      <c r="M157" s="19">
        <v>1027</v>
      </c>
      <c r="N157" s="19">
        <v>25</v>
      </c>
      <c r="O157" s="19">
        <v>1975</v>
      </c>
      <c r="P157" s="19">
        <v>66</v>
      </c>
      <c r="Q157" s="19">
        <v>5214</v>
      </c>
      <c r="R157" s="19">
        <v>45</v>
      </c>
      <c r="S157" s="19">
        <v>3555</v>
      </c>
      <c r="T157" s="19" t="s">
        <v>11</v>
      </c>
      <c r="U157" s="19">
        <v>92</v>
      </c>
    </row>
    <row r="158" spans="1:21" x14ac:dyDescent="0.3">
      <c r="A158" s="18" t="s">
        <v>73</v>
      </c>
      <c r="B158" s="18" t="s">
        <v>74</v>
      </c>
      <c r="C158" s="18" t="s">
        <v>18</v>
      </c>
      <c r="D158" s="18">
        <v>7</v>
      </c>
      <c r="E158" s="18">
        <v>90</v>
      </c>
      <c r="F158" s="18">
        <v>25</v>
      </c>
      <c r="G158" s="18">
        <v>2250</v>
      </c>
      <c r="H158" s="18"/>
      <c r="I158" s="18">
        <v>0</v>
      </c>
      <c r="J158" s="18"/>
      <c r="K158" s="18">
        <v>0</v>
      </c>
      <c r="L158" s="18"/>
      <c r="M158" s="18">
        <v>0</v>
      </c>
      <c r="N158" s="18"/>
      <c r="O158" s="18">
        <v>0</v>
      </c>
      <c r="P158" s="18"/>
      <c r="Q158" s="18">
        <v>0</v>
      </c>
      <c r="R158" s="18"/>
      <c r="S158" s="18">
        <v>0</v>
      </c>
      <c r="T158" s="18" t="s">
        <v>11</v>
      </c>
      <c r="U158" s="18">
        <v>92</v>
      </c>
    </row>
    <row r="159" spans="1:21" x14ac:dyDescent="0.3">
      <c r="A159" s="19" t="s">
        <v>73</v>
      </c>
      <c r="B159" s="19" t="s">
        <v>74</v>
      </c>
      <c r="C159" s="19" t="s">
        <v>44</v>
      </c>
      <c r="D159" s="19">
        <v>7</v>
      </c>
      <c r="E159" s="19">
        <v>79</v>
      </c>
      <c r="F159" s="19"/>
      <c r="G159" s="19">
        <v>0</v>
      </c>
      <c r="H159" s="19">
        <v>3</v>
      </c>
      <c r="I159" s="19">
        <v>237</v>
      </c>
      <c r="J159" s="19"/>
      <c r="K159" s="19">
        <v>0</v>
      </c>
      <c r="L159" s="19"/>
      <c r="M159" s="19">
        <v>0</v>
      </c>
      <c r="N159" s="19"/>
      <c r="O159" s="19">
        <v>0</v>
      </c>
      <c r="P159" s="19"/>
      <c r="Q159" s="19">
        <v>0</v>
      </c>
      <c r="R159" s="19"/>
      <c r="S159" s="19">
        <v>0</v>
      </c>
      <c r="T159" s="19" t="s">
        <v>11</v>
      </c>
      <c r="U159" s="19">
        <v>93</v>
      </c>
    </row>
    <row r="160" spans="1:21" x14ac:dyDescent="0.3">
      <c r="A160" s="18" t="s">
        <v>75</v>
      </c>
      <c r="B160" s="18" t="s">
        <v>74</v>
      </c>
      <c r="C160" s="18" t="s">
        <v>10</v>
      </c>
      <c r="D160" s="18">
        <v>5</v>
      </c>
      <c r="E160" s="18">
        <v>39</v>
      </c>
      <c r="F160" s="18">
        <v>36</v>
      </c>
      <c r="G160" s="18">
        <v>1404</v>
      </c>
      <c r="H160" s="18">
        <v>49</v>
      </c>
      <c r="I160" s="18">
        <v>1911</v>
      </c>
      <c r="J160" s="18">
        <v>38</v>
      </c>
      <c r="K160" s="18">
        <v>1482</v>
      </c>
      <c r="L160" s="18">
        <v>69</v>
      </c>
      <c r="M160" s="18">
        <v>2691</v>
      </c>
      <c r="N160" s="18">
        <v>39</v>
      </c>
      <c r="O160" s="18">
        <v>1521</v>
      </c>
      <c r="P160" s="18">
        <v>46</v>
      </c>
      <c r="Q160" s="18">
        <v>1794</v>
      </c>
      <c r="R160" s="18">
        <v>8</v>
      </c>
      <c r="S160" s="18">
        <v>312</v>
      </c>
      <c r="T160" s="18" t="s">
        <v>11</v>
      </c>
      <c r="U160" s="18">
        <v>94</v>
      </c>
    </row>
    <row r="161" spans="1:21" x14ac:dyDescent="0.3">
      <c r="A161" s="19" t="s">
        <v>75</v>
      </c>
      <c r="B161" s="19" t="s">
        <v>74</v>
      </c>
      <c r="C161" s="19" t="s">
        <v>13</v>
      </c>
      <c r="D161" s="19">
        <v>5</v>
      </c>
      <c r="E161" s="19">
        <v>49</v>
      </c>
      <c r="F161" s="19">
        <v>68</v>
      </c>
      <c r="G161" s="19">
        <v>3332</v>
      </c>
      <c r="H161" s="19">
        <v>55</v>
      </c>
      <c r="I161" s="19">
        <v>2695</v>
      </c>
      <c r="J161" s="19">
        <v>20</v>
      </c>
      <c r="K161" s="19">
        <v>980</v>
      </c>
      <c r="L161" s="19">
        <v>25</v>
      </c>
      <c r="M161" s="19">
        <v>1225</v>
      </c>
      <c r="N161" s="19">
        <v>30</v>
      </c>
      <c r="O161" s="19">
        <v>1470</v>
      </c>
      <c r="P161" s="19">
        <v>44</v>
      </c>
      <c r="Q161" s="19">
        <v>2156</v>
      </c>
      <c r="R161" s="19">
        <v>10</v>
      </c>
      <c r="S161" s="19">
        <v>490</v>
      </c>
      <c r="T161" s="19" t="s">
        <v>11</v>
      </c>
      <c r="U161" s="19">
        <v>93</v>
      </c>
    </row>
    <row r="162" spans="1:21" x14ac:dyDescent="0.3">
      <c r="A162" s="18" t="s">
        <v>75</v>
      </c>
      <c r="B162" s="18" t="s">
        <v>74</v>
      </c>
      <c r="C162" s="18" t="s">
        <v>44</v>
      </c>
      <c r="D162" s="18">
        <v>5</v>
      </c>
      <c r="E162" s="18">
        <v>49</v>
      </c>
      <c r="F162" s="18">
        <v>1</v>
      </c>
      <c r="G162" s="18">
        <v>49</v>
      </c>
      <c r="H162" s="18"/>
      <c r="I162" s="18">
        <v>0</v>
      </c>
      <c r="J162" s="18"/>
      <c r="K162" s="18">
        <v>0</v>
      </c>
      <c r="L162" s="18"/>
      <c r="M162" s="18">
        <v>0</v>
      </c>
      <c r="N162" s="18"/>
      <c r="O162" s="18">
        <v>0</v>
      </c>
      <c r="P162" s="18"/>
      <c r="Q162" s="18">
        <v>0</v>
      </c>
      <c r="R162" s="18"/>
      <c r="S162" s="18">
        <v>0</v>
      </c>
      <c r="T162" s="18" t="s">
        <v>11</v>
      </c>
      <c r="U162" s="18">
        <v>100</v>
      </c>
    </row>
    <row r="163" spans="1:21" x14ac:dyDescent="0.3">
      <c r="A163" s="19" t="s">
        <v>75</v>
      </c>
      <c r="B163" s="19" t="s">
        <v>74</v>
      </c>
      <c r="C163" s="19" t="s">
        <v>15</v>
      </c>
      <c r="D163" s="19">
        <v>5</v>
      </c>
      <c r="E163" s="19">
        <v>49</v>
      </c>
      <c r="F163" s="19">
        <v>1</v>
      </c>
      <c r="G163" s="19">
        <v>49</v>
      </c>
      <c r="H163" s="19"/>
      <c r="I163" s="19">
        <v>0</v>
      </c>
      <c r="J163" s="19"/>
      <c r="K163" s="19">
        <v>0</v>
      </c>
      <c r="L163" s="19"/>
      <c r="M163" s="19">
        <v>0</v>
      </c>
      <c r="N163" s="19"/>
      <c r="O163" s="19">
        <v>0</v>
      </c>
      <c r="P163" s="19"/>
      <c r="Q163" s="19">
        <v>0</v>
      </c>
      <c r="R163" s="19"/>
      <c r="S163" s="19">
        <v>0</v>
      </c>
      <c r="T163" s="19" t="s">
        <v>11</v>
      </c>
      <c r="U163" s="19">
        <v>95</v>
      </c>
    </row>
    <row r="164" spans="1:21" x14ac:dyDescent="0.3">
      <c r="A164" s="18" t="s">
        <v>77</v>
      </c>
      <c r="B164" s="18" t="s">
        <v>60</v>
      </c>
      <c r="C164" s="18" t="s">
        <v>10</v>
      </c>
      <c r="D164" s="18">
        <v>6</v>
      </c>
      <c r="E164" s="18">
        <v>60</v>
      </c>
      <c r="F164" s="18">
        <v>10</v>
      </c>
      <c r="G164" s="18">
        <v>600</v>
      </c>
      <c r="H164" s="18">
        <v>10</v>
      </c>
      <c r="I164" s="18">
        <v>600</v>
      </c>
      <c r="J164" s="18">
        <v>12</v>
      </c>
      <c r="K164" s="18">
        <v>720</v>
      </c>
      <c r="L164" s="18">
        <v>13</v>
      </c>
      <c r="M164" s="18">
        <v>780</v>
      </c>
      <c r="N164" s="18">
        <v>36</v>
      </c>
      <c r="O164" s="18">
        <v>2160</v>
      </c>
      <c r="P164" s="18">
        <v>34</v>
      </c>
      <c r="Q164" s="18">
        <v>2040</v>
      </c>
      <c r="R164" s="18">
        <v>0</v>
      </c>
      <c r="S164" s="18">
        <v>0</v>
      </c>
      <c r="T164" s="18" t="s">
        <v>11</v>
      </c>
      <c r="U164" s="18">
        <v>98</v>
      </c>
    </row>
    <row r="165" spans="1:21" x14ac:dyDescent="0.3">
      <c r="A165" s="19" t="s">
        <v>77</v>
      </c>
      <c r="B165" s="19" t="s">
        <v>60</v>
      </c>
      <c r="C165" s="19" t="s">
        <v>13</v>
      </c>
      <c r="D165" s="19">
        <v>6</v>
      </c>
      <c r="E165" s="19">
        <v>70</v>
      </c>
      <c r="F165" s="19">
        <v>3</v>
      </c>
      <c r="G165" s="19">
        <v>210</v>
      </c>
      <c r="H165" s="19"/>
      <c r="I165" s="19">
        <v>0</v>
      </c>
      <c r="J165" s="19"/>
      <c r="K165" s="19">
        <v>0</v>
      </c>
      <c r="L165" s="19"/>
      <c r="M165" s="19">
        <v>0</v>
      </c>
      <c r="N165" s="19"/>
      <c r="O165" s="19">
        <v>0</v>
      </c>
      <c r="P165" s="19"/>
      <c r="Q165" s="19">
        <v>0</v>
      </c>
      <c r="R165" s="19"/>
      <c r="S165" s="19">
        <v>0</v>
      </c>
      <c r="T165" s="19" t="s">
        <v>11</v>
      </c>
      <c r="U165" s="19">
        <v>94</v>
      </c>
    </row>
    <row r="166" spans="1:21" x14ac:dyDescent="0.3">
      <c r="A166" s="18" t="s">
        <v>77</v>
      </c>
      <c r="B166" s="18" t="s">
        <v>60</v>
      </c>
      <c r="C166" s="18" t="s">
        <v>44</v>
      </c>
      <c r="D166" s="18">
        <v>6</v>
      </c>
      <c r="E166" s="18">
        <v>70</v>
      </c>
      <c r="F166" s="18"/>
      <c r="G166" s="18">
        <v>0</v>
      </c>
      <c r="H166" s="18">
        <v>3</v>
      </c>
      <c r="I166" s="18">
        <v>210</v>
      </c>
      <c r="J166" s="18"/>
      <c r="K166" s="18">
        <v>0</v>
      </c>
      <c r="L166" s="18"/>
      <c r="M166" s="18">
        <v>0</v>
      </c>
      <c r="N166" s="18"/>
      <c r="O166" s="18">
        <v>0</v>
      </c>
      <c r="P166" s="18"/>
      <c r="Q166" s="18">
        <v>0</v>
      </c>
      <c r="R166" s="18"/>
      <c r="S166" s="18">
        <v>0</v>
      </c>
      <c r="T166" s="18" t="s">
        <v>11</v>
      </c>
      <c r="U166" s="18">
        <v>90</v>
      </c>
    </row>
    <row r="167" spans="1:21" x14ac:dyDescent="0.3">
      <c r="A167" s="19" t="s">
        <v>78</v>
      </c>
      <c r="B167" s="19" t="s">
        <v>56</v>
      </c>
      <c r="C167" s="19" t="s">
        <v>13</v>
      </c>
      <c r="D167" s="19">
        <v>10</v>
      </c>
      <c r="E167" s="19">
        <v>145</v>
      </c>
      <c r="F167" s="19">
        <v>10</v>
      </c>
      <c r="G167" s="19">
        <v>1450</v>
      </c>
      <c r="H167" s="19"/>
      <c r="I167" s="19">
        <v>0</v>
      </c>
      <c r="J167" s="19"/>
      <c r="K167" s="19">
        <v>0</v>
      </c>
      <c r="L167" s="19"/>
      <c r="M167" s="19">
        <v>0</v>
      </c>
      <c r="N167" s="19"/>
      <c r="O167" s="19">
        <v>0</v>
      </c>
      <c r="P167" s="19"/>
      <c r="Q167" s="19">
        <v>0</v>
      </c>
      <c r="R167" s="19"/>
      <c r="S167" s="19">
        <v>0</v>
      </c>
      <c r="T167" s="19" t="s">
        <v>11</v>
      </c>
      <c r="U167" s="19">
        <v>94</v>
      </c>
    </row>
    <row r="168" spans="1:21" x14ac:dyDescent="0.3">
      <c r="A168" s="18" t="s">
        <v>78</v>
      </c>
      <c r="B168" s="18" t="s">
        <v>56</v>
      </c>
      <c r="C168" s="18" t="s">
        <v>18</v>
      </c>
      <c r="D168" s="18">
        <v>10</v>
      </c>
      <c r="E168" s="18">
        <v>145</v>
      </c>
      <c r="F168" s="18">
        <v>13</v>
      </c>
      <c r="G168" s="18">
        <v>1885</v>
      </c>
      <c r="H168" s="18">
        <v>10</v>
      </c>
      <c r="I168" s="18">
        <v>1450</v>
      </c>
      <c r="J168" s="18"/>
      <c r="K168" s="18">
        <v>0</v>
      </c>
      <c r="L168" s="18"/>
      <c r="M168" s="18">
        <v>0</v>
      </c>
      <c r="N168" s="18"/>
      <c r="O168" s="18">
        <v>0</v>
      </c>
      <c r="P168" s="18"/>
      <c r="Q168" s="18">
        <v>0</v>
      </c>
      <c r="R168" s="18"/>
      <c r="S168" s="18">
        <v>0</v>
      </c>
      <c r="T168" s="18" t="s">
        <v>11</v>
      </c>
      <c r="U168" s="18">
        <v>96</v>
      </c>
    </row>
    <row r="169" spans="1:21" x14ac:dyDescent="0.3">
      <c r="A169" s="19" t="s">
        <v>78</v>
      </c>
      <c r="B169" s="19" t="s">
        <v>56</v>
      </c>
      <c r="C169" s="19" t="s">
        <v>44</v>
      </c>
      <c r="D169" s="19">
        <v>10</v>
      </c>
      <c r="E169" s="19">
        <v>145</v>
      </c>
      <c r="F169" s="19">
        <v>2</v>
      </c>
      <c r="G169" s="19">
        <v>290</v>
      </c>
      <c r="H169" s="19"/>
      <c r="I169" s="19">
        <v>0</v>
      </c>
      <c r="J169" s="19"/>
      <c r="K169" s="19">
        <v>0</v>
      </c>
      <c r="L169" s="19"/>
      <c r="M169" s="19">
        <v>0</v>
      </c>
      <c r="N169" s="19"/>
      <c r="O169" s="19">
        <v>0</v>
      </c>
      <c r="P169" s="19"/>
      <c r="Q169" s="19">
        <v>0</v>
      </c>
      <c r="R169" s="19"/>
      <c r="S169" s="19">
        <v>0</v>
      </c>
      <c r="T169" s="19" t="s">
        <v>11</v>
      </c>
      <c r="U169" s="19">
        <v>100</v>
      </c>
    </row>
    <row r="170" spans="1:21" x14ac:dyDescent="0.3">
      <c r="A170" s="18" t="s">
        <v>78</v>
      </c>
      <c r="B170" s="18" t="s">
        <v>56</v>
      </c>
      <c r="C170" s="18" t="s">
        <v>10</v>
      </c>
      <c r="D170" s="18">
        <v>10</v>
      </c>
      <c r="E170" s="18">
        <v>130</v>
      </c>
      <c r="F170" s="18">
        <v>15</v>
      </c>
      <c r="G170" s="18">
        <v>1950</v>
      </c>
      <c r="H170" s="18">
        <v>15</v>
      </c>
      <c r="I170" s="18">
        <v>1950</v>
      </c>
      <c r="J170" s="18"/>
      <c r="K170" s="18">
        <v>0</v>
      </c>
      <c r="L170" s="18"/>
      <c r="M170" s="18">
        <v>0</v>
      </c>
      <c r="N170" s="18"/>
      <c r="O170" s="18">
        <v>0</v>
      </c>
      <c r="P170" s="18"/>
      <c r="Q170" s="18">
        <v>0</v>
      </c>
      <c r="R170" s="18"/>
      <c r="S170" s="18">
        <v>0</v>
      </c>
      <c r="T170" s="18" t="s">
        <v>11</v>
      </c>
      <c r="U170" s="18">
        <v>94</v>
      </c>
    </row>
    <row r="171" spans="1:21" x14ac:dyDescent="0.3">
      <c r="A171" s="19" t="s">
        <v>79</v>
      </c>
      <c r="B171" s="19" t="s">
        <v>80</v>
      </c>
      <c r="C171" s="19" t="s">
        <v>10</v>
      </c>
      <c r="D171" s="19">
        <v>5.5</v>
      </c>
      <c r="E171" s="19">
        <v>75</v>
      </c>
      <c r="F171" s="19">
        <v>15</v>
      </c>
      <c r="G171" s="19">
        <v>1125</v>
      </c>
      <c r="H171" s="19">
        <v>15</v>
      </c>
      <c r="I171" s="19">
        <v>1125</v>
      </c>
      <c r="J171" s="19">
        <v>7</v>
      </c>
      <c r="K171" s="19">
        <v>525</v>
      </c>
      <c r="L171" s="19">
        <v>8</v>
      </c>
      <c r="M171" s="19">
        <v>600</v>
      </c>
      <c r="N171" s="19">
        <v>27</v>
      </c>
      <c r="O171" s="19">
        <v>2025</v>
      </c>
      <c r="P171" s="19">
        <v>12</v>
      </c>
      <c r="Q171" s="19">
        <v>900</v>
      </c>
      <c r="R171" s="19">
        <v>177</v>
      </c>
      <c r="S171" s="19">
        <v>13275</v>
      </c>
      <c r="T171" s="19" t="s">
        <v>11</v>
      </c>
      <c r="U171" s="19">
        <v>97</v>
      </c>
    </row>
    <row r="172" spans="1:21" x14ac:dyDescent="0.3">
      <c r="A172" s="18" t="s">
        <v>79</v>
      </c>
      <c r="B172" s="18" t="s">
        <v>80</v>
      </c>
      <c r="C172" s="18" t="s">
        <v>13</v>
      </c>
      <c r="D172" s="18">
        <v>5.5</v>
      </c>
      <c r="E172" s="18">
        <v>85</v>
      </c>
      <c r="F172" s="18">
        <v>10</v>
      </c>
      <c r="G172" s="18">
        <v>850</v>
      </c>
      <c r="H172" s="18"/>
      <c r="I172" s="18">
        <v>0</v>
      </c>
      <c r="J172" s="18"/>
      <c r="K172" s="18">
        <v>0</v>
      </c>
      <c r="L172" s="18"/>
      <c r="M172" s="18">
        <v>0</v>
      </c>
      <c r="N172" s="18"/>
      <c r="O172" s="18">
        <v>0</v>
      </c>
      <c r="P172" s="18"/>
      <c r="Q172" s="18">
        <v>0</v>
      </c>
      <c r="R172" s="18"/>
      <c r="S172" s="18">
        <v>0</v>
      </c>
      <c r="T172" s="18" t="s">
        <v>11</v>
      </c>
      <c r="U172" s="18">
        <v>100</v>
      </c>
    </row>
    <row r="173" spans="1:21" x14ac:dyDescent="0.3">
      <c r="A173" s="19" t="s">
        <v>79</v>
      </c>
      <c r="B173" s="19" t="s">
        <v>80</v>
      </c>
      <c r="C173" s="19" t="s">
        <v>18</v>
      </c>
      <c r="D173" s="19">
        <v>5.5</v>
      </c>
      <c r="E173" s="19">
        <v>99</v>
      </c>
      <c r="F173" s="19">
        <v>13</v>
      </c>
      <c r="G173" s="19">
        <v>1287</v>
      </c>
      <c r="H173" s="19">
        <v>10</v>
      </c>
      <c r="I173" s="19">
        <v>990</v>
      </c>
      <c r="J173" s="19"/>
      <c r="K173" s="19">
        <v>0</v>
      </c>
      <c r="L173" s="19"/>
      <c r="M173" s="19">
        <v>0</v>
      </c>
      <c r="N173" s="19"/>
      <c r="O173" s="19">
        <v>0</v>
      </c>
      <c r="P173" s="19"/>
      <c r="Q173" s="19">
        <v>0</v>
      </c>
      <c r="R173" s="19"/>
      <c r="S173" s="19">
        <v>0</v>
      </c>
      <c r="T173" s="19" t="s">
        <v>11</v>
      </c>
      <c r="U173" s="19">
        <v>93</v>
      </c>
    </row>
    <row r="174" spans="1:21" x14ac:dyDescent="0.3">
      <c r="A174" s="18" t="s">
        <v>79</v>
      </c>
      <c r="B174" s="18" t="s">
        <v>80</v>
      </c>
      <c r="C174" s="18" t="s">
        <v>44</v>
      </c>
      <c r="D174" s="18">
        <v>5.5</v>
      </c>
      <c r="E174" s="18">
        <v>99</v>
      </c>
      <c r="F174" s="18">
        <v>2</v>
      </c>
      <c r="G174" s="18">
        <v>198</v>
      </c>
      <c r="H174" s="18"/>
      <c r="I174" s="18">
        <v>0</v>
      </c>
      <c r="J174" s="18"/>
      <c r="K174" s="18">
        <v>0</v>
      </c>
      <c r="L174" s="18"/>
      <c r="M174" s="18">
        <v>0</v>
      </c>
      <c r="N174" s="18"/>
      <c r="O174" s="18">
        <v>0</v>
      </c>
      <c r="P174" s="18"/>
      <c r="Q174" s="18">
        <v>0</v>
      </c>
      <c r="R174" s="18"/>
      <c r="S174" s="18">
        <v>0</v>
      </c>
      <c r="T174" s="18" t="s">
        <v>11</v>
      </c>
      <c r="U174" s="18">
        <v>90</v>
      </c>
    </row>
    <row r="175" spans="1:21" x14ac:dyDescent="0.3">
      <c r="A175" s="19" t="s">
        <v>81</v>
      </c>
      <c r="B175" s="19" t="s">
        <v>82</v>
      </c>
      <c r="C175" s="19" t="s">
        <v>13</v>
      </c>
      <c r="D175" s="19">
        <v>6</v>
      </c>
      <c r="E175" s="19">
        <v>60</v>
      </c>
      <c r="F175" s="19">
        <v>444</v>
      </c>
      <c r="G175" s="19">
        <v>26640</v>
      </c>
      <c r="H175" s="19">
        <v>294</v>
      </c>
      <c r="I175" s="19">
        <v>17640</v>
      </c>
      <c r="J175" s="19">
        <v>180</v>
      </c>
      <c r="K175" s="19">
        <v>10800</v>
      </c>
      <c r="L175" s="19">
        <v>222</v>
      </c>
      <c r="M175" s="19">
        <v>13320</v>
      </c>
      <c r="N175" s="19">
        <v>493</v>
      </c>
      <c r="O175" s="19">
        <v>29580</v>
      </c>
      <c r="P175" s="19">
        <v>450</v>
      </c>
      <c r="Q175" s="19">
        <v>27000</v>
      </c>
      <c r="R175" s="19">
        <v>0</v>
      </c>
      <c r="S175" s="19">
        <v>0</v>
      </c>
      <c r="T175" s="19" t="s">
        <v>11</v>
      </c>
      <c r="U175" s="19">
        <v>96</v>
      </c>
    </row>
    <row r="176" spans="1:21" x14ac:dyDescent="0.3">
      <c r="A176" s="18" t="s">
        <v>83</v>
      </c>
      <c r="B176" s="18" t="s">
        <v>84</v>
      </c>
      <c r="C176" s="18" t="s">
        <v>10</v>
      </c>
      <c r="D176" s="18">
        <v>40</v>
      </c>
      <c r="E176" s="18">
        <v>220</v>
      </c>
      <c r="F176" s="18">
        <v>0</v>
      </c>
      <c r="G176" s="18">
        <v>0</v>
      </c>
      <c r="H176" s="18">
        <v>1</v>
      </c>
      <c r="I176" s="18">
        <v>220</v>
      </c>
      <c r="J176" s="18">
        <v>0</v>
      </c>
      <c r="K176" s="18">
        <v>0</v>
      </c>
      <c r="L176" s="18">
        <v>1</v>
      </c>
      <c r="M176" s="18">
        <v>220</v>
      </c>
      <c r="N176" s="18">
        <v>38</v>
      </c>
      <c r="O176" s="18">
        <v>8360</v>
      </c>
      <c r="P176" s="18"/>
      <c r="Q176" s="18">
        <v>0</v>
      </c>
      <c r="R176" s="18"/>
      <c r="S176" s="18">
        <v>0</v>
      </c>
      <c r="T176" s="18" t="s">
        <v>11</v>
      </c>
      <c r="U176" s="18">
        <v>98</v>
      </c>
    </row>
    <row r="177" spans="1:21" x14ac:dyDescent="0.3">
      <c r="A177" s="19" t="s">
        <v>83</v>
      </c>
      <c r="B177" s="19" t="s">
        <v>84</v>
      </c>
      <c r="C177" s="19" t="s">
        <v>13</v>
      </c>
      <c r="D177" s="19">
        <v>40</v>
      </c>
      <c r="E177" s="19">
        <v>250</v>
      </c>
      <c r="F177" s="19">
        <v>1</v>
      </c>
      <c r="G177" s="19">
        <v>250</v>
      </c>
      <c r="H177" s="19"/>
      <c r="I177" s="19">
        <v>0</v>
      </c>
      <c r="J177" s="19"/>
      <c r="K177" s="19">
        <v>0</v>
      </c>
      <c r="L177" s="19"/>
      <c r="M177" s="19">
        <v>0</v>
      </c>
      <c r="N177" s="19"/>
      <c r="O177" s="19">
        <v>0</v>
      </c>
      <c r="P177" s="19"/>
      <c r="Q177" s="19">
        <v>0</v>
      </c>
      <c r="R177" s="19"/>
      <c r="S177" s="19">
        <v>0</v>
      </c>
      <c r="T177" s="19" t="s">
        <v>11</v>
      </c>
      <c r="U177" s="19">
        <v>100</v>
      </c>
    </row>
    <row r="178" spans="1:21" x14ac:dyDescent="0.3">
      <c r="A178" s="18" t="s">
        <v>83</v>
      </c>
      <c r="B178" s="18" t="s">
        <v>84</v>
      </c>
      <c r="C178" s="18" t="s">
        <v>18</v>
      </c>
      <c r="D178" s="18">
        <v>40</v>
      </c>
      <c r="E178" s="18">
        <v>300</v>
      </c>
      <c r="F178" s="18"/>
      <c r="G178" s="18">
        <v>0</v>
      </c>
      <c r="H178" s="18">
        <v>5</v>
      </c>
      <c r="I178" s="18">
        <v>1500</v>
      </c>
      <c r="J178" s="18"/>
      <c r="K178" s="18">
        <v>0</v>
      </c>
      <c r="L178" s="18"/>
      <c r="M178" s="18">
        <v>0</v>
      </c>
      <c r="N178" s="18"/>
      <c r="O178" s="18">
        <v>0</v>
      </c>
      <c r="P178" s="18"/>
      <c r="Q178" s="18">
        <v>0</v>
      </c>
      <c r="R178" s="18"/>
      <c r="S178" s="18">
        <v>0</v>
      </c>
      <c r="T178" s="18" t="s">
        <v>11</v>
      </c>
      <c r="U178" s="18">
        <v>94</v>
      </c>
    </row>
    <row r="179" spans="1:21" x14ac:dyDescent="0.3">
      <c r="A179" s="19" t="s">
        <v>83</v>
      </c>
      <c r="B179" s="19" t="s">
        <v>84</v>
      </c>
      <c r="C179" s="19" t="s">
        <v>39</v>
      </c>
      <c r="D179" s="19">
        <v>40</v>
      </c>
      <c r="E179" s="19">
        <v>300</v>
      </c>
      <c r="F179" s="19"/>
      <c r="G179" s="19">
        <v>0</v>
      </c>
      <c r="H179" s="19">
        <v>5</v>
      </c>
      <c r="I179" s="19">
        <v>1500</v>
      </c>
      <c r="J179" s="19"/>
      <c r="K179" s="19">
        <v>0</v>
      </c>
      <c r="L179" s="19"/>
      <c r="M179" s="19">
        <v>0</v>
      </c>
      <c r="N179" s="19"/>
      <c r="O179" s="19">
        <v>0</v>
      </c>
      <c r="P179" s="19"/>
      <c r="Q179" s="19">
        <v>0</v>
      </c>
      <c r="R179" s="19"/>
      <c r="S179" s="19">
        <v>0</v>
      </c>
      <c r="T179" s="19" t="s">
        <v>11</v>
      </c>
      <c r="U179" s="19">
        <v>99</v>
      </c>
    </row>
    <row r="180" spans="1:21" x14ac:dyDescent="0.3">
      <c r="A180" s="18" t="s">
        <v>83</v>
      </c>
      <c r="B180" s="18" t="s">
        <v>84</v>
      </c>
      <c r="C180" s="18" t="s">
        <v>15</v>
      </c>
      <c r="D180" s="18">
        <v>40</v>
      </c>
      <c r="E180" s="18">
        <v>250</v>
      </c>
      <c r="F180" s="18"/>
      <c r="G180" s="18">
        <v>0</v>
      </c>
      <c r="H180" s="18">
        <v>5</v>
      </c>
      <c r="I180" s="18">
        <v>1250</v>
      </c>
      <c r="J180" s="18"/>
      <c r="K180" s="18">
        <v>0</v>
      </c>
      <c r="L180" s="18"/>
      <c r="M180" s="18">
        <v>0</v>
      </c>
      <c r="N180" s="18"/>
      <c r="O180" s="18">
        <v>0</v>
      </c>
      <c r="P180" s="18"/>
      <c r="Q180" s="18">
        <v>0</v>
      </c>
      <c r="R180" s="18"/>
      <c r="S180" s="18">
        <v>0</v>
      </c>
      <c r="T180" s="18" t="s">
        <v>11</v>
      </c>
      <c r="U180" s="18">
        <v>90</v>
      </c>
    </row>
    <row r="181" spans="1:21" x14ac:dyDescent="0.3">
      <c r="A181" s="19" t="s">
        <v>83</v>
      </c>
      <c r="B181" s="19" t="s">
        <v>84</v>
      </c>
      <c r="C181" s="19" t="s">
        <v>44</v>
      </c>
      <c r="D181" s="19">
        <v>40</v>
      </c>
      <c r="E181" s="19">
        <v>250</v>
      </c>
      <c r="F181" s="19"/>
      <c r="G181" s="19">
        <v>0</v>
      </c>
      <c r="H181" s="19">
        <v>5</v>
      </c>
      <c r="I181" s="19">
        <v>1250</v>
      </c>
      <c r="J181" s="19"/>
      <c r="K181" s="19">
        <v>0</v>
      </c>
      <c r="L181" s="19"/>
      <c r="M181" s="19">
        <v>0</v>
      </c>
      <c r="N181" s="19"/>
      <c r="O181" s="19">
        <v>0</v>
      </c>
      <c r="P181" s="19"/>
      <c r="Q181" s="19">
        <v>0</v>
      </c>
      <c r="R181" s="19"/>
      <c r="S181" s="19">
        <v>0</v>
      </c>
      <c r="T181" s="19" t="s">
        <v>11</v>
      </c>
      <c r="U181" s="19">
        <v>98</v>
      </c>
    </row>
    <row r="182" spans="1:21" x14ac:dyDescent="0.3">
      <c r="A182" s="18" t="s">
        <v>85</v>
      </c>
      <c r="B182" s="18" t="s">
        <v>86</v>
      </c>
      <c r="C182" s="18" t="s">
        <v>10</v>
      </c>
      <c r="D182" s="18">
        <v>47</v>
      </c>
      <c r="E182" s="18">
        <v>340</v>
      </c>
      <c r="F182" s="18">
        <v>2</v>
      </c>
      <c r="G182" s="18">
        <v>680</v>
      </c>
      <c r="H182" s="18">
        <v>34</v>
      </c>
      <c r="I182" s="18">
        <v>11560</v>
      </c>
      <c r="J182" s="18">
        <v>36</v>
      </c>
      <c r="K182" s="18">
        <v>12240</v>
      </c>
      <c r="L182" s="18">
        <v>2</v>
      </c>
      <c r="M182" s="18">
        <v>680</v>
      </c>
      <c r="N182" s="18">
        <v>0</v>
      </c>
      <c r="O182" s="18">
        <v>0</v>
      </c>
      <c r="P182" s="18"/>
      <c r="Q182" s="18">
        <v>0</v>
      </c>
      <c r="R182" s="18"/>
      <c r="S182" s="18">
        <v>0</v>
      </c>
      <c r="T182" s="18" t="s">
        <v>11</v>
      </c>
      <c r="U182" s="18">
        <v>92</v>
      </c>
    </row>
    <row r="183" spans="1:21" x14ac:dyDescent="0.3">
      <c r="A183" s="19" t="s">
        <v>85</v>
      </c>
      <c r="B183" s="19" t="s">
        <v>86</v>
      </c>
      <c r="C183" s="19" t="s">
        <v>13</v>
      </c>
      <c r="D183" s="19">
        <v>47</v>
      </c>
      <c r="E183" s="19">
        <v>370</v>
      </c>
      <c r="F183" s="19">
        <v>3</v>
      </c>
      <c r="G183" s="19">
        <v>1110</v>
      </c>
      <c r="H183" s="19"/>
      <c r="I183" s="19">
        <v>0</v>
      </c>
      <c r="J183" s="19"/>
      <c r="K183" s="19">
        <v>0</v>
      </c>
      <c r="L183" s="19"/>
      <c r="M183" s="19">
        <v>0</v>
      </c>
      <c r="N183" s="19"/>
      <c r="O183" s="19">
        <v>0</v>
      </c>
      <c r="P183" s="19"/>
      <c r="Q183" s="19">
        <v>0</v>
      </c>
      <c r="R183" s="19"/>
      <c r="S183" s="19">
        <v>0</v>
      </c>
      <c r="T183" s="19" t="s">
        <v>11</v>
      </c>
      <c r="U183" s="19">
        <v>97</v>
      </c>
    </row>
    <row r="184" spans="1:21" x14ac:dyDescent="0.3">
      <c r="A184" s="18" t="s">
        <v>85</v>
      </c>
      <c r="B184" s="18" t="s">
        <v>86</v>
      </c>
      <c r="C184" s="18" t="s">
        <v>18</v>
      </c>
      <c r="D184" s="18">
        <v>47</v>
      </c>
      <c r="E184" s="18">
        <v>400</v>
      </c>
      <c r="F184" s="18">
        <v>5</v>
      </c>
      <c r="G184" s="18">
        <v>2000</v>
      </c>
      <c r="H184" s="18"/>
      <c r="I184" s="18">
        <v>0</v>
      </c>
      <c r="J184" s="18"/>
      <c r="K184" s="18">
        <v>0</v>
      </c>
      <c r="L184" s="18"/>
      <c r="M184" s="18">
        <v>0</v>
      </c>
      <c r="N184" s="18"/>
      <c r="O184" s="18">
        <v>0</v>
      </c>
      <c r="P184" s="18"/>
      <c r="Q184" s="18">
        <v>0</v>
      </c>
      <c r="R184" s="18"/>
      <c r="S184" s="18">
        <v>0</v>
      </c>
      <c r="T184" s="18" t="s">
        <v>11</v>
      </c>
      <c r="U184" s="18">
        <v>90</v>
      </c>
    </row>
    <row r="185" spans="1:21" x14ac:dyDescent="0.3">
      <c r="A185" s="19" t="s">
        <v>85</v>
      </c>
      <c r="B185" s="19" t="s">
        <v>86</v>
      </c>
      <c r="C185" s="19" t="s">
        <v>39</v>
      </c>
      <c r="D185" s="19">
        <v>47</v>
      </c>
      <c r="E185" s="19">
        <v>400</v>
      </c>
      <c r="F185" s="19"/>
      <c r="G185" s="19">
        <v>0</v>
      </c>
      <c r="H185" s="19">
        <v>1</v>
      </c>
      <c r="I185" s="19">
        <v>400</v>
      </c>
      <c r="J185" s="19"/>
      <c r="K185" s="19">
        <v>0</v>
      </c>
      <c r="L185" s="19"/>
      <c r="M185" s="19">
        <v>0</v>
      </c>
      <c r="N185" s="19"/>
      <c r="O185" s="19">
        <v>0</v>
      </c>
      <c r="P185" s="19"/>
      <c r="Q185" s="19">
        <v>0</v>
      </c>
      <c r="R185" s="19"/>
      <c r="S185" s="19">
        <v>0</v>
      </c>
      <c r="T185" s="19" t="s">
        <v>11</v>
      </c>
      <c r="U185" s="19">
        <v>90</v>
      </c>
    </row>
    <row r="186" spans="1:21" x14ac:dyDescent="0.3">
      <c r="A186" s="18" t="s">
        <v>85</v>
      </c>
      <c r="B186" s="18" t="s">
        <v>86</v>
      </c>
      <c r="C186" s="18" t="s">
        <v>44</v>
      </c>
      <c r="D186" s="18">
        <v>47</v>
      </c>
      <c r="E186" s="18">
        <v>370</v>
      </c>
      <c r="F186" s="18">
        <v>2</v>
      </c>
      <c r="G186" s="18">
        <v>740</v>
      </c>
      <c r="H186" s="18"/>
      <c r="I186" s="18">
        <v>0</v>
      </c>
      <c r="J186" s="18"/>
      <c r="K186" s="18">
        <v>0</v>
      </c>
      <c r="L186" s="18"/>
      <c r="M186" s="18">
        <v>0</v>
      </c>
      <c r="N186" s="18"/>
      <c r="O186" s="18">
        <v>0</v>
      </c>
      <c r="P186" s="18"/>
      <c r="Q186" s="18">
        <v>0</v>
      </c>
      <c r="R186" s="18"/>
      <c r="S186" s="18">
        <v>0</v>
      </c>
      <c r="T186" s="18" t="s">
        <v>11</v>
      </c>
      <c r="U186" s="18">
        <v>99</v>
      </c>
    </row>
    <row r="187" spans="1:21" x14ac:dyDescent="0.3">
      <c r="A187" s="19" t="s">
        <v>87</v>
      </c>
      <c r="B187" s="19" t="s">
        <v>88</v>
      </c>
      <c r="C187" s="19" t="s">
        <v>10</v>
      </c>
      <c r="D187" s="19">
        <v>60</v>
      </c>
      <c r="E187" s="19">
        <v>579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12</v>
      </c>
      <c r="O187" s="19">
        <v>6948</v>
      </c>
      <c r="P187" s="19"/>
      <c r="Q187" s="19">
        <v>0</v>
      </c>
      <c r="R187" s="19"/>
      <c r="S187" s="19">
        <v>0</v>
      </c>
      <c r="T187" s="19" t="s">
        <v>11</v>
      </c>
      <c r="U187" s="19">
        <v>96</v>
      </c>
    </row>
    <row r="188" spans="1:21" x14ac:dyDescent="0.3">
      <c r="A188" s="18" t="s">
        <v>87</v>
      </c>
      <c r="B188" s="18" t="s">
        <v>88</v>
      </c>
      <c r="C188" s="18" t="s">
        <v>13</v>
      </c>
      <c r="D188" s="18">
        <v>60</v>
      </c>
      <c r="E188" s="18">
        <v>589</v>
      </c>
      <c r="F188" s="18">
        <v>10</v>
      </c>
      <c r="G188" s="18">
        <v>5890</v>
      </c>
      <c r="H188" s="18"/>
      <c r="I188" s="18">
        <v>0</v>
      </c>
      <c r="J188" s="18"/>
      <c r="K188" s="18">
        <v>0</v>
      </c>
      <c r="L188" s="18"/>
      <c r="M188" s="18">
        <v>0</v>
      </c>
      <c r="N188" s="18"/>
      <c r="O188" s="18">
        <v>0</v>
      </c>
      <c r="P188" s="18"/>
      <c r="Q188" s="18">
        <v>0</v>
      </c>
      <c r="R188" s="18"/>
      <c r="S188" s="18">
        <v>0</v>
      </c>
      <c r="T188" s="18" t="s">
        <v>11</v>
      </c>
      <c r="U188" s="18">
        <v>90</v>
      </c>
    </row>
    <row r="189" spans="1:21" x14ac:dyDescent="0.3">
      <c r="A189" s="19" t="s">
        <v>87</v>
      </c>
      <c r="B189" s="19" t="s">
        <v>88</v>
      </c>
      <c r="C189" s="19" t="s">
        <v>18</v>
      </c>
      <c r="D189" s="19">
        <v>60</v>
      </c>
      <c r="E189" s="19">
        <v>650</v>
      </c>
      <c r="F189" s="19">
        <v>3</v>
      </c>
      <c r="G189" s="19">
        <v>1950</v>
      </c>
      <c r="H189" s="19"/>
      <c r="I189" s="19">
        <v>0</v>
      </c>
      <c r="J189" s="19"/>
      <c r="K189" s="19">
        <v>0</v>
      </c>
      <c r="L189" s="19"/>
      <c r="M189" s="19">
        <v>0</v>
      </c>
      <c r="N189" s="19"/>
      <c r="O189" s="19">
        <v>0</v>
      </c>
      <c r="P189" s="19"/>
      <c r="Q189" s="19">
        <v>0</v>
      </c>
      <c r="R189" s="19"/>
      <c r="S189" s="19">
        <v>0</v>
      </c>
      <c r="T189" s="19" t="s">
        <v>11</v>
      </c>
      <c r="U189" s="19">
        <v>92</v>
      </c>
    </row>
    <row r="190" spans="1:21" x14ac:dyDescent="0.3">
      <c r="A190" s="18" t="s">
        <v>87</v>
      </c>
      <c r="B190" s="18" t="s">
        <v>88</v>
      </c>
      <c r="C190" s="18" t="s">
        <v>39</v>
      </c>
      <c r="D190" s="18">
        <v>60</v>
      </c>
      <c r="E190" s="18">
        <v>650</v>
      </c>
      <c r="F190" s="18">
        <v>5</v>
      </c>
      <c r="G190" s="18">
        <v>3250</v>
      </c>
      <c r="H190" s="18"/>
      <c r="I190" s="18">
        <v>0</v>
      </c>
      <c r="J190" s="18"/>
      <c r="K190" s="18">
        <v>0</v>
      </c>
      <c r="L190" s="18"/>
      <c r="M190" s="18">
        <v>0</v>
      </c>
      <c r="N190" s="18"/>
      <c r="O190" s="18">
        <v>0</v>
      </c>
      <c r="P190" s="18"/>
      <c r="Q190" s="18">
        <v>0</v>
      </c>
      <c r="R190" s="18"/>
      <c r="S190" s="18">
        <v>0</v>
      </c>
      <c r="T190" s="18" t="s">
        <v>11</v>
      </c>
      <c r="U190" s="18">
        <v>99</v>
      </c>
    </row>
    <row r="191" spans="1:21" x14ac:dyDescent="0.3">
      <c r="A191" s="19" t="s">
        <v>89</v>
      </c>
      <c r="B191" s="19" t="s">
        <v>90</v>
      </c>
      <c r="C191" s="19" t="s">
        <v>10</v>
      </c>
      <c r="D191" s="19">
        <v>40</v>
      </c>
      <c r="E191" s="19">
        <v>250</v>
      </c>
      <c r="F191" s="19">
        <v>5</v>
      </c>
      <c r="G191" s="19">
        <v>1250</v>
      </c>
      <c r="H191" s="19">
        <v>0</v>
      </c>
      <c r="I191" s="19">
        <v>0</v>
      </c>
      <c r="J191" s="19">
        <v>0</v>
      </c>
      <c r="K191" s="19">
        <v>0</v>
      </c>
      <c r="L191" s="19">
        <v>2</v>
      </c>
      <c r="M191" s="19">
        <v>500</v>
      </c>
      <c r="N191" s="19">
        <v>52</v>
      </c>
      <c r="O191" s="19">
        <v>13000</v>
      </c>
      <c r="P191" s="19"/>
      <c r="Q191" s="19">
        <v>0</v>
      </c>
      <c r="R191" s="19"/>
      <c r="S191" s="19">
        <v>0</v>
      </c>
      <c r="T191" s="19" t="s">
        <v>11</v>
      </c>
      <c r="U191" s="19">
        <v>95</v>
      </c>
    </row>
    <row r="192" spans="1:21" x14ac:dyDescent="0.3">
      <c r="A192" s="18" t="s">
        <v>89</v>
      </c>
      <c r="B192" s="18" t="s">
        <v>90</v>
      </c>
      <c r="C192" s="18" t="s">
        <v>18</v>
      </c>
      <c r="D192" s="18">
        <v>40</v>
      </c>
      <c r="E192" s="18">
        <v>290</v>
      </c>
      <c r="F192" s="18">
        <v>5</v>
      </c>
      <c r="G192" s="18">
        <v>1450</v>
      </c>
      <c r="H192" s="18"/>
      <c r="I192" s="18">
        <v>0</v>
      </c>
      <c r="J192" s="18"/>
      <c r="K192" s="18">
        <v>0</v>
      </c>
      <c r="L192" s="18"/>
      <c r="M192" s="18">
        <v>0</v>
      </c>
      <c r="N192" s="18"/>
      <c r="O192" s="18">
        <v>0</v>
      </c>
      <c r="P192" s="18"/>
      <c r="Q192" s="18">
        <v>0</v>
      </c>
      <c r="R192" s="18"/>
      <c r="S192" s="18">
        <v>0</v>
      </c>
      <c r="T192" s="18" t="s">
        <v>11</v>
      </c>
      <c r="U192" s="18">
        <v>93</v>
      </c>
    </row>
    <row r="193" spans="1:21" x14ac:dyDescent="0.3">
      <c r="A193" s="19" t="s">
        <v>89</v>
      </c>
      <c r="B193" s="19" t="s">
        <v>90</v>
      </c>
      <c r="C193" s="19" t="s">
        <v>15</v>
      </c>
      <c r="D193" s="19">
        <v>40</v>
      </c>
      <c r="E193" s="19">
        <v>260</v>
      </c>
      <c r="F193" s="19">
        <v>1</v>
      </c>
      <c r="G193" s="19">
        <v>260</v>
      </c>
      <c r="H193" s="19"/>
      <c r="I193" s="19">
        <v>0</v>
      </c>
      <c r="J193" s="19"/>
      <c r="K193" s="19">
        <v>0</v>
      </c>
      <c r="L193" s="19"/>
      <c r="M193" s="19">
        <v>0</v>
      </c>
      <c r="N193" s="19"/>
      <c r="O193" s="19">
        <v>0</v>
      </c>
      <c r="P193" s="19"/>
      <c r="Q193" s="19">
        <v>0</v>
      </c>
      <c r="R193" s="19"/>
      <c r="S193" s="19">
        <v>0</v>
      </c>
      <c r="T193" s="19" t="s">
        <v>11</v>
      </c>
      <c r="U193" s="19">
        <v>92</v>
      </c>
    </row>
    <row r="194" spans="1:21" x14ac:dyDescent="0.3">
      <c r="A194" s="18" t="s">
        <v>89</v>
      </c>
      <c r="B194" s="18" t="s">
        <v>90</v>
      </c>
      <c r="C194" s="18" t="s">
        <v>39</v>
      </c>
      <c r="D194" s="18">
        <v>40</v>
      </c>
      <c r="E194" s="18">
        <v>290</v>
      </c>
      <c r="F194" s="18">
        <v>5</v>
      </c>
      <c r="G194" s="18">
        <v>1450</v>
      </c>
      <c r="H194" s="18"/>
      <c r="I194" s="18">
        <v>0</v>
      </c>
      <c r="J194" s="18"/>
      <c r="K194" s="18">
        <v>0</v>
      </c>
      <c r="L194" s="18"/>
      <c r="M194" s="18">
        <v>0</v>
      </c>
      <c r="N194" s="18"/>
      <c r="O194" s="18">
        <v>0</v>
      </c>
      <c r="P194" s="18"/>
      <c r="Q194" s="18">
        <v>0</v>
      </c>
      <c r="R194" s="18"/>
      <c r="S194" s="18">
        <v>0</v>
      </c>
      <c r="T194" s="18" t="s">
        <v>11</v>
      </c>
      <c r="U194" s="18">
        <v>95</v>
      </c>
    </row>
    <row r="195" spans="1:21" x14ac:dyDescent="0.3">
      <c r="A195" s="19" t="s">
        <v>89</v>
      </c>
      <c r="B195" s="19" t="s">
        <v>90</v>
      </c>
      <c r="C195" s="19" t="s">
        <v>252</v>
      </c>
      <c r="D195" s="19">
        <v>40</v>
      </c>
      <c r="E195" s="19">
        <v>290</v>
      </c>
      <c r="F195" s="19"/>
      <c r="G195" s="19">
        <v>0</v>
      </c>
      <c r="H195" s="19">
        <v>1</v>
      </c>
      <c r="I195" s="19">
        <v>290</v>
      </c>
      <c r="J195" s="19"/>
      <c r="K195" s="19">
        <v>0</v>
      </c>
      <c r="L195" s="19"/>
      <c r="M195" s="19">
        <v>0</v>
      </c>
      <c r="N195" s="19"/>
      <c r="O195" s="19">
        <v>0</v>
      </c>
      <c r="P195" s="19"/>
      <c r="Q195" s="19">
        <v>0</v>
      </c>
      <c r="R195" s="19"/>
      <c r="S195" s="19">
        <v>0</v>
      </c>
      <c r="T195" s="19" t="s">
        <v>11</v>
      </c>
      <c r="U195" s="19">
        <v>90</v>
      </c>
    </row>
    <row r="196" spans="1:21" x14ac:dyDescent="0.3">
      <c r="A196" s="18" t="s">
        <v>91</v>
      </c>
      <c r="B196" s="18" t="s">
        <v>92</v>
      </c>
      <c r="C196" s="18" t="s">
        <v>10</v>
      </c>
      <c r="D196" s="18">
        <v>47</v>
      </c>
      <c r="E196" s="18">
        <v>315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1</v>
      </c>
      <c r="M196" s="18">
        <v>315</v>
      </c>
      <c r="N196" s="18">
        <v>0</v>
      </c>
      <c r="O196" s="18">
        <v>0</v>
      </c>
      <c r="P196" s="18"/>
      <c r="Q196" s="18">
        <v>0</v>
      </c>
      <c r="R196" s="18"/>
      <c r="S196" s="18">
        <v>0</v>
      </c>
      <c r="T196" s="18" t="s">
        <v>11</v>
      </c>
      <c r="U196" s="18">
        <v>93</v>
      </c>
    </row>
    <row r="197" spans="1:21" x14ac:dyDescent="0.3">
      <c r="A197" s="19" t="s">
        <v>91</v>
      </c>
      <c r="B197" s="19" t="s">
        <v>92</v>
      </c>
      <c r="C197" s="19" t="s">
        <v>13</v>
      </c>
      <c r="D197" s="19">
        <v>47</v>
      </c>
      <c r="E197" s="19">
        <v>340</v>
      </c>
      <c r="F197" s="19">
        <v>1</v>
      </c>
      <c r="G197" s="19">
        <v>340</v>
      </c>
      <c r="H197" s="19"/>
      <c r="I197" s="19">
        <v>0</v>
      </c>
      <c r="J197" s="19"/>
      <c r="K197" s="19">
        <v>0</v>
      </c>
      <c r="L197" s="19"/>
      <c r="M197" s="19">
        <v>0</v>
      </c>
      <c r="N197" s="19"/>
      <c r="O197" s="19">
        <v>0</v>
      </c>
      <c r="P197" s="19"/>
      <c r="Q197" s="19">
        <v>0</v>
      </c>
      <c r="R197" s="19"/>
      <c r="S197" s="19">
        <v>0</v>
      </c>
      <c r="T197" s="19" t="s">
        <v>11</v>
      </c>
      <c r="U197" s="19">
        <v>91</v>
      </c>
    </row>
    <row r="198" spans="1:21" x14ac:dyDescent="0.3">
      <c r="A198" s="18" t="s">
        <v>91</v>
      </c>
      <c r="B198" s="18" t="s">
        <v>92</v>
      </c>
      <c r="C198" s="18" t="s">
        <v>39</v>
      </c>
      <c r="D198" s="18">
        <v>47</v>
      </c>
      <c r="E198" s="18">
        <v>370</v>
      </c>
      <c r="F198" s="18"/>
      <c r="G198" s="18">
        <v>0</v>
      </c>
      <c r="H198" s="18">
        <v>1</v>
      </c>
      <c r="I198" s="18">
        <v>370</v>
      </c>
      <c r="J198" s="18"/>
      <c r="K198" s="18">
        <v>0</v>
      </c>
      <c r="L198" s="18"/>
      <c r="M198" s="18">
        <v>0</v>
      </c>
      <c r="N198" s="18"/>
      <c r="O198" s="18">
        <v>0</v>
      </c>
      <c r="P198" s="18"/>
      <c r="Q198" s="18">
        <v>0</v>
      </c>
      <c r="R198" s="18"/>
      <c r="S198" s="18">
        <v>0</v>
      </c>
      <c r="T198" s="18" t="s">
        <v>11</v>
      </c>
      <c r="U198" s="18">
        <v>93</v>
      </c>
    </row>
    <row r="199" spans="1:21" x14ac:dyDescent="0.3">
      <c r="A199" s="19" t="s">
        <v>91</v>
      </c>
      <c r="B199" s="19" t="s">
        <v>92</v>
      </c>
      <c r="C199" s="19" t="s">
        <v>18</v>
      </c>
      <c r="D199" s="19">
        <v>47</v>
      </c>
      <c r="E199" s="19">
        <v>370</v>
      </c>
      <c r="F199" s="19">
        <v>1</v>
      </c>
      <c r="G199" s="19">
        <v>370</v>
      </c>
      <c r="H199" s="19"/>
      <c r="I199" s="19">
        <v>0</v>
      </c>
      <c r="J199" s="19"/>
      <c r="K199" s="19">
        <v>0</v>
      </c>
      <c r="L199" s="19"/>
      <c r="M199" s="19">
        <v>0</v>
      </c>
      <c r="N199" s="19"/>
      <c r="O199" s="19">
        <v>0</v>
      </c>
      <c r="P199" s="19"/>
      <c r="Q199" s="19">
        <v>0</v>
      </c>
      <c r="R199" s="19"/>
      <c r="S199" s="19">
        <v>0</v>
      </c>
      <c r="T199" s="19" t="s">
        <v>11</v>
      </c>
      <c r="U199" s="19">
        <v>99</v>
      </c>
    </row>
    <row r="200" spans="1:21" x14ac:dyDescent="0.3">
      <c r="A200" s="18" t="s">
        <v>93</v>
      </c>
      <c r="B200" s="18" t="s">
        <v>94</v>
      </c>
      <c r="C200" s="18" t="s">
        <v>10</v>
      </c>
      <c r="D200" s="18">
        <v>55</v>
      </c>
      <c r="E200" s="18">
        <v>450</v>
      </c>
      <c r="F200" s="18">
        <v>7</v>
      </c>
      <c r="G200" s="18">
        <v>3150</v>
      </c>
      <c r="H200" s="18">
        <v>2</v>
      </c>
      <c r="I200" s="18">
        <v>900</v>
      </c>
      <c r="J200" s="18">
        <v>3</v>
      </c>
      <c r="K200" s="18">
        <v>1350</v>
      </c>
      <c r="L200" s="18">
        <v>1</v>
      </c>
      <c r="M200" s="18">
        <v>450</v>
      </c>
      <c r="N200" s="18">
        <v>8</v>
      </c>
      <c r="O200" s="18">
        <v>3600</v>
      </c>
      <c r="P200" s="18"/>
      <c r="Q200" s="18">
        <v>0</v>
      </c>
      <c r="R200" s="18"/>
      <c r="S200" s="18">
        <v>0</v>
      </c>
      <c r="T200" s="18" t="s">
        <v>11</v>
      </c>
      <c r="U200" s="18">
        <v>95</v>
      </c>
    </row>
    <row r="201" spans="1:21" x14ac:dyDescent="0.3">
      <c r="A201" s="19" t="s">
        <v>93</v>
      </c>
      <c r="B201" s="19" t="s">
        <v>94</v>
      </c>
      <c r="C201" s="19" t="s">
        <v>13</v>
      </c>
      <c r="D201" s="19">
        <v>55</v>
      </c>
      <c r="E201" s="19">
        <v>470</v>
      </c>
      <c r="F201" s="19">
        <v>2</v>
      </c>
      <c r="G201" s="19">
        <v>940</v>
      </c>
      <c r="H201" s="19"/>
      <c r="I201" s="19">
        <v>0</v>
      </c>
      <c r="J201" s="19"/>
      <c r="K201" s="19">
        <v>0</v>
      </c>
      <c r="L201" s="19"/>
      <c r="M201" s="19">
        <v>0</v>
      </c>
      <c r="N201" s="19"/>
      <c r="O201" s="19">
        <v>0</v>
      </c>
      <c r="P201" s="19"/>
      <c r="Q201" s="19">
        <v>0</v>
      </c>
      <c r="R201" s="19"/>
      <c r="S201" s="19">
        <v>0</v>
      </c>
      <c r="T201" s="19" t="s">
        <v>11</v>
      </c>
      <c r="U201" s="19">
        <v>96</v>
      </c>
    </row>
    <row r="202" spans="1:21" x14ac:dyDescent="0.3">
      <c r="A202" s="18" t="s">
        <v>93</v>
      </c>
      <c r="B202" s="18" t="s">
        <v>94</v>
      </c>
      <c r="C202" s="18" t="s">
        <v>39</v>
      </c>
      <c r="D202" s="18">
        <v>55</v>
      </c>
      <c r="E202" s="18">
        <v>500</v>
      </c>
      <c r="F202" s="18"/>
      <c r="G202" s="18">
        <v>0</v>
      </c>
      <c r="H202" s="18">
        <v>1</v>
      </c>
      <c r="I202" s="18">
        <v>500</v>
      </c>
      <c r="J202" s="18"/>
      <c r="K202" s="18">
        <v>0</v>
      </c>
      <c r="L202" s="18"/>
      <c r="M202" s="18">
        <v>0</v>
      </c>
      <c r="N202" s="18"/>
      <c r="O202" s="18">
        <v>0</v>
      </c>
      <c r="P202" s="18"/>
      <c r="Q202" s="18">
        <v>0</v>
      </c>
      <c r="R202" s="18"/>
      <c r="S202" s="18">
        <v>0</v>
      </c>
      <c r="T202" s="18" t="s">
        <v>11</v>
      </c>
      <c r="U202" s="18">
        <v>93</v>
      </c>
    </row>
    <row r="203" spans="1:21" x14ac:dyDescent="0.3">
      <c r="A203" s="19" t="s">
        <v>93</v>
      </c>
      <c r="B203" s="19" t="s">
        <v>94</v>
      </c>
      <c r="C203" s="19" t="s">
        <v>18</v>
      </c>
      <c r="D203" s="19">
        <v>55</v>
      </c>
      <c r="E203" s="19">
        <v>500</v>
      </c>
      <c r="F203" s="19">
        <v>1</v>
      </c>
      <c r="G203" s="19">
        <v>500</v>
      </c>
      <c r="H203" s="19"/>
      <c r="I203" s="19">
        <v>0</v>
      </c>
      <c r="J203" s="19"/>
      <c r="K203" s="19">
        <v>0</v>
      </c>
      <c r="L203" s="19"/>
      <c r="M203" s="19">
        <v>0</v>
      </c>
      <c r="N203" s="19"/>
      <c r="O203" s="19">
        <v>0</v>
      </c>
      <c r="P203" s="19"/>
      <c r="Q203" s="19">
        <v>0</v>
      </c>
      <c r="R203" s="19"/>
      <c r="S203" s="19">
        <v>0</v>
      </c>
      <c r="T203" s="19" t="s">
        <v>11</v>
      </c>
      <c r="U203" s="19">
        <v>100</v>
      </c>
    </row>
    <row r="207" spans="1:21" x14ac:dyDescent="0.3">
      <c r="B207" s="17" t="s">
        <v>190</v>
      </c>
    </row>
    <row r="208" spans="1:21" x14ac:dyDescent="0.3">
      <c r="A208" s="17" t="s">
        <v>269</v>
      </c>
      <c r="B208" t="s">
        <v>145</v>
      </c>
      <c r="C208" t="s">
        <v>98</v>
      </c>
      <c r="D208" t="s">
        <v>11</v>
      </c>
      <c r="E208" t="s">
        <v>192</v>
      </c>
      <c r="G208" s="26" t="s">
        <v>269</v>
      </c>
      <c r="H208" s="26" t="s">
        <v>145</v>
      </c>
      <c r="I208" s="26" t="s">
        <v>98</v>
      </c>
      <c r="J208" s="26" t="s">
        <v>11</v>
      </c>
      <c r="K208" s="26" t="s">
        <v>192</v>
      </c>
    </row>
    <row r="209" spans="1:11" x14ac:dyDescent="0.3">
      <c r="A209" s="14" t="s">
        <v>193</v>
      </c>
      <c r="B209">
        <v>214400</v>
      </c>
      <c r="C209">
        <v>0</v>
      </c>
      <c r="D209">
        <v>1254936</v>
      </c>
      <c r="E209">
        <v>1469336</v>
      </c>
      <c r="G209" s="14" t="s">
        <v>193</v>
      </c>
      <c r="H209">
        <v>214400</v>
      </c>
      <c r="I209">
        <v>0</v>
      </c>
      <c r="J209">
        <v>1254936</v>
      </c>
      <c r="K209">
        <v>1469336</v>
      </c>
    </row>
    <row r="210" spans="1:11" x14ac:dyDescent="0.3">
      <c r="A210" s="14" t="s">
        <v>194</v>
      </c>
      <c r="B210">
        <v>204395</v>
      </c>
      <c r="C210">
        <v>0</v>
      </c>
      <c r="D210">
        <v>1397084</v>
      </c>
      <c r="E210">
        <v>1601479</v>
      </c>
      <c r="G210" s="14" t="s">
        <v>194</v>
      </c>
      <c r="H210">
        <v>204395</v>
      </c>
      <c r="I210">
        <v>0</v>
      </c>
      <c r="J210">
        <v>1397084</v>
      </c>
      <c r="K210">
        <v>1601479</v>
      </c>
    </row>
    <row r="211" spans="1:11" x14ac:dyDescent="0.3">
      <c r="A211" s="14" t="s">
        <v>195</v>
      </c>
      <c r="B211">
        <v>220299</v>
      </c>
      <c r="C211">
        <v>0</v>
      </c>
      <c r="D211">
        <v>1327442</v>
      </c>
      <c r="E211">
        <v>1547741</v>
      </c>
      <c r="G211" s="14" t="s">
        <v>195</v>
      </c>
      <c r="H211">
        <v>220299</v>
      </c>
      <c r="I211">
        <v>0</v>
      </c>
      <c r="J211">
        <v>1327442</v>
      </c>
      <c r="K211">
        <v>1547741</v>
      </c>
    </row>
    <row r="212" spans="1:11" x14ac:dyDescent="0.3">
      <c r="A212" s="14" t="s">
        <v>196</v>
      </c>
      <c r="B212">
        <v>141386</v>
      </c>
      <c r="C212">
        <v>0</v>
      </c>
      <c r="D212">
        <v>1183648</v>
      </c>
      <c r="E212">
        <v>1325034</v>
      </c>
      <c r="G212" s="14" t="s">
        <v>196</v>
      </c>
      <c r="H212">
        <v>141386</v>
      </c>
      <c r="I212">
        <v>0</v>
      </c>
      <c r="J212">
        <v>1183648</v>
      </c>
      <c r="K212">
        <v>1325034</v>
      </c>
    </row>
    <row r="213" spans="1:11" x14ac:dyDescent="0.3">
      <c r="A213" s="14" t="s">
        <v>197</v>
      </c>
      <c r="B213">
        <v>590825</v>
      </c>
      <c r="C213">
        <v>44702</v>
      </c>
      <c r="D213">
        <v>1268483</v>
      </c>
      <c r="E213">
        <v>1904010</v>
      </c>
      <c r="G213" s="14" t="s">
        <v>197</v>
      </c>
      <c r="H213">
        <v>590825</v>
      </c>
      <c r="I213">
        <v>44702</v>
      </c>
      <c r="J213">
        <v>1268483</v>
      </c>
      <c r="K213">
        <v>1904010</v>
      </c>
    </row>
    <row r="214" spans="1:11" x14ac:dyDescent="0.3">
      <c r="A214" s="14" t="s">
        <v>198</v>
      </c>
      <c r="B214">
        <v>389870</v>
      </c>
      <c r="C214">
        <v>137654</v>
      </c>
      <c r="D214">
        <v>1398217</v>
      </c>
      <c r="E214">
        <v>1925741</v>
      </c>
      <c r="G214" s="14" t="s">
        <v>198</v>
      </c>
      <c r="H214">
        <v>389870</v>
      </c>
      <c r="I214">
        <v>137654</v>
      </c>
      <c r="J214">
        <v>1398217</v>
      </c>
      <c r="K214">
        <v>1925741</v>
      </c>
    </row>
    <row r="215" spans="1:11" x14ac:dyDescent="0.3">
      <c r="A215" s="14" t="s">
        <v>199</v>
      </c>
      <c r="B215">
        <v>399145</v>
      </c>
      <c r="C215">
        <v>251217</v>
      </c>
      <c r="D215">
        <v>1683063</v>
      </c>
      <c r="E215">
        <v>2333425</v>
      </c>
      <c r="G215" s="14" t="s">
        <v>199</v>
      </c>
      <c r="H215">
        <v>399145</v>
      </c>
      <c r="I215">
        <v>251217</v>
      </c>
      <c r="J215">
        <v>1683063</v>
      </c>
      <c r="K215">
        <v>2333425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D0A2-6951-4E94-A6AA-647873554751}">
  <dimension ref="A1:N364"/>
  <sheetViews>
    <sheetView topLeftCell="B219" workbookViewId="0">
      <selection activeCell="J236" sqref="J236"/>
    </sheetView>
  </sheetViews>
  <sheetFormatPr defaultRowHeight="14.4" x14ac:dyDescent="0.3"/>
  <cols>
    <col min="1" max="1" width="34.33203125" bestFit="1" customWidth="1"/>
    <col min="2" max="2" width="16.33203125" bestFit="1" customWidth="1"/>
    <col min="3" max="3" width="11.88671875" bestFit="1" customWidth="1"/>
    <col min="4" max="4" width="13.5546875" bestFit="1" customWidth="1"/>
    <col min="5" max="5" width="11.33203125" bestFit="1" customWidth="1"/>
    <col min="6" max="6" width="30.6640625" bestFit="1" customWidth="1"/>
    <col min="7" max="7" width="35.6640625" bestFit="1" customWidth="1"/>
    <col min="8" max="8" width="22.33203125" bestFit="1" customWidth="1"/>
    <col min="9" max="9" width="30.6640625" bestFit="1" customWidth="1"/>
    <col min="10" max="10" width="35.6640625" bestFit="1" customWidth="1"/>
    <col min="11" max="12" width="22.33203125" bestFit="1" customWidth="1"/>
    <col min="13" max="21" width="13.6640625" bestFit="1" customWidth="1"/>
    <col min="22" max="22" width="16.88671875" bestFit="1" customWidth="1"/>
    <col min="23" max="33" width="15.44140625" bestFit="1" customWidth="1"/>
    <col min="34" max="34" width="18.5546875" bestFit="1" customWidth="1"/>
    <col min="35" max="35" width="11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6</v>
      </c>
      <c r="N1" t="s">
        <v>7</v>
      </c>
    </row>
    <row r="2" spans="1:14" x14ac:dyDescent="0.3">
      <c r="A2" t="s">
        <v>143</v>
      </c>
      <c r="B2" t="s">
        <v>144</v>
      </c>
      <c r="C2" t="s">
        <v>10</v>
      </c>
      <c r="D2">
        <v>40</v>
      </c>
      <c r="E2">
        <v>450</v>
      </c>
      <c r="F2">
        <v>487</v>
      </c>
      <c r="G2">
        <v>450</v>
      </c>
      <c r="H2">
        <v>954</v>
      </c>
      <c r="I2">
        <v>25</v>
      </c>
      <c r="J2">
        <v>0</v>
      </c>
      <c r="K2">
        <v>0</v>
      </c>
      <c r="L2">
        <v>0</v>
      </c>
      <c r="M2" t="s">
        <v>145</v>
      </c>
      <c r="N2">
        <v>90</v>
      </c>
    </row>
    <row r="3" spans="1:14" x14ac:dyDescent="0.3">
      <c r="A3" t="s">
        <v>146</v>
      </c>
      <c r="B3" t="s">
        <v>147</v>
      </c>
      <c r="C3" t="s">
        <v>10</v>
      </c>
      <c r="D3">
        <v>20</v>
      </c>
      <c r="E3">
        <v>150</v>
      </c>
      <c r="F3">
        <v>230</v>
      </c>
      <c r="G3">
        <v>215</v>
      </c>
      <c r="H3">
        <v>150</v>
      </c>
      <c r="I3">
        <v>20</v>
      </c>
      <c r="J3">
        <v>80</v>
      </c>
      <c r="K3">
        <v>40</v>
      </c>
      <c r="L3">
        <v>50</v>
      </c>
      <c r="M3" t="s">
        <v>145</v>
      </c>
      <c r="N3">
        <v>97</v>
      </c>
    </row>
    <row r="4" spans="1:14" x14ac:dyDescent="0.3">
      <c r="A4" t="s">
        <v>148</v>
      </c>
      <c r="B4" t="s">
        <v>149</v>
      </c>
      <c r="C4" t="s">
        <v>10</v>
      </c>
      <c r="D4">
        <v>10</v>
      </c>
      <c r="E4">
        <v>55</v>
      </c>
      <c r="F4">
        <v>200</v>
      </c>
      <c r="G4">
        <v>233</v>
      </c>
      <c r="H4">
        <v>150</v>
      </c>
      <c r="I4">
        <v>200</v>
      </c>
      <c r="J4">
        <v>148</v>
      </c>
      <c r="K4">
        <v>150</v>
      </c>
      <c r="L4">
        <v>170</v>
      </c>
      <c r="M4" t="s">
        <v>145</v>
      </c>
      <c r="N4">
        <v>96</v>
      </c>
    </row>
    <row r="5" spans="1:14" x14ac:dyDescent="0.3">
      <c r="A5" t="s">
        <v>150</v>
      </c>
      <c r="B5" t="s">
        <v>151</v>
      </c>
      <c r="C5" t="s">
        <v>10</v>
      </c>
      <c r="D5">
        <v>12</v>
      </c>
      <c r="E5">
        <v>75</v>
      </c>
      <c r="F5">
        <v>315</v>
      </c>
      <c r="G5">
        <v>467</v>
      </c>
      <c r="H5">
        <v>580</v>
      </c>
      <c r="I5">
        <v>443</v>
      </c>
      <c r="J5">
        <v>521</v>
      </c>
      <c r="K5">
        <v>342</v>
      </c>
      <c r="L5">
        <v>155</v>
      </c>
      <c r="M5" t="s">
        <v>145</v>
      </c>
      <c r="N5">
        <v>96</v>
      </c>
    </row>
    <row r="6" spans="1:14" x14ac:dyDescent="0.3">
      <c r="A6" t="s">
        <v>152</v>
      </c>
      <c r="B6" t="s">
        <v>153</v>
      </c>
      <c r="C6" t="s">
        <v>10</v>
      </c>
      <c r="D6">
        <v>30</v>
      </c>
      <c r="E6">
        <v>250</v>
      </c>
      <c r="F6">
        <v>70</v>
      </c>
      <c r="G6">
        <v>55</v>
      </c>
      <c r="H6">
        <v>30</v>
      </c>
      <c r="I6">
        <v>55</v>
      </c>
      <c r="J6">
        <v>168</v>
      </c>
      <c r="K6">
        <v>213</v>
      </c>
      <c r="L6">
        <v>230</v>
      </c>
      <c r="M6" t="s">
        <v>145</v>
      </c>
      <c r="N6">
        <v>90</v>
      </c>
    </row>
    <row r="7" spans="1:14" x14ac:dyDescent="0.3">
      <c r="A7" t="s">
        <v>154</v>
      </c>
      <c r="B7" t="s">
        <v>155</v>
      </c>
      <c r="C7" t="s">
        <v>10</v>
      </c>
      <c r="D7">
        <v>25</v>
      </c>
      <c r="E7">
        <v>180</v>
      </c>
      <c r="F7">
        <v>40</v>
      </c>
      <c r="G7">
        <v>30</v>
      </c>
      <c r="M7" t="s">
        <v>145</v>
      </c>
      <c r="N7">
        <v>91</v>
      </c>
    </row>
    <row r="8" spans="1:14" x14ac:dyDescent="0.3">
      <c r="A8" t="s">
        <v>156</v>
      </c>
      <c r="B8" t="s">
        <v>157</v>
      </c>
      <c r="C8" t="s">
        <v>10</v>
      </c>
      <c r="D8">
        <v>4</v>
      </c>
      <c r="E8">
        <v>50</v>
      </c>
      <c r="F8">
        <v>332</v>
      </c>
      <c r="G8">
        <v>280</v>
      </c>
      <c r="H8">
        <v>309</v>
      </c>
      <c r="I8">
        <v>280</v>
      </c>
      <c r="J8">
        <v>255</v>
      </c>
      <c r="K8">
        <v>244</v>
      </c>
      <c r="L8">
        <v>158</v>
      </c>
      <c r="M8" t="s">
        <v>145</v>
      </c>
      <c r="N8">
        <v>94</v>
      </c>
    </row>
    <row r="9" spans="1:14" x14ac:dyDescent="0.3">
      <c r="A9" t="s">
        <v>158</v>
      </c>
      <c r="B9" t="s">
        <v>159</v>
      </c>
      <c r="C9" t="s">
        <v>10</v>
      </c>
      <c r="D9">
        <v>35</v>
      </c>
      <c r="E9">
        <v>300</v>
      </c>
      <c r="F9">
        <v>19</v>
      </c>
      <c r="G9">
        <v>41</v>
      </c>
      <c r="H9">
        <v>40</v>
      </c>
      <c r="I9">
        <v>23</v>
      </c>
      <c r="J9">
        <v>70</v>
      </c>
      <c r="K9">
        <v>22</v>
      </c>
      <c r="L9">
        <v>25</v>
      </c>
      <c r="M9" t="s">
        <v>145</v>
      </c>
      <c r="N9">
        <v>97</v>
      </c>
    </row>
    <row r="10" spans="1:14" x14ac:dyDescent="0.3">
      <c r="A10" t="s">
        <v>160</v>
      </c>
      <c r="B10" t="s">
        <v>161</v>
      </c>
      <c r="C10" t="s">
        <v>10</v>
      </c>
      <c r="D10">
        <v>30</v>
      </c>
      <c r="E10">
        <v>250</v>
      </c>
      <c r="F10">
        <v>15</v>
      </c>
      <c r="G10">
        <v>10</v>
      </c>
      <c r="H10">
        <v>8</v>
      </c>
      <c r="I10">
        <v>10</v>
      </c>
      <c r="J10">
        <v>25</v>
      </c>
      <c r="K10">
        <v>10</v>
      </c>
      <c r="L10">
        <v>3</v>
      </c>
      <c r="M10" t="s">
        <v>145</v>
      </c>
      <c r="N10">
        <v>96</v>
      </c>
    </row>
    <row r="11" spans="1:14" x14ac:dyDescent="0.3">
      <c r="A11" t="s">
        <v>162</v>
      </c>
      <c r="B11" t="s">
        <v>163</v>
      </c>
      <c r="C11" t="s">
        <v>10</v>
      </c>
      <c r="D11">
        <v>8</v>
      </c>
      <c r="E11">
        <v>125</v>
      </c>
      <c r="F11">
        <v>45</v>
      </c>
      <c r="G11">
        <v>50</v>
      </c>
      <c r="H11">
        <v>80</v>
      </c>
      <c r="I11">
        <v>50</v>
      </c>
      <c r="J11">
        <v>120</v>
      </c>
      <c r="K11">
        <v>103</v>
      </c>
      <c r="L11">
        <v>69</v>
      </c>
      <c r="M11" t="s">
        <v>145</v>
      </c>
      <c r="N11">
        <v>100</v>
      </c>
    </row>
    <row r="12" spans="1:14" x14ac:dyDescent="0.3">
      <c r="A12" t="s">
        <v>164</v>
      </c>
      <c r="B12" t="s">
        <v>165</v>
      </c>
      <c r="C12" t="s">
        <v>10</v>
      </c>
      <c r="D12">
        <v>30</v>
      </c>
      <c r="E12">
        <v>200</v>
      </c>
      <c r="F12">
        <v>20</v>
      </c>
      <c r="G12">
        <v>25</v>
      </c>
      <c r="H12">
        <v>60</v>
      </c>
      <c r="I12">
        <v>45</v>
      </c>
      <c r="J12">
        <v>55</v>
      </c>
      <c r="K12">
        <v>130</v>
      </c>
      <c r="L12">
        <v>0</v>
      </c>
      <c r="M12" t="s">
        <v>145</v>
      </c>
      <c r="N12">
        <v>91</v>
      </c>
    </row>
    <row r="13" spans="1:14" x14ac:dyDescent="0.3">
      <c r="A13" t="s">
        <v>166</v>
      </c>
      <c r="B13" t="s">
        <v>167</v>
      </c>
      <c r="C13" t="s">
        <v>10</v>
      </c>
      <c r="D13">
        <v>30</v>
      </c>
      <c r="E13">
        <v>280</v>
      </c>
      <c r="F13">
        <v>12</v>
      </c>
      <c r="G13">
        <v>12</v>
      </c>
      <c r="H13">
        <v>9</v>
      </c>
      <c r="I13">
        <v>10</v>
      </c>
      <c r="J13">
        <v>13</v>
      </c>
      <c r="K13">
        <v>13</v>
      </c>
      <c r="L13">
        <v>15</v>
      </c>
      <c r="M13" t="s">
        <v>145</v>
      </c>
      <c r="N13">
        <v>93</v>
      </c>
    </row>
    <row r="14" spans="1:14" x14ac:dyDescent="0.3">
      <c r="A14" t="s">
        <v>168</v>
      </c>
      <c r="B14" t="s">
        <v>169</v>
      </c>
      <c r="C14" t="s">
        <v>10</v>
      </c>
      <c r="D14">
        <v>45</v>
      </c>
      <c r="E14">
        <v>300</v>
      </c>
      <c r="F14">
        <v>23</v>
      </c>
      <c r="G14">
        <v>20</v>
      </c>
      <c r="H14">
        <v>15</v>
      </c>
      <c r="I14">
        <v>10</v>
      </c>
      <c r="J14">
        <v>13</v>
      </c>
      <c r="K14">
        <v>20</v>
      </c>
      <c r="L14">
        <v>15</v>
      </c>
      <c r="M14" t="s">
        <v>145</v>
      </c>
      <c r="N14">
        <v>98</v>
      </c>
    </row>
    <row r="15" spans="1:14" x14ac:dyDescent="0.3">
      <c r="A15" t="s">
        <v>170</v>
      </c>
      <c r="B15" t="s">
        <v>171</v>
      </c>
      <c r="C15" t="s">
        <v>10</v>
      </c>
      <c r="D15">
        <v>6</v>
      </c>
      <c r="E15">
        <v>130</v>
      </c>
      <c r="F15">
        <v>85</v>
      </c>
      <c r="G15">
        <v>34</v>
      </c>
      <c r="H15">
        <v>33</v>
      </c>
      <c r="I15">
        <v>10</v>
      </c>
      <c r="J15">
        <v>0</v>
      </c>
      <c r="K15">
        <v>0</v>
      </c>
      <c r="L15">
        <v>0</v>
      </c>
      <c r="M15" t="s">
        <v>145</v>
      </c>
      <c r="N15">
        <v>92</v>
      </c>
    </row>
    <row r="16" spans="1:14" x14ac:dyDescent="0.3">
      <c r="A16" t="s">
        <v>172</v>
      </c>
      <c r="B16" t="s">
        <v>173</v>
      </c>
      <c r="C16" t="s">
        <v>10</v>
      </c>
      <c r="D16">
        <v>25</v>
      </c>
      <c r="E16">
        <v>99</v>
      </c>
      <c r="F16">
        <v>65</v>
      </c>
      <c r="G16">
        <v>50</v>
      </c>
      <c r="H16">
        <v>95</v>
      </c>
      <c r="I16">
        <v>89</v>
      </c>
      <c r="J16">
        <v>66</v>
      </c>
      <c r="K16">
        <v>30</v>
      </c>
      <c r="L16">
        <v>0</v>
      </c>
      <c r="M16" t="s">
        <v>145</v>
      </c>
      <c r="N16">
        <v>93</v>
      </c>
    </row>
    <row r="17" spans="1:14" x14ac:dyDescent="0.3">
      <c r="A17" t="s">
        <v>174</v>
      </c>
      <c r="B17" t="s">
        <v>175</v>
      </c>
      <c r="C17" t="s">
        <v>10</v>
      </c>
      <c r="D17">
        <v>30</v>
      </c>
      <c r="E17">
        <v>250</v>
      </c>
      <c r="F17">
        <v>15</v>
      </c>
      <c r="G17">
        <v>17</v>
      </c>
      <c r="H17">
        <v>15</v>
      </c>
      <c r="I17">
        <v>20</v>
      </c>
      <c r="J17">
        <v>35</v>
      </c>
      <c r="K17">
        <v>24</v>
      </c>
      <c r="L17">
        <v>15</v>
      </c>
      <c r="M17" t="s">
        <v>145</v>
      </c>
      <c r="N17">
        <v>90</v>
      </c>
    </row>
    <row r="18" spans="1:14" x14ac:dyDescent="0.3">
      <c r="A18" t="s">
        <v>176</v>
      </c>
      <c r="B18" t="s">
        <v>177</v>
      </c>
      <c r="C18" t="s">
        <v>10</v>
      </c>
      <c r="D18">
        <v>30</v>
      </c>
      <c r="E18">
        <v>300</v>
      </c>
      <c r="F18">
        <v>25</v>
      </c>
      <c r="G18">
        <v>30</v>
      </c>
      <c r="H18">
        <v>10</v>
      </c>
      <c r="I18">
        <v>20</v>
      </c>
      <c r="J18">
        <v>43</v>
      </c>
      <c r="K18">
        <v>55</v>
      </c>
      <c r="L18">
        <v>10</v>
      </c>
      <c r="M18" t="s">
        <v>145</v>
      </c>
      <c r="N18">
        <v>98</v>
      </c>
    </row>
    <row r="19" spans="1:14" x14ac:dyDescent="0.3">
      <c r="A19" t="s">
        <v>178</v>
      </c>
      <c r="B19" t="s">
        <v>179</v>
      </c>
      <c r="C19" t="s">
        <v>10</v>
      </c>
      <c r="D19">
        <v>30</v>
      </c>
      <c r="E19">
        <v>280</v>
      </c>
      <c r="F19">
        <v>35</v>
      </c>
      <c r="G19">
        <v>55</v>
      </c>
      <c r="H19">
        <v>2</v>
      </c>
      <c r="I19">
        <v>10</v>
      </c>
      <c r="J19">
        <v>62</v>
      </c>
      <c r="K19">
        <v>57</v>
      </c>
      <c r="L19">
        <v>315</v>
      </c>
      <c r="M19" t="s">
        <v>145</v>
      </c>
      <c r="N19">
        <v>92</v>
      </c>
    </row>
    <row r="20" spans="1:14" x14ac:dyDescent="0.3">
      <c r="A20" t="s">
        <v>180</v>
      </c>
      <c r="B20" t="s">
        <v>181</v>
      </c>
      <c r="C20" t="s">
        <v>10</v>
      </c>
      <c r="D20">
        <v>7</v>
      </c>
      <c r="E20">
        <v>120</v>
      </c>
      <c r="F20">
        <v>10</v>
      </c>
      <c r="M20" t="s">
        <v>145</v>
      </c>
      <c r="N20">
        <v>98</v>
      </c>
    </row>
    <row r="21" spans="1:14" x14ac:dyDescent="0.3">
      <c r="A21" t="s">
        <v>182</v>
      </c>
      <c r="B21" t="s">
        <v>171</v>
      </c>
      <c r="C21" t="s">
        <v>10</v>
      </c>
      <c r="D21">
        <v>5</v>
      </c>
      <c r="E21">
        <v>100</v>
      </c>
      <c r="F21">
        <v>5</v>
      </c>
      <c r="G21">
        <v>7</v>
      </c>
      <c r="H21">
        <v>3</v>
      </c>
      <c r="I21">
        <v>8</v>
      </c>
      <c r="J21">
        <v>0</v>
      </c>
      <c r="K21">
        <v>0</v>
      </c>
      <c r="L21">
        <v>0</v>
      </c>
      <c r="M21" t="s">
        <v>145</v>
      </c>
      <c r="N21">
        <v>91</v>
      </c>
    </row>
    <row r="22" spans="1:14" x14ac:dyDescent="0.3">
      <c r="A22" t="s">
        <v>95</v>
      </c>
      <c r="B22" t="s">
        <v>96</v>
      </c>
      <c r="C22" t="s">
        <v>97</v>
      </c>
      <c r="D22">
        <v>14</v>
      </c>
      <c r="E22">
        <v>35</v>
      </c>
      <c r="F22">
        <v>134</v>
      </c>
      <c r="G22">
        <v>1</v>
      </c>
      <c r="M22" t="s">
        <v>98</v>
      </c>
      <c r="N22">
        <v>96</v>
      </c>
    </row>
    <row r="23" spans="1:14" x14ac:dyDescent="0.3">
      <c r="A23" t="s">
        <v>99</v>
      </c>
      <c r="B23" t="s">
        <v>96</v>
      </c>
      <c r="C23" t="s">
        <v>10</v>
      </c>
      <c r="D23">
        <v>14</v>
      </c>
      <c r="E23">
        <v>30</v>
      </c>
      <c r="M23" t="s">
        <v>98</v>
      </c>
      <c r="N23">
        <v>93</v>
      </c>
    </row>
    <row r="24" spans="1:14" x14ac:dyDescent="0.3">
      <c r="A24" t="s">
        <v>100</v>
      </c>
      <c r="B24" t="s">
        <v>96</v>
      </c>
      <c r="C24" t="s">
        <v>97</v>
      </c>
      <c r="D24">
        <v>17</v>
      </c>
      <c r="E24">
        <v>40</v>
      </c>
      <c r="F24">
        <v>60</v>
      </c>
      <c r="G24">
        <v>5</v>
      </c>
      <c r="H24">
        <v>1</v>
      </c>
      <c r="M24" t="s">
        <v>98</v>
      </c>
      <c r="N24">
        <v>99</v>
      </c>
    </row>
    <row r="25" spans="1:14" x14ac:dyDescent="0.3">
      <c r="A25" t="s">
        <v>101</v>
      </c>
      <c r="B25" t="s">
        <v>96</v>
      </c>
      <c r="C25" t="s">
        <v>10</v>
      </c>
      <c r="D25">
        <v>17</v>
      </c>
      <c r="E25">
        <v>38</v>
      </c>
      <c r="M25" t="s">
        <v>98</v>
      </c>
      <c r="N25">
        <v>99</v>
      </c>
    </row>
    <row r="26" spans="1:14" x14ac:dyDescent="0.3">
      <c r="A26" t="s">
        <v>102</v>
      </c>
      <c r="B26" t="s">
        <v>96</v>
      </c>
      <c r="C26" t="s">
        <v>39</v>
      </c>
      <c r="D26">
        <v>17</v>
      </c>
      <c r="E26">
        <v>45</v>
      </c>
      <c r="M26" t="s">
        <v>98</v>
      </c>
      <c r="N26">
        <v>97</v>
      </c>
    </row>
    <row r="27" spans="1:14" x14ac:dyDescent="0.3">
      <c r="A27" t="s">
        <v>103</v>
      </c>
      <c r="B27" t="s">
        <v>96</v>
      </c>
      <c r="C27" t="s">
        <v>97</v>
      </c>
      <c r="D27">
        <v>20</v>
      </c>
      <c r="E27">
        <v>60</v>
      </c>
      <c r="F27">
        <v>55</v>
      </c>
      <c r="G27">
        <v>35</v>
      </c>
      <c r="H27">
        <v>7</v>
      </c>
      <c r="M27" t="s">
        <v>98</v>
      </c>
      <c r="N27">
        <v>100</v>
      </c>
    </row>
    <row r="28" spans="1:14" x14ac:dyDescent="0.3">
      <c r="A28" t="s">
        <v>104</v>
      </c>
      <c r="B28" t="s">
        <v>105</v>
      </c>
      <c r="C28" t="s">
        <v>97</v>
      </c>
      <c r="D28">
        <v>11</v>
      </c>
      <c r="E28">
        <v>75</v>
      </c>
      <c r="F28">
        <v>130</v>
      </c>
      <c r="G28">
        <v>77</v>
      </c>
      <c r="H28">
        <v>12</v>
      </c>
      <c r="M28" t="s">
        <v>98</v>
      </c>
      <c r="N28">
        <v>90</v>
      </c>
    </row>
    <row r="29" spans="1:14" x14ac:dyDescent="0.3">
      <c r="A29" t="s">
        <v>104</v>
      </c>
      <c r="B29" t="s">
        <v>105</v>
      </c>
      <c r="C29" t="s">
        <v>39</v>
      </c>
      <c r="D29">
        <v>11</v>
      </c>
      <c r="E29">
        <v>85</v>
      </c>
      <c r="M29" t="s">
        <v>98</v>
      </c>
      <c r="N29">
        <v>98</v>
      </c>
    </row>
    <row r="30" spans="1:14" x14ac:dyDescent="0.3">
      <c r="A30" t="s">
        <v>106</v>
      </c>
      <c r="B30" t="s">
        <v>105</v>
      </c>
      <c r="C30" t="s">
        <v>97</v>
      </c>
      <c r="D30">
        <v>15</v>
      </c>
      <c r="E30">
        <v>60</v>
      </c>
      <c r="F30">
        <v>135</v>
      </c>
      <c r="G30">
        <v>65</v>
      </c>
      <c r="H30">
        <v>7</v>
      </c>
      <c r="M30" t="s">
        <v>98</v>
      </c>
      <c r="N30">
        <v>91</v>
      </c>
    </row>
    <row r="31" spans="1:14" x14ac:dyDescent="0.3">
      <c r="A31" t="s">
        <v>107</v>
      </c>
      <c r="B31" t="s">
        <v>105</v>
      </c>
      <c r="C31" t="s">
        <v>97</v>
      </c>
      <c r="D31">
        <v>20</v>
      </c>
      <c r="E31">
        <v>85</v>
      </c>
      <c r="F31">
        <v>208</v>
      </c>
      <c r="G31">
        <v>83</v>
      </c>
      <c r="H31">
        <v>20</v>
      </c>
      <c r="M31" t="s">
        <v>98</v>
      </c>
      <c r="N31">
        <v>94</v>
      </c>
    </row>
    <row r="32" spans="1:14" x14ac:dyDescent="0.3">
      <c r="A32" t="s">
        <v>108</v>
      </c>
      <c r="B32" t="s">
        <v>109</v>
      </c>
      <c r="C32" t="s">
        <v>97</v>
      </c>
      <c r="D32">
        <v>5</v>
      </c>
      <c r="E32">
        <v>45</v>
      </c>
      <c r="F32">
        <v>122</v>
      </c>
      <c r="G32">
        <v>91</v>
      </c>
      <c r="H32">
        <v>3</v>
      </c>
      <c r="M32" t="s">
        <v>98</v>
      </c>
      <c r="N32">
        <v>97</v>
      </c>
    </row>
    <row r="33" spans="1:14" x14ac:dyDescent="0.3">
      <c r="A33" t="s">
        <v>110</v>
      </c>
      <c r="B33" t="s">
        <v>109</v>
      </c>
      <c r="C33" t="s">
        <v>97</v>
      </c>
      <c r="D33">
        <v>10</v>
      </c>
      <c r="E33">
        <v>59</v>
      </c>
      <c r="F33">
        <v>194</v>
      </c>
      <c r="G33">
        <v>102</v>
      </c>
      <c r="H33">
        <v>2</v>
      </c>
      <c r="M33" t="s">
        <v>98</v>
      </c>
      <c r="N33">
        <v>96</v>
      </c>
    </row>
    <row r="34" spans="1:14" x14ac:dyDescent="0.3">
      <c r="A34" t="s">
        <v>111</v>
      </c>
      <c r="B34" t="s">
        <v>109</v>
      </c>
      <c r="C34" t="s">
        <v>97</v>
      </c>
      <c r="D34">
        <v>13</v>
      </c>
      <c r="E34">
        <v>75</v>
      </c>
      <c r="F34">
        <v>147</v>
      </c>
      <c r="G34">
        <v>110</v>
      </c>
      <c r="H34">
        <v>17</v>
      </c>
      <c r="M34" t="s">
        <v>98</v>
      </c>
      <c r="N34">
        <v>91</v>
      </c>
    </row>
    <row r="35" spans="1:14" x14ac:dyDescent="0.3">
      <c r="A35" t="s">
        <v>112</v>
      </c>
      <c r="B35" t="s">
        <v>109</v>
      </c>
      <c r="C35" t="s">
        <v>97</v>
      </c>
      <c r="D35">
        <v>17</v>
      </c>
      <c r="E35">
        <v>90</v>
      </c>
      <c r="F35">
        <v>133</v>
      </c>
      <c r="G35">
        <v>93</v>
      </c>
      <c r="H35">
        <v>8</v>
      </c>
      <c r="M35" t="s">
        <v>98</v>
      </c>
      <c r="N35">
        <v>95</v>
      </c>
    </row>
    <row r="36" spans="1:14" x14ac:dyDescent="0.3">
      <c r="A36" t="s">
        <v>113</v>
      </c>
      <c r="B36" t="s">
        <v>114</v>
      </c>
      <c r="C36" t="s">
        <v>97</v>
      </c>
      <c r="D36">
        <v>8</v>
      </c>
      <c r="E36">
        <v>45</v>
      </c>
      <c r="F36">
        <v>173</v>
      </c>
      <c r="G36">
        <v>91</v>
      </c>
      <c r="H36">
        <v>75</v>
      </c>
      <c r="M36" t="s">
        <v>98</v>
      </c>
      <c r="N36">
        <v>91</v>
      </c>
    </row>
    <row r="37" spans="1:14" x14ac:dyDescent="0.3">
      <c r="A37" t="s">
        <v>115</v>
      </c>
      <c r="B37" t="s">
        <v>114</v>
      </c>
      <c r="C37" t="s">
        <v>97</v>
      </c>
      <c r="D37">
        <v>10</v>
      </c>
      <c r="E37">
        <v>60</v>
      </c>
      <c r="F37">
        <v>430</v>
      </c>
      <c r="G37">
        <v>223</v>
      </c>
      <c r="H37">
        <v>157</v>
      </c>
      <c r="M37" t="s">
        <v>98</v>
      </c>
      <c r="N37">
        <v>95</v>
      </c>
    </row>
    <row r="38" spans="1:14" x14ac:dyDescent="0.3">
      <c r="A38" t="s">
        <v>116</v>
      </c>
      <c r="B38" t="s">
        <v>114</v>
      </c>
      <c r="C38" t="s">
        <v>97</v>
      </c>
      <c r="D38">
        <v>15</v>
      </c>
      <c r="E38">
        <v>77</v>
      </c>
      <c r="F38">
        <v>109</v>
      </c>
      <c r="G38">
        <v>102</v>
      </c>
      <c r="H38">
        <v>32</v>
      </c>
      <c r="M38" t="s">
        <v>98</v>
      </c>
      <c r="N38">
        <v>98</v>
      </c>
    </row>
    <row r="39" spans="1:14" x14ac:dyDescent="0.3">
      <c r="A39" t="s">
        <v>117</v>
      </c>
      <c r="B39" t="s">
        <v>114</v>
      </c>
      <c r="C39" t="s">
        <v>97</v>
      </c>
      <c r="D39">
        <v>5</v>
      </c>
      <c r="E39">
        <v>45</v>
      </c>
      <c r="F39">
        <v>79</v>
      </c>
      <c r="G39">
        <v>29</v>
      </c>
      <c r="M39" t="s">
        <v>98</v>
      </c>
      <c r="N39">
        <v>95</v>
      </c>
    </row>
    <row r="40" spans="1:14" x14ac:dyDescent="0.3">
      <c r="A40" t="s">
        <v>118</v>
      </c>
      <c r="B40" t="s">
        <v>119</v>
      </c>
      <c r="C40" t="s">
        <v>97</v>
      </c>
      <c r="D40">
        <v>5</v>
      </c>
      <c r="E40">
        <v>32</v>
      </c>
      <c r="F40">
        <v>82</v>
      </c>
      <c r="G40">
        <v>33</v>
      </c>
      <c r="H40">
        <v>20</v>
      </c>
      <c r="M40" t="s">
        <v>98</v>
      </c>
      <c r="N40">
        <v>92</v>
      </c>
    </row>
    <row r="41" spans="1:14" x14ac:dyDescent="0.3">
      <c r="A41" t="s">
        <v>120</v>
      </c>
      <c r="B41" t="s">
        <v>119</v>
      </c>
      <c r="C41" t="s">
        <v>97</v>
      </c>
      <c r="D41">
        <v>7</v>
      </c>
      <c r="E41">
        <v>45</v>
      </c>
      <c r="F41">
        <v>153</v>
      </c>
      <c r="G41">
        <v>93</v>
      </c>
      <c r="H41">
        <v>50</v>
      </c>
      <c r="M41" t="s">
        <v>98</v>
      </c>
      <c r="N41">
        <v>93</v>
      </c>
    </row>
    <row r="42" spans="1:14" x14ac:dyDescent="0.3">
      <c r="A42" t="s">
        <v>121</v>
      </c>
      <c r="B42" t="s">
        <v>119</v>
      </c>
      <c r="C42" t="s">
        <v>97</v>
      </c>
      <c r="D42">
        <v>8</v>
      </c>
      <c r="E42">
        <v>51</v>
      </c>
      <c r="F42">
        <v>90</v>
      </c>
      <c r="G42">
        <v>35</v>
      </c>
      <c r="H42">
        <v>15</v>
      </c>
      <c r="M42" t="s">
        <v>98</v>
      </c>
      <c r="N42">
        <v>100</v>
      </c>
    </row>
    <row r="43" spans="1:14" x14ac:dyDescent="0.3">
      <c r="A43" t="s">
        <v>122</v>
      </c>
      <c r="B43" t="s">
        <v>119</v>
      </c>
      <c r="C43" t="s">
        <v>97</v>
      </c>
      <c r="D43">
        <v>11</v>
      </c>
      <c r="E43">
        <v>60</v>
      </c>
      <c r="F43">
        <v>24</v>
      </c>
      <c r="G43">
        <v>21</v>
      </c>
      <c r="H43">
        <v>3</v>
      </c>
      <c r="M43" t="s">
        <v>98</v>
      </c>
      <c r="N43">
        <v>94</v>
      </c>
    </row>
    <row r="44" spans="1:14" x14ac:dyDescent="0.3">
      <c r="A44" t="s">
        <v>123</v>
      </c>
      <c r="B44" t="s">
        <v>124</v>
      </c>
      <c r="C44" t="s">
        <v>97</v>
      </c>
      <c r="D44">
        <v>15</v>
      </c>
      <c r="E44">
        <v>45</v>
      </c>
      <c r="F44">
        <v>103</v>
      </c>
      <c r="G44">
        <v>77</v>
      </c>
      <c r="H44">
        <v>4</v>
      </c>
      <c r="M44" t="s">
        <v>98</v>
      </c>
      <c r="N44">
        <v>94</v>
      </c>
    </row>
    <row r="45" spans="1:14" x14ac:dyDescent="0.3">
      <c r="A45" t="s">
        <v>125</v>
      </c>
      <c r="B45" t="s">
        <v>124</v>
      </c>
      <c r="C45" t="s">
        <v>97</v>
      </c>
      <c r="D45">
        <v>15</v>
      </c>
      <c r="E45">
        <v>48</v>
      </c>
      <c r="F45">
        <v>54</v>
      </c>
      <c r="G45">
        <v>0</v>
      </c>
      <c r="H45">
        <v>0</v>
      </c>
      <c r="M45" t="s">
        <v>98</v>
      </c>
      <c r="N45">
        <v>100</v>
      </c>
    </row>
    <row r="46" spans="1:14" x14ac:dyDescent="0.3">
      <c r="A46" t="s">
        <v>126</v>
      </c>
      <c r="B46" t="s">
        <v>124</v>
      </c>
      <c r="C46" t="s">
        <v>97</v>
      </c>
      <c r="D46">
        <v>15</v>
      </c>
      <c r="E46">
        <v>50</v>
      </c>
      <c r="F46">
        <v>35</v>
      </c>
      <c r="G46">
        <v>85</v>
      </c>
      <c r="H46">
        <v>5</v>
      </c>
      <c r="M46" t="s">
        <v>98</v>
      </c>
      <c r="N46">
        <v>93</v>
      </c>
    </row>
    <row r="47" spans="1:14" x14ac:dyDescent="0.3">
      <c r="A47" t="s">
        <v>127</v>
      </c>
      <c r="B47" t="s">
        <v>124</v>
      </c>
      <c r="C47" t="s">
        <v>97</v>
      </c>
      <c r="D47">
        <v>15</v>
      </c>
      <c r="E47">
        <v>50</v>
      </c>
      <c r="F47">
        <v>235</v>
      </c>
      <c r="G47">
        <v>55</v>
      </c>
      <c r="H47">
        <v>39</v>
      </c>
      <c r="M47" t="s">
        <v>98</v>
      </c>
      <c r="N47">
        <v>90</v>
      </c>
    </row>
    <row r="48" spans="1:14" x14ac:dyDescent="0.3">
      <c r="A48" t="s">
        <v>128</v>
      </c>
      <c r="B48" t="s">
        <v>129</v>
      </c>
      <c r="C48" t="s">
        <v>97</v>
      </c>
      <c r="D48">
        <v>10</v>
      </c>
      <c r="E48">
        <v>73</v>
      </c>
      <c r="F48">
        <v>70</v>
      </c>
      <c r="G48">
        <v>7</v>
      </c>
      <c r="M48" t="s">
        <v>98</v>
      </c>
      <c r="N48">
        <v>90</v>
      </c>
    </row>
    <row r="49" spans="1:14" x14ac:dyDescent="0.3">
      <c r="A49" t="s">
        <v>130</v>
      </c>
      <c r="B49" t="s">
        <v>129</v>
      </c>
      <c r="C49" t="s">
        <v>97</v>
      </c>
      <c r="D49">
        <v>12</v>
      </c>
      <c r="E49">
        <v>79</v>
      </c>
      <c r="F49">
        <v>35</v>
      </c>
      <c r="G49">
        <v>35</v>
      </c>
      <c r="H49">
        <v>5</v>
      </c>
      <c r="M49" t="s">
        <v>98</v>
      </c>
      <c r="N49">
        <v>92</v>
      </c>
    </row>
    <row r="50" spans="1:14" x14ac:dyDescent="0.3">
      <c r="A50" t="s">
        <v>131</v>
      </c>
      <c r="B50" t="s">
        <v>132</v>
      </c>
      <c r="C50" t="s">
        <v>97</v>
      </c>
      <c r="D50">
        <v>15</v>
      </c>
      <c r="E50">
        <v>85</v>
      </c>
      <c r="F50">
        <v>150</v>
      </c>
      <c r="G50">
        <v>50</v>
      </c>
      <c r="H50">
        <v>4</v>
      </c>
      <c r="M50" t="s">
        <v>98</v>
      </c>
      <c r="N50">
        <v>95</v>
      </c>
    </row>
    <row r="51" spans="1:14" x14ac:dyDescent="0.3">
      <c r="A51" t="s">
        <v>133</v>
      </c>
      <c r="B51" t="s">
        <v>132</v>
      </c>
      <c r="C51" t="s">
        <v>97</v>
      </c>
      <c r="D51">
        <v>5</v>
      </c>
      <c r="E51">
        <v>30</v>
      </c>
      <c r="F51">
        <v>235</v>
      </c>
      <c r="G51">
        <v>160</v>
      </c>
      <c r="H51">
        <v>23</v>
      </c>
      <c r="M51" t="s">
        <v>98</v>
      </c>
      <c r="N51">
        <v>99</v>
      </c>
    </row>
    <row r="52" spans="1:14" x14ac:dyDescent="0.3">
      <c r="A52" t="s">
        <v>134</v>
      </c>
      <c r="B52" t="s">
        <v>132</v>
      </c>
      <c r="C52" t="s">
        <v>97</v>
      </c>
      <c r="D52">
        <v>7</v>
      </c>
      <c r="E52">
        <v>35</v>
      </c>
      <c r="F52">
        <v>210</v>
      </c>
      <c r="G52">
        <v>172</v>
      </c>
      <c r="H52">
        <v>25</v>
      </c>
      <c r="I52">
        <v>0</v>
      </c>
      <c r="J52">
        <v>0</v>
      </c>
      <c r="M52" t="s">
        <v>98</v>
      </c>
      <c r="N52">
        <v>94</v>
      </c>
    </row>
    <row r="53" spans="1:14" x14ac:dyDescent="0.3">
      <c r="A53" t="s">
        <v>135</v>
      </c>
      <c r="B53" t="s">
        <v>132</v>
      </c>
      <c r="C53" t="s">
        <v>97</v>
      </c>
      <c r="D53">
        <v>9</v>
      </c>
      <c r="E53">
        <v>45</v>
      </c>
      <c r="F53">
        <v>312</v>
      </c>
      <c r="G53">
        <v>108</v>
      </c>
      <c r="H53">
        <v>30</v>
      </c>
      <c r="I53">
        <v>0</v>
      </c>
      <c r="J53">
        <v>0</v>
      </c>
      <c r="M53" t="s">
        <v>98</v>
      </c>
      <c r="N53">
        <v>99</v>
      </c>
    </row>
    <row r="54" spans="1:14" x14ac:dyDescent="0.3">
      <c r="A54" t="s">
        <v>136</v>
      </c>
      <c r="B54" t="s">
        <v>132</v>
      </c>
      <c r="C54" t="s">
        <v>97</v>
      </c>
      <c r="D54">
        <v>10.5</v>
      </c>
      <c r="E54">
        <v>55</v>
      </c>
      <c r="F54">
        <v>289</v>
      </c>
      <c r="G54">
        <v>193</v>
      </c>
      <c r="H54">
        <v>205</v>
      </c>
      <c r="I54">
        <v>0</v>
      </c>
      <c r="J54">
        <v>0</v>
      </c>
      <c r="M54" t="s">
        <v>98</v>
      </c>
      <c r="N54">
        <v>91</v>
      </c>
    </row>
    <row r="55" spans="1:14" x14ac:dyDescent="0.3">
      <c r="A55" t="s">
        <v>137</v>
      </c>
      <c r="B55" t="s">
        <v>132</v>
      </c>
      <c r="C55" t="s">
        <v>97</v>
      </c>
      <c r="D55">
        <v>12</v>
      </c>
      <c r="E55">
        <v>65</v>
      </c>
      <c r="F55">
        <v>240</v>
      </c>
      <c r="G55">
        <v>170</v>
      </c>
      <c r="H55">
        <v>15</v>
      </c>
      <c r="I55">
        <v>0</v>
      </c>
      <c r="J55">
        <v>0</v>
      </c>
      <c r="M55" t="s">
        <v>98</v>
      </c>
      <c r="N55">
        <v>97</v>
      </c>
    </row>
    <row r="56" spans="1:14" x14ac:dyDescent="0.3">
      <c r="A56" t="s">
        <v>138</v>
      </c>
      <c r="B56" t="s">
        <v>139</v>
      </c>
      <c r="C56" t="s">
        <v>97</v>
      </c>
      <c r="D56">
        <v>13</v>
      </c>
      <c r="E56">
        <v>75</v>
      </c>
      <c r="F56">
        <v>13</v>
      </c>
      <c r="G56">
        <v>0</v>
      </c>
      <c r="H56">
        <v>0</v>
      </c>
      <c r="I56">
        <v>0</v>
      </c>
      <c r="J56">
        <v>0</v>
      </c>
      <c r="M56" t="s">
        <v>98</v>
      </c>
      <c r="N56">
        <v>99</v>
      </c>
    </row>
    <row r="57" spans="1:14" x14ac:dyDescent="0.3">
      <c r="A57" t="s">
        <v>140</v>
      </c>
      <c r="B57" t="s">
        <v>139</v>
      </c>
      <c r="C57" t="s">
        <v>97</v>
      </c>
      <c r="D57">
        <v>15</v>
      </c>
      <c r="E57">
        <v>88</v>
      </c>
      <c r="F57">
        <v>18</v>
      </c>
      <c r="G57">
        <v>0</v>
      </c>
      <c r="H57">
        <v>0</v>
      </c>
      <c r="I57">
        <v>0</v>
      </c>
      <c r="J57">
        <v>0</v>
      </c>
      <c r="M57" t="s">
        <v>98</v>
      </c>
      <c r="N57">
        <v>90</v>
      </c>
    </row>
    <row r="58" spans="1:14" x14ac:dyDescent="0.3">
      <c r="A58" t="s">
        <v>141</v>
      </c>
      <c r="B58" t="s">
        <v>142</v>
      </c>
      <c r="C58" t="s">
        <v>97</v>
      </c>
      <c r="D58">
        <v>9</v>
      </c>
      <c r="E58">
        <v>64</v>
      </c>
      <c r="F58">
        <v>7</v>
      </c>
      <c r="G58">
        <v>25</v>
      </c>
      <c r="H58">
        <v>25</v>
      </c>
      <c r="I58">
        <v>0</v>
      </c>
      <c r="J58">
        <v>0</v>
      </c>
      <c r="M58" t="s">
        <v>98</v>
      </c>
      <c r="N58">
        <v>99</v>
      </c>
    </row>
    <row r="59" spans="1:14" x14ac:dyDescent="0.3">
      <c r="A59" t="s">
        <v>8</v>
      </c>
      <c r="B59" t="s">
        <v>9</v>
      </c>
      <c r="C59" t="s">
        <v>10</v>
      </c>
      <c r="D59">
        <v>7</v>
      </c>
      <c r="E59">
        <v>30</v>
      </c>
      <c r="F59">
        <v>2132</v>
      </c>
      <c r="G59">
        <v>2648</v>
      </c>
      <c r="H59">
        <v>2712</v>
      </c>
      <c r="I59">
        <v>1775</v>
      </c>
      <c r="J59">
        <v>2302</v>
      </c>
      <c r="K59">
        <v>2250</v>
      </c>
      <c r="L59">
        <v>2532</v>
      </c>
      <c r="M59" t="s">
        <v>11</v>
      </c>
      <c r="N59">
        <v>91</v>
      </c>
    </row>
    <row r="60" spans="1:14" x14ac:dyDescent="0.3">
      <c r="A60" t="s">
        <v>8</v>
      </c>
      <c r="B60" t="s">
        <v>9</v>
      </c>
      <c r="C60" t="s">
        <v>13</v>
      </c>
      <c r="D60">
        <v>7</v>
      </c>
      <c r="E60">
        <v>40</v>
      </c>
      <c r="F60">
        <v>1300</v>
      </c>
      <c r="G60">
        <v>1250</v>
      </c>
      <c r="H60">
        <v>800</v>
      </c>
      <c r="I60">
        <v>750</v>
      </c>
      <c r="J60">
        <v>1200</v>
      </c>
      <c r="K60">
        <v>2050</v>
      </c>
      <c r="L60">
        <v>1980</v>
      </c>
      <c r="M60" t="s">
        <v>11</v>
      </c>
      <c r="N60">
        <v>97</v>
      </c>
    </row>
    <row r="61" spans="1:14" x14ac:dyDescent="0.3">
      <c r="A61" t="s">
        <v>8</v>
      </c>
      <c r="B61" t="s">
        <v>9</v>
      </c>
      <c r="C61" t="s">
        <v>14</v>
      </c>
      <c r="D61">
        <v>7</v>
      </c>
      <c r="E61">
        <v>40</v>
      </c>
      <c r="F61">
        <v>6</v>
      </c>
      <c r="G61">
        <v>15</v>
      </c>
      <c r="M61" t="s">
        <v>11</v>
      </c>
      <c r="N61">
        <v>94</v>
      </c>
    </row>
    <row r="62" spans="1:14" x14ac:dyDescent="0.3">
      <c r="A62" t="s">
        <v>8</v>
      </c>
      <c r="B62" t="s">
        <v>9</v>
      </c>
      <c r="C62" t="s">
        <v>15</v>
      </c>
      <c r="D62">
        <v>7</v>
      </c>
      <c r="E62">
        <v>40</v>
      </c>
      <c r="F62">
        <v>135</v>
      </c>
      <c r="G62">
        <v>46</v>
      </c>
      <c r="M62" t="s">
        <v>11</v>
      </c>
      <c r="N62">
        <v>95</v>
      </c>
    </row>
    <row r="63" spans="1:14" x14ac:dyDescent="0.3">
      <c r="A63" t="s">
        <v>16</v>
      </c>
      <c r="B63" t="s">
        <v>17</v>
      </c>
      <c r="C63" t="s">
        <v>10</v>
      </c>
      <c r="D63">
        <v>6</v>
      </c>
      <c r="E63">
        <v>40</v>
      </c>
      <c r="F63">
        <v>405</v>
      </c>
      <c r="G63">
        <v>534</v>
      </c>
      <c r="H63">
        <v>987</v>
      </c>
      <c r="I63">
        <v>1917</v>
      </c>
      <c r="J63">
        <v>1047</v>
      </c>
      <c r="K63">
        <v>326</v>
      </c>
      <c r="L63">
        <v>857</v>
      </c>
      <c r="M63" t="s">
        <v>11</v>
      </c>
      <c r="N63">
        <v>92</v>
      </c>
    </row>
    <row r="64" spans="1:14" x14ac:dyDescent="0.3">
      <c r="A64" t="s">
        <v>16</v>
      </c>
      <c r="B64" t="s">
        <v>17</v>
      </c>
      <c r="C64" t="s">
        <v>13</v>
      </c>
      <c r="D64">
        <v>6</v>
      </c>
      <c r="E64">
        <v>50</v>
      </c>
      <c r="F64">
        <v>450</v>
      </c>
      <c r="G64">
        <v>300</v>
      </c>
      <c r="H64">
        <v>230</v>
      </c>
      <c r="I64">
        <v>200</v>
      </c>
      <c r="J64">
        <v>225</v>
      </c>
      <c r="K64">
        <v>705</v>
      </c>
      <c r="L64">
        <v>680</v>
      </c>
      <c r="M64" t="s">
        <v>11</v>
      </c>
      <c r="N64">
        <v>92</v>
      </c>
    </row>
    <row r="65" spans="1:14" x14ac:dyDescent="0.3">
      <c r="A65" t="s">
        <v>16</v>
      </c>
      <c r="B65" t="s">
        <v>17</v>
      </c>
      <c r="C65" t="s">
        <v>18</v>
      </c>
      <c r="D65">
        <v>6</v>
      </c>
      <c r="E65">
        <v>55</v>
      </c>
      <c r="F65">
        <v>530</v>
      </c>
      <c r="G65">
        <v>135</v>
      </c>
      <c r="M65" t="s">
        <v>11</v>
      </c>
      <c r="N65">
        <v>90</v>
      </c>
    </row>
    <row r="66" spans="1:14" x14ac:dyDescent="0.3">
      <c r="A66" t="s">
        <v>19</v>
      </c>
      <c r="B66" t="s">
        <v>20</v>
      </c>
      <c r="C66" t="s">
        <v>10</v>
      </c>
      <c r="D66">
        <v>35</v>
      </c>
      <c r="E66">
        <v>185</v>
      </c>
      <c r="F66">
        <v>112</v>
      </c>
      <c r="G66">
        <v>98</v>
      </c>
      <c r="H66">
        <v>92</v>
      </c>
      <c r="I66">
        <v>235</v>
      </c>
      <c r="J66">
        <v>176</v>
      </c>
      <c r="K66">
        <v>88</v>
      </c>
      <c r="L66">
        <v>28</v>
      </c>
      <c r="M66" t="s">
        <v>11</v>
      </c>
      <c r="N66">
        <v>97</v>
      </c>
    </row>
    <row r="67" spans="1:14" x14ac:dyDescent="0.3">
      <c r="A67" t="s">
        <v>19</v>
      </c>
      <c r="B67" t="s">
        <v>20</v>
      </c>
      <c r="C67" t="s">
        <v>13</v>
      </c>
      <c r="D67">
        <v>35</v>
      </c>
      <c r="E67">
        <v>250</v>
      </c>
      <c r="F67">
        <v>230</v>
      </c>
      <c r="G67">
        <v>187</v>
      </c>
      <c r="H67">
        <v>135</v>
      </c>
      <c r="I67">
        <v>87</v>
      </c>
      <c r="J67">
        <v>53</v>
      </c>
      <c r="K67">
        <v>235</v>
      </c>
      <c r="L67">
        <v>200</v>
      </c>
      <c r="M67" t="s">
        <v>11</v>
      </c>
      <c r="N67">
        <v>96</v>
      </c>
    </row>
    <row r="68" spans="1:14" x14ac:dyDescent="0.3">
      <c r="A68" t="s">
        <v>19</v>
      </c>
      <c r="B68" t="s">
        <v>20</v>
      </c>
      <c r="C68" t="s">
        <v>21</v>
      </c>
      <c r="D68">
        <v>35</v>
      </c>
      <c r="E68">
        <v>250</v>
      </c>
      <c r="F68">
        <v>26</v>
      </c>
      <c r="G68">
        <v>13</v>
      </c>
      <c r="M68" t="s">
        <v>11</v>
      </c>
      <c r="N68">
        <v>95</v>
      </c>
    </row>
    <row r="69" spans="1:14" x14ac:dyDescent="0.3">
      <c r="A69" t="s">
        <v>19</v>
      </c>
      <c r="B69" t="s">
        <v>20</v>
      </c>
      <c r="C69" t="s">
        <v>252</v>
      </c>
      <c r="D69">
        <v>35</v>
      </c>
      <c r="E69">
        <v>250</v>
      </c>
      <c r="F69">
        <v>135</v>
      </c>
      <c r="G69">
        <v>78</v>
      </c>
      <c r="M69" t="s">
        <v>11</v>
      </c>
      <c r="N69">
        <v>95</v>
      </c>
    </row>
    <row r="70" spans="1:14" x14ac:dyDescent="0.3">
      <c r="A70" t="s">
        <v>19</v>
      </c>
      <c r="B70" t="s">
        <v>20</v>
      </c>
      <c r="C70" t="s">
        <v>23</v>
      </c>
      <c r="D70">
        <v>35</v>
      </c>
      <c r="E70">
        <v>250</v>
      </c>
      <c r="F70">
        <v>15</v>
      </c>
      <c r="G70">
        <v>8</v>
      </c>
      <c r="M70" t="s">
        <v>11</v>
      </c>
      <c r="N70">
        <v>97</v>
      </c>
    </row>
    <row r="71" spans="1:14" x14ac:dyDescent="0.3">
      <c r="A71" t="s">
        <v>19</v>
      </c>
      <c r="B71" t="s">
        <v>20</v>
      </c>
      <c r="C71" t="s">
        <v>18</v>
      </c>
      <c r="D71">
        <v>35</v>
      </c>
      <c r="E71">
        <v>250</v>
      </c>
      <c r="F71">
        <v>76</v>
      </c>
      <c r="G71">
        <v>55</v>
      </c>
      <c r="M71" t="s">
        <v>11</v>
      </c>
      <c r="N71">
        <v>95</v>
      </c>
    </row>
    <row r="72" spans="1:14" x14ac:dyDescent="0.3">
      <c r="A72" t="s">
        <v>24</v>
      </c>
      <c r="B72" t="s">
        <v>25</v>
      </c>
      <c r="C72" t="s">
        <v>10</v>
      </c>
      <c r="D72">
        <v>7</v>
      </c>
      <c r="E72">
        <v>45</v>
      </c>
      <c r="F72">
        <v>1064</v>
      </c>
      <c r="G72">
        <v>1153</v>
      </c>
      <c r="H72">
        <v>1979</v>
      </c>
      <c r="I72">
        <v>2901</v>
      </c>
      <c r="J72">
        <v>2434</v>
      </c>
      <c r="K72">
        <v>1693</v>
      </c>
      <c r="L72">
        <v>1311</v>
      </c>
      <c r="M72" t="s">
        <v>11</v>
      </c>
      <c r="N72">
        <v>94</v>
      </c>
    </row>
    <row r="73" spans="1:14" x14ac:dyDescent="0.3">
      <c r="A73" t="s">
        <v>24</v>
      </c>
      <c r="B73" t="s">
        <v>25</v>
      </c>
      <c r="C73" t="s">
        <v>13</v>
      </c>
      <c r="D73">
        <v>7</v>
      </c>
      <c r="E73">
        <v>55</v>
      </c>
      <c r="F73">
        <v>1578</v>
      </c>
      <c r="G73">
        <v>1450</v>
      </c>
      <c r="H73">
        <v>1135</v>
      </c>
      <c r="I73">
        <v>957</v>
      </c>
      <c r="J73">
        <v>2300</v>
      </c>
      <c r="K73">
        <v>2780</v>
      </c>
      <c r="L73">
        <v>2800</v>
      </c>
      <c r="M73" t="s">
        <v>11</v>
      </c>
      <c r="N73">
        <v>95</v>
      </c>
    </row>
    <row r="74" spans="1:14" x14ac:dyDescent="0.3">
      <c r="A74" t="s">
        <v>24</v>
      </c>
      <c r="B74" t="s">
        <v>25</v>
      </c>
      <c r="C74" t="s">
        <v>26</v>
      </c>
      <c r="D74">
        <v>7</v>
      </c>
      <c r="E74">
        <v>55</v>
      </c>
      <c r="F74">
        <v>23</v>
      </c>
      <c r="G74">
        <v>15</v>
      </c>
      <c r="M74" t="s">
        <v>11</v>
      </c>
      <c r="N74">
        <v>90</v>
      </c>
    </row>
    <row r="75" spans="1:14" x14ac:dyDescent="0.3">
      <c r="A75" t="s">
        <v>27</v>
      </c>
      <c r="B75" t="s">
        <v>28</v>
      </c>
      <c r="C75" t="s">
        <v>29</v>
      </c>
      <c r="D75">
        <v>15</v>
      </c>
      <c r="E75">
        <v>75</v>
      </c>
      <c r="F75">
        <v>496</v>
      </c>
      <c r="G75">
        <v>557</v>
      </c>
      <c r="M75" t="s">
        <v>11</v>
      </c>
      <c r="N75">
        <v>91</v>
      </c>
    </row>
    <row r="76" spans="1:14" x14ac:dyDescent="0.3">
      <c r="A76" t="s">
        <v>30</v>
      </c>
      <c r="B76" t="s">
        <v>31</v>
      </c>
      <c r="C76" t="s">
        <v>10</v>
      </c>
      <c r="D76">
        <v>55</v>
      </c>
      <c r="E76">
        <v>530</v>
      </c>
      <c r="F76">
        <v>58</v>
      </c>
      <c r="G76">
        <v>75</v>
      </c>
      <c r="H76">
        <v>39</v>
      </c>
      <c r="I76">
        <v>16</v>
      </c>
      <c r="J76">
        <v>21</v>
      </c>
      <c r="K76">
        <v>60</v>
      </c>
      <c r="L76">
        <v>64</v>
      </c>
      <c r="M76" t="s">
        <v>11</v>
      </c>
      <c r="N76">
        <v>100</v>
      </c>
    </row>
    <row r="77" spans="1:14" x14ac:dyDescent="0.3">
      <c r="A77" t="s">
        <v>30</v>
      </c>
      <c r="B77" t="s">
        <v>31</v>
      </c>
      <c r="C77" t="s">
        <v>13</v>
      </c>
      <c r="D77">
        <v>55</v>
      </c>
      <c r="E77">
        <v>600</v>
      </c>
      <c r="F77">
        <v>66</v>
      </c>
      <c r="G77">
        <v>35</v>
      </c>
      <c r="H77">
        <v>12</v>
      </c>
      <c r="I77">
        <v>15</v>
      </c>
      <c r="J77">
        <v>33</v>
      </c>
      <c r="K77">
        <v>50</v>
      </c>
      <c r="L77">
        <v>45</v>
      </c>
      <c r="M77" t="s">
        <v>11</v>
      </c>
      <c r="N77">
        <v>94</v>
      </c>
    </row>
    <row r="78" spans="1:14" x14ac:dyDescent="0.3">
      <c r="A78" t="s">
        <v>30</v>
      </c>
      <c r="B78" t="s">
        <v>31</v>
      </c>
      <c r="C78" t="s">
        <v>18</v>
      </c>
      <c r="D78">
        <v>55</v>
      </c>
      <c r="E78">
        <v>600</v>
      </c>
      <c r="F78">
        <v>35</v>
      </c>
      <c r="G78">
        <v>14</v>
      </c>
      <c r="M78" t="s">
        <v>11</v>
      </c>
      <c r="N78">
        <v>90</v>
      </c>
    </row>
    <row r="79" spans="1:14" x14ac:dyDescent="0.3">
      <c r="A79" t="s">
        <v>30</v>
      </c>
      <c r="B79" t="s">
        <v>31</v>
      </c>
      <c r="C79" t="s">
        <v>252</v>
      </c>
      <c r="D79">
        <v>55</v>
      </c>
      <c r="E79">
        <v>615</v>
      </c>
      <c r="F79">
        <v>57</v>
      </c>
      <c r="G79">
        <v>35</v>
      </c>
      <c r="M79" t="s">
        <v>11</v>
      </c>
      <c r="N79">
        <v>93</v>
      </c>
    </row>
    <row r="80" spans="1:14" x14ac:dyDescent="0.3">
      <c r="A80" t="s">
        <v>32</v>
      </c>
      <c r="B80" t="s">
        <v>33</v>
      </c>
      <c r="C80" t="s">
        <v>10</v>
      </c>
      <c r="D80">
        <v>65</v>
      </c>
      <c r="E80">
        <v>584</v>
      </c>
      <c r="F80">
        <v>51</v>
      </c>
      <c r="G80">
        <v>78</v>
      </c>
      <c r="H80">
        <v>193</v>
      </c>
      <c r="I80">
        <v>0</v>
      </c>
      <c r="J80">
        <v>0</v>
      </c>
      <c r="K80">
        <v>0</v>
      </c>
      <c r="L80">
        <v>0</v>
      </c>
      <c r="M80" t="s">
        <v>11</v>
      </c>
      <c r="N80">
        <v>94</v>
      </c>
    </row>
    <row r="81" spans="1:14" x14ac:dyDescent="0.3">
      <c r="A81" t="s">
        <v>32</v>
      </c>
      <c r="B81" t="s">
        <v>33</v>
      </c>
      <c r="C81" t="s">
        <v>13</v>
      </c>
      <c r="D81">
        <v>65</v>
      </c>
      <c r="E81">
        <v>650</v>
      </c>
      <c r="F81">
        <v>158</v>
      </c>
      <c r="G81">
        <v>113</v>
      </c>
      <c r="H81">
        <v>250</v>
      </c>
      <c r="M81" t="s">
        <v>11</v>
      </c>
      <c r="N81">
        <v>97</v>
      </c>
    </row>
    <row r="82" spans="1:14" x14ac:dyDescent="0.3">
      <c r="A82" t="s">
        <v>32</v>
      </c>
      <c r="B82" t="s">
        <v>33</v>
      </c>
      <c r="C82" t="s">
        <v>26</v>
      </c>
      <c r="D82">
        <v>65</v>
      </c>
      <c r="E82">
        <v>650</v>
      </c>
      <c r="F82">
        <v>3</v>
      </c>
      <c r="M82" t="s">
        <v>11</v>
      </c>
      <c r="N82">
        <v>98</v>
      </c>
    </row>
    <row r="83" spans="1:14" x14ac:dyDescent="0.3">
      <c r="A83" t="s">
        <v>32</v>
      </c>
      <c r="B83" t="s">
        <v>33</v>
      </c>
      <c r="C83" t="s">
        <v>34</v>
      </c>
      <c r="D83">
        <v>65</v>
      </c>
      <c r="E83">
        <v>700</v>
      </c>
      <c r="G83">
        <v>5</v>
      </c>
      <c r="M83" t="s">
        <v>11</v>
      </c>
      <c r="N83">
        <v>98</v>
      </c>
    </row>
    <row r="84" spans="1:14" x14ac:dyDescent="0.3">
      <c r="A84" t="s">
        <v>32</v>
      </c>
      <c r="B84" t="s">
        <v>33</v>
      </c>
      <c r="C84" t="s">
        <v>252</v>
      </c>
      <c r="D84">
        <v>65</v>
      </c>
      <c r="E84">
        <v>700</v>
      </c>
      <c r="F84">
        <v>5</v>
      </c>
      <c r="M84" t="s">
        <v>11</v>
      </c>
      <c r="N84">
        <v>99</v>
      </c>
    </row>
    <row r="85" spans="1:14" x14ac:dyDescent="0.3">
      <c r="A85" t="s">
        <v>32</v>
      </c>
      <c r="B85" t="s">
        <v>33</v>
      </c>
      <c r="C85" t="s">
        <v>18</v>
      </c>
      <c r="D85">
        <v>65</v>
      </c>
      <c r="E85">
        <v>700</v>
      </c>
      <c r="F85">
        <v>53</v>
      </c>
      <c r="G85">
        <v>28</v>
      </c>
      <c r="M85" t="s">
        <v>11</v>
      </c>
      <c r="N85">
        <v>93</v>
      </c>
    </row>
    <row r="86" spans="1:14" x14ac:dyDescent="0.3">
      <c r="A86" t="s">
        <v>35</v>
      </c>
      <c r="B86" t="s">
        <v>36</v>
      </c>
      <c r="C86" t="s">
        <v>10</v>
      </c>
      <c r="D86">
        <v>5</v>
      </c>
      <c r="E86">
        <v>65</v>
      </c>
      <c r="F86">
        <v>728</v>
      </c>
      <c r="G86">
        <v>871</v>
      </c>
      <c r="H86">
        <v>913</v>
      </c>
      <c r="I86">
        <v>1800</v>
      </c>
      <c r="J86">
        <v>1315</v>
      </c>
      <c r="K86">
        <v>577</v>
      </c>
      <c r="L86">
        <v>573</v>
      </c>
      <c r="M86" t="s">
        <v>11</v>
      </c>
      <c r="N86">
        <v>93</v>
      </c>
    </row>
    <row r="87" spans="1:14" x14ac:dyDescent="0.3">
      <c r="A87" t="s">
        <v>35</v>
      </c>
      <c r="B87" t="s">
        <v>36</v>
      </c>
      <c r="C87" t="s">
        <v>13</v>
      </c>
      <c r="D87">
        <v>5</v>
      </c>
      <c r="E87">
        <v>70</v>
      </c>
      <c r="F87">
        <v>890</v>
      </c>
      <c r="G87">
        <v>765</v>
      </c>
      <c r="H87">
        <v>521</v>
      </c>
      <c r="I87">
        <v>220</v>
      </c>
      <c r="J87">
        <v>349</v>
      </c>
      <c r="K87">
        <v>1385</v>
      </c>
      <c r="L87">
        <v>1290</v>
      </c>
      <c r="M87" t="s">
        <v>11</v>
      </c>
      <c r="N87">
        <v>93</v>
      </c>
    </row>
    <row r="88" spans="1:14" x14ac:dyDescent="0.3">
      <c r="A88" t="s">
        <v>35</v>
      </c>
      <c r="B88" t="s">
        <v>36</v>
      </c>
      <c r="C88" t="s">
        <v>15</v>
      </c>
      <c r="D88">
        <v>5</v>
      </c>
      <c r="E88">
        <v>70</v>
      </c>
      <c r="F88">
        <v>23</v>
      </c>
      <c r="G88">
        <v>5</v>
      </c>
      <c r="M88" t="s">
        <v>11</v>
      </c>
      <c r="N88">
        <v>93</v>
      </c>
    </row>
    <row r="89" spans="1:14" x14ac:dyDescent="0.3">
      <c r="A89" t="s">
        <v>35</v>
      </c>
      <c r="B89" t="s">
        <v>36</v>
      </c>
      <c r="C89" t="s">
        <v>26</v>
      </c>
      <c r="D89">
        <v>5</v>
      </c>
      <c r="E89">
        <v>70</v>
      </c>
      <c r="F89">
        <v>15</v>
      </c>
      <c r="M89" t="s">
        <v>11</v>
      </c>
      <c r="N89">
        <v>99</v>
      </c>
    </row>
    <row r="90" spans="1:14" x14ac:dyDescent="0.3">
      <c r="A90" t="s">
        <v>37</v>
      </c>
      <c r="B90" t="s">
        <v>38</v>
      </c>
      <c r="C90" t="s">
        <v>10</v>
      </c>
      <c r="D90">
        <v>5</v>
      </c>
      <c r="E90">
        <v>45</v>
      </c>
      <c r="F90">
        <v>787</v>
      </c>
      <c r="G90">
        <v>478</v>
      </c>
      <c r="H90">
        <v>1235</v>
      </c>
      <c r="I90">
        <v>1450</v>
      </c>
      <c r="J90">
        <v>1728</v>
      </c>
      <c r="K90">
        <v>1182</v>
      </c>
      <c r="L90">
        <v>999</v>
      </c>
      <c r="M90" t="s">
        <v>11</v>
      </c>
      <c r="N90">
        <v>97</v>
      </c>
    </row>
    <row r="91" spans="1:14" x14ac:dyDescent="0.3">
      <c r="A91" t="s">
        <v>37</v>
      </c>
      <c r="B91" t="s">
        <v>38</v>
      </c>
      <c r="C91" t="s">
        <v>13</v>
      </c>
      <c r="D91">
        <v>5</v>
      </c>
      <c r="E91">
        <v>50</v>
      </c>
      <c r="F91">
        <v>860</v>
      </c>
      <c r="G91">
        <v>744</v>
      </c>
      <c r="H91">
        <v>343</v>
      </c>
      <c r="I91">
        <v>320</v>
      </c>
      <c r="J91">
        <v>287</v>
      </c>
      <c r="K91">
        <v>680</v>
      </c>
      <c r="L91">
        <v>623</v>
      </c>
      <c r="M91" t="s">
        <v>11</v>
      </c>
      <c r="N91">
        <v>96</v>
      </c>
    </row>
    <row r="92" spans="1:14" x14ac:dyDescent="0.3">
      <c r="A92" t="s">
        <v>37</v>
      </c>
      <c r="B92" t="s">
        <v>38</v>
      </c>
      <c r="C92" t="s">
        <v>39</v>
      </c>
      <c r="D92">
        <v>5</v>
      </c>
      <c r="E92">
        <v>60</v>
      </c>
      <c r="F92">
        <v>23</v>
      </c>
      <c r="G92">
        <v>35</v>
      </c>
      <c r="M92" t="s">
        <v>11</v>
      </c>
      <c r="N92">
        <v>95</v>
      </c>
    </row>
    <row r="93" spans="1:14" x14ac:dyDescent="0.3">
      <c r="A93" t="s">
        <v>40</v>
      </c>
      <c r="B93" t="s">
        <v>41</v>
      </c>
      <c r="C93" t="s">
        <v>10</v>
      </c>
      <c r="D93">
        <v>35</v>
      </c>
      <c r="E93">
        <v>135</v>
      </c>
      <c r="F93">
        <v>116</v>
      </c>
      <c r="G93">
        <v>164</v>
      </c>
      <c r="H93">
        <v>319</v>
      </c>
      <c r="I93">
        <v>251</v>
      </c>
      <c r="J93">
        <v>207</v>
      </c>
      <c r="K93">
        <v>182</v>
      </c>
      <c r="L93">
        <v>54</v>
      </c>
      <c r="M93" t="s">
        <v>11</v>
      </c>
      <c r="N93">
        <v>96</v>
      </c>
    </row>
    <row r="94" spans="1:14" x14ac:dyDescent="0.3">
      <c r="A94" t="s">
        <v>40</v>
      </c>
      <c r="B94" t="s">
        <v>41</v>
      </c>
      <c r="C94" t="s">
        <v>18</v>
      </c>
      <c r="D94">
        <v>35</v>
      </c>
      <c r="E94">
        <v>180</v>
      </c>
      <c r="G94">
        <v>89</v>
      </c>
      <c r="M94" t="s">
        <v>11</v>
      </c>
      <c r="N94">
        <v>92</v>
      </c>
    </row>
    <row r="95" spans="1:14" x14ac:dyDescent="0.3">
      <c r="A95" t="s">
        <v>40</v>
      </c>
      <c r="B95" t="s">
        <v>41</v>
      </c>
      <c r="C95" t="s">
        <v>39</v>
      </c>
      <c r="D95">
        <v>35</v>
      </c>
      <c r="E95">
        <v>180</v>
      </c>
      <c r="F95">
        <v>5</v>
      </c>
      <c r="M95" t="s">
        <v>11</v>
      </c>
      <c r="N95">
        <v>98</v>
      </c>
    </row>
    <row r="96" spans="1:14" x14ac:dyDescent="0.3">
      <c r="A96" t="s">
        <v>40</v>
      </c>
      <c r="B96" t="s">
        <v>41</v>
      </c>
      <c r="C96" t="s">
        <v>42</v>
      </c>
      <c r="D96">
        <v>35</v>
      </c>
      <c r="E96">
        <v>180</v>
      </c>
      <c r="F96">
        <v>5</v>
      </c>
      <c r="M96" t="s">
        <v>11</v>
      </c>
      <c r="N96">
        <v>97</v>
      </c>
    </row>
    <row r="97" spans="1:14" x14ac:dyDescent="0.3">
      <c r="A97" t="s">
        <v>43</v>
      </c>
      <c r="B97" t="s">
        <v>36</v>
      </c>
      <c r="C97" t="s">
        <v>10</v>
      </c>
      <c r="D97">
        <v>4</v>
      </c>
      <c r="E97">
        <v>45</v>
      </c>
      <c r="F97">
        <v>962</v>
      </c>
      <c r="G97">
        <v>1465</v>
      </c>
      <c r="H97">
        <v>1334</v>
      </c>
      <c r="I97">
        <v>2383</v>
      </c>
      <c r="J97">
        <v>1525</v>
      </c>
      <c r="K97">
        <v>1582</v>
      </c>
      <c r="L97">
        <v>1539</v>
      </c>
      <c r="M97" t="s">
        <v>11</v>
      </c>
      <c r="N97">
        <v>100</v>
      </c>
    </row>
    <row r="98" spans="1:14" x14ac:dyDescent="0.3">
      <c r="A98" t="s">
        <v>43</v>
      </c>
      <c r="B98" t="s">
        <v>36</v>
      </c>
      <c r="C98" t="s">
        <v>13</v>
      </c>
      <c r="D98">
        <v>4</v>
      </c>
      <c r="E98">
        <v>55</v>
      </c>
      <c r="F98">
        <v>1450</v>
      </c>
      <c r="G98">
        <v>834</v>
      </c>
      <c r="H98">
        <v>620</v>
      </c>
      <c r="I98">
        <v>348</v>
      </c>
      <c r="J98">
        <v>930</v>
      </c>
      <c r="K98">
        <v>870</v>
      </c>
      <c r="L98">
        <v>850</v>
      </c>
      <c r="M98" t="s">
        <v>11</v>
      </c>
      <c r="N98">
        <v>96</v>
      </c>
    </row>
    <row r="99" spans="1:14" x14ac:dyDescent="0.3">
      <c r="A99" t="s">
        <v>43</v>
      </c>
      <c r="B99" t="s">
        <v>36</v>
      </c>
      <c r="C99" t="s">
        <v>14</v>
      </c>
      <c r="D99">
        <v>4</v>
      </c>
      <c r="E99">
        <v>55</v>
      </c>
      <c r="G99">
        <v>5</v>
      </c>
      <c r="M99" t="s">
        <v>11</v>
      </c>
      <c r="N99">
        <v>100</v>
      </c>
    </row>
    <row r="100" spans="1:14" x14ac:dyDescent="0.3">
      <c r="A100" t="s">
        <v>43</v>
      </c>
      <c r="B100" t="s">
        <v>36</v>
      </c>
      <c r="C100" t="s">
        <v>15</v>
      </c>
      <c r="D100">
        <v>4</v>
      </c>
      <c r="E100">
        <v>55</v>
      </c>
      <c r="F100">
        <v>5</v>
      </c>
      <c r="M100" t="s">
        <v>11</v>
      </c>
      <c r="N100">
        <v>95</v>
      </c>
    </row>
    <row r="101" spans="1:14" x14ac:dyDescent="0.3">
      <c r="A101" t="s">
        <v>43</v>
      </c>
      <c r="B101" t="s">
        <v>36</v>
      </c>
      <c r="C101" t="s">
        <v>44</v>
      </c>
      <c r="D101">
        <v>4</v>
      </c>
      <c r="E101">
        <v>55</v>
      </c>
      <c r="G101">
        <v>5</v>
      </c>
      <c r="M101" t="s">
        <v>11</v>
      </c>
      <c r="N101">
        <v>100</v>
      </c>
    </row>
    <row r="102" spans="1:14" x14ac:dyDescent="0.3">
      <c r="A102" t="s">
        <v>45</v>
      </c>
      <c r="B102" t="s">
        <v>46</v>
      </c>
      <c r="C102" t="s">
        <v>10</v>
      </c>
      <c r="D102">
        <v>3.5</v>
      </c>
      <c r="E102">
        <v>25</v>
      </c>
      <c r="F102">
        <v>604</v>
      </c>
      <c r="G102">
        <v>339</v>
      </c>
      <c r="H102">
        <v>853</v>
      </c>
      <c r="I102">
        <v>2331</v>
      </c>
      <c r="J102">
        <v>1049</v>
      </c>
      <c r="K102">
        <v>326</v>
      </c>
      <c r="L102">
        <v>708</v>
      </c>
      <c r="M102" t="s">
        <v>11</v>
      </c>
      <c r="N102">
        <v>99</v>
      </c>
    </row>
    <row r="103" spans="1:14" x14ac:dyDescent="0.3">
      <c r="A103" t="s">
        <v>45</v>
      </c>
      <c r="B103" t="s">
        <v>46</v>
      </c>
      <c r="C103" t="s">
        <v>13</v>
      </c>
      <c r="D103">
        <v>3.5</v>
      </c>
      <c r="E103">
        <v>35</v>
      </c>
      <c r="F103">
        <v>1350</v>
      </c>
      <c r="G103">
        <v>1200</v>
      </c>
      <c r="H103">
        <v>567</v>
      </c>
      <c r="I103">
        <v>200</v>
      </c>
      <c r="J103">
        <v>540</v>
      </c>
      <c r="K103">
        <v>1250</v>
      </c>
      <c r="L103">
        <v>890</v>
      </c>
      <c r="M103" t="s">
        <v>11</v>
      </c>
      <c r="N103">
        <v>91</v>
      </c>
    </row>
    <row r="104" spans="1:14" x14ac:dyDescent="0.3">
      <c r="A104" t="s">
        <v>47</v>
      </c>
      <c r="B104" t="s">
        <v>48</v>
      </c>
      <c r="C104" t="s">
        <v>10</v>
      </c>
      <c r="D104">
        <v>5</v>
      </c>
      <c r="E104">
        <v>35</v>
      </c>
      <c r="F104">
        <v>527</v>
      </c>
      <c r="G104">
        <v>203</v>
      </c>
      <c r="H104">
        <v>395</v>
      </c>
      <c r="I104">
        <v>499</v>
      </c>
      <c r="J104">
        <v>915</v>
      </c>
      <c r="K104">
        <v>230</v>
      </c>
      <c r="L104">
        <v>532</v>
      </c>
      <c r="M104" t="s">
        <v>11</v>
      </c>
      <c r="N104">
        <v>91</v>
      </c>
    </row>
    <row r="105" spans="1:14" x14ac:dyDescent="0.3">
      <c r="A105" t="s">
        <v>47</v>
      </c>
      <c r="B105" t="s">
        <v>48</v>
      </c>
      <c r="C105" t="s">
        <v>13</v>
      </c>
      <c r="D105">
        <v>5</v>
      </c>
      <c r="E105">
        <v>45</v>
      </c>
      <c r="F105">
        <v>342</v>
      </c>
      <c r="G105">
        <v>280</v>
      </c>
      <c r="H105">
        <v>133</v>
      </c>
      <c r="I105">
        <v>200</v>
      </c>
      <c r="J105">
        <v>187</v>
      </c>
      <c r="K105">
        <v>850</v>
      </c>
      <c r="L105">
        <v>345</v>
      </c>
      <c r="M105" t="s">
        <v>11</v>
      </c>
      <c r="N105">
        <v>94</v>
      </c>
    </row>
    <row r="106" spans="1:14" x14ac:dyDescent="0.3">
      <c r="A106" t="s">
        <v>47</v>
      </c>
      <c r="B106" t="s">
        <v>48</v>
      </c>
      <c r="C106" t="s">
        <v>44</v>
      </c>
      <c r="D106">
        <v>5</v>
      </c>
      <c r="E106">
        <v>45</v>
      </c>
      <c r="F106">
        <v>28</v>
      </c>
      <c r="G106">
        <v>5</v>
      </c>
      <c r="M106" t="s">
        <v>11</v>
      </c>
      <c r="N106">
        <v>90</v>
      </c>
    </row>
    <row r="107" spans="1:14" x14ac:dyDescent="0.3">
      <c r="A107" t="s">
        <v>49</v>
      </c>
      <c r="B107" t="s">
        <v>50</v>
      </c>
      <c r="C107" t="s">
        <v>10</v>
      </c>
      <c r="D107">
        <v>55</v>
      </c>
      <c r="E107">
        <v>375</v>
      </c>
      <c r="F107">
        <v>36</v>
      </c>
      <c r="G107">
        <v>40</v>
      </c>
      <c r="H107">
        <v>45</v>
      </c>
      <c r="I107">
        <v>141</v>
      </c>
      <c r="J107">
        <v>156</v>
      </c>
      <c r="K107">
        <v>73</v>
      </c>
      <c r="L107">
        <v>39</v>
      </c>
      <c r="M107" t="s">
        <v>11</v>
      </c>
      <c r="N107">
        <v>92</v>
      </c>
    </row>
    <row r="108" spans="1:14" x14ac:dyDescent="0.3">
      <c r="A108" t="s">
        <v>49</v>
      </c>
      <c r="B108" t="s">
        <v>50</v>
      </c>
      <c r="C108" t="s">
        <v>13</v>
      </c>
      <c r="D108">
        <v>55</v>
      </c>
      <c r="E108">
        <v>400</v>
      </c>
      <c r="F108">
        <v>25</v>
      </c>
      <c r="G108">
        <v>30</v>
      </c>
      <c r="H108">
        <v>23</v>
      </c>
      <c r="I108">
        <v>22</v>
      </c>
      <c r="J108">
        <v>35</v>
      </c>
      <c r="K108">
        <v>135</v>
      </c>
      <c r="L108">
        <v>142</v>
      </c>
      <c r="M108" t="s">
        <v>11</v>
      </c>
      <c r="N108">
        <v>95</v>
      </c>
    </row>
    <row r="109" spans="1:14" x14ac:dyDescent="0.3">
      <c r="A109" t="s">
        <v>49</v>
      </c>
      <c r="B109" t="s">
        <v>50</v>
      </c>
      <c r="C109" t="s">
        <v>18</v>
      </c>
      <c r="D109">
        <v>55</v>
      </c>
      <c r="E109">
        <v>510</v>
      </c>
      <c r="F109">
        <v>33</v>
      </c>
      <c r="G109">
        <v>15</v>
      </c>
      <c r="M109" t="s">
        <v>11</v>
      </c>
      <c r="N109">
        <v>98</v>
      </c>
    </row>
    <row r="110" spans="1:14" x14ac:dyDescent="0.3">
      <c r="A110" t="s">
        <v>49</v>
      </c>
      <c r="B110" t="s">
        <v>50</v>
      </c>
      <c r="C110" t="s">
        <v>252</v>
      </c>
      <c r="D110">
        <v>55</v>
      </c>
      <c r="E110">
        <v>510</v>
      </c>
      <c r="F110">
        <v>53</v>
      </c>
      <c r="G110">
        <v>21</v>
      </c>
      <c r="M110" t="s">
        <v>11</v>
      </c>
      <c r="N110">
        <v>99</v>
      </c>
    </row>
    <row r="111" spans="1:14" x14ac:dyDescent="0.3">
      <c r="A111" t="s">
        <v>51</v>
      </c>
      <c r="B111" t="s">
        <v>52</v>
      </c>
      <c r="C111" t="s">
        <v>10</v>
      </c>
      <c r="D111">
        <v>40</v>
      </c>
      <c r="E111">
        <v>359</v>
      </c>
      <c r="F111">
        <v>41</v>
      </c>
      <c r="G111">
        <v>106</v>
      </c>
      <c r="H111">
        <v>81</v>
      </c>
      <c r="I111">
        <v>215</v>
      </c>
      <c r="J111">
        <v>255</v>
      </c>
      <c r="K111">
        <v>72</v>
      </c>
      <c r="L111">
        <v>21</v>
      </c>
      <c r="M111" t="s">
        <v>11</v>
      </c>
      <c r="N111">
        <v>93</v>
      </c>
    </row>
    <row r="112" spans="1:14" x14ac:dyDescent="0.3">
      <c r="A112" t="s">
        <v>51</v>
      </c>
      <c r="B112" t="s">
        <v>52</v>
      </c>
      <c r="C112" t="s">
        <v>18</v>
      </c>
      <c r="D112">
        <v>40</v>
      </c>
      <c r="E112">
        <v>399</v>
      </c>
      <c r="F112">
        <v>55</v>
      </c>
      <c r="G112">
        <v>45</v>
      </c>
      <c r="M112" t="s">
        <v>11</v>
      </c>
      <c r="N112">
        <v>98</v>
      </c>
    </row>
    <row r="113" spans="1:14" x14ac:dyDescent="0.3">
      <c r="A113" t="s">
        <v>51</v>
      </c>
      <c r="B113" t="s">
        <v>52</v>
      </c>
      <c r="C113" t="s">
        <v>252</v>
      </c>
      <c r="D113">
        <v>40</v>
      </c>
      <c r="E113">
        <v>399</v>
      </c>
      <c r="F113">
        <v>30</v>
      </c>
      <c r="M113" t="s">
        <v>11</v>
      </c>
      <c r="N113">
        <v>99</v>
      </c>
    </row>
    <row r="114" spans="1:14" x14ac:dyDescent="0.3">
      <c r="A114" t="s">
        <v>53</v>
      </c>
      <c r="B114" t="s">
        <v>54</v>
      </c>
      <c r="C114" t="s">
        <v>18</v>
      </c>
      <c r="D114">
        <v>30</v>
      </c>
      <c r="E114">
        <v>120</v>
      </c>
      <c r="F114">
        <v>42</v>
      </c>
      <c r="G114">
        <v>47</v>
      </c>
      <c r="H114">
        <v>12</v>
      </c>
      <c r="I114">
        <v>7</v>
      </c>
      <c r="J114">
        <v>71</v>
      </c>
      <c r="K114">
        <v>29</v>
      </c>
      <c r="L114">
        <v>31</v>
      </c>
      <c r="M114" t="s">
        <v>11</v>
      </c>
      <c r="N114">
        <v>96</v>
      </c>
    </row>
    <row r="115" spans="1:14" x14ac:dyDescent="0.3">
      <c r="A115" t="s">
        <v>53</v>
      </c>
      <c r="B115" t="s">
        <v>54</v>
      </c>
      <c r="C115" t="s">
        <v>252</v>
      </c>
      <c r="D115">
        <v>30</v>
      </c>
      <c r="E115">
        <v>150</v>
      </c>
      <c r="F115">
        <v>26</v>
      </c>
      <c r="G115">
        <v>25</v>
      </c>
      <c r="M115" t="s">
        <v>11</v>
      </c>
      <c r="N115">
        <v>100</v>
      </c>
    </row>
    <row r="116" spans="1:14" x14ac:dyDescent="0.3">
      <c r="A116" t="s">
        <v>53</v>
      </c>
      <c r="B116" t="s">
        <v>54</v>
      </c>
      <c r="C116" t="s">
        <v>15</v>
      </c>
      <c r="D116">
        <v>30</v>
      </c>
      <c r="E116">
        <v>120</v>
      </c>
      <c r="F116">
        <v>5</v>
      </c>
      <c r="M116" t="s">
        <v>11</v>
      </c>
      <c r="N116">
        <v>96</v>
      </c>
    </row>
    <row r="117" spans="1:14" x14ac:dyDescent="0.3">
      <c r="A117" t="s">
        <v>53</v>
      </c>
      <c r="B117" t="s">
        <v>54</v>
      </c>
      <c r="C117" t="s">
        <v>44</v>
      </c>
      <c r="D117">
        <v>30</v>
      </c>
      <c r="E117">
        <v>120</v>
      </c>
      <c r="F117">
        <v>8</v>
      </c>
      <c r="M117" t="s">
        <v>11</v>
      </c>
      <c r="N117">
        <v>97</v>
      </c>
    </row>
    <row r="118" spans="1:14" x14ac:dyDescent="0.3">
      <c r="A118" t="s">
        <v>55</v>
      </c>
      <c r="B118" t="s">
        <v>56</v>
      </c>
      <c r="C118" t="s">
        <v>10</v>
      </c>
      <c r="D118">
        <v>9</v>
      </c>
      <c r="E118">
        <v>45</v>
      </c>
      <c r="F118">
        <v>80</v>
      </c>
      <c r="G118">
        <v>71</v>
      </c>
      <c r="H118">
        <v>200</v>
      </c>
      <c r="I118">
        <v>114</v>
      </c>
      <c r="J118">
        <v>210</v>
      </c>
      <c r="K118">
        <v>116</v>
      </c>
      <c r="L118">
        <v>408</v>
      </c>
      <c r="M118" t="s">
        <v>11</v>
      </c>
      <c r="N118">
        <v>97</v>
      </c>
    </row>
    <row r="119" spans="1:14" x14ac:dyDescent="0.3">
      <c r="A119" t="s">
        <v>55</v>
      </c>
      <c r="B119" t="s">
        <v>56</v>
      </c>
      <c r="C119" t="s">
        <v>13</v>
      </c>
      <c r="D119">
        <v>9</v>
      </c>
      <c r="E119">
        <v>55</v>
      </c>
      <c r="F119">
        <v>230</v>
      </c>
      <c r="G119">
        <v>185</v>
      </c>
      <c r="H119">
        <v>74</v>
      </c>
      <c r="I119">
        <v>67</v>
      </c>
      <c r="J119">
        <v>55</v>
      </c>
      <c r="K119">
        <v>80</v>
      </c>
      <c r="L119">
        <v>250</v>
      </c>
      <c r="M119" t="s">
        <v>11</v>
      </c>
      <c r="N119">
        <v>90</v>
      </c>
    </row>
    <row r="120" spans="1:14" x14ac:dyDescent="0.3">
      <c r="A120" t="s">
        <v>57</v>
      </c>
      <c r="B120" t="s">
        <v>58</v>
      </c>
      <c r="C120" t="s">
        <v>10</v>
      </c>
      <c r="D120">
        <v>7.5</v>
      </c>
      <c r="E120">
        <v>58</v>
      </c>
      <c r="F120">
        <v>94</v>
      </c>
      <c r="G120">
        <v>138</v>
      </c>
      <c r="H120">
        <v>124</v>
      </c>
      <c r="I120">
        <v>72</v>
      </c>
      <c r="J120">
        <v>10</v>
      </c>
      <c r="K120">
        <v>0</v>
      </c>
      <c r="L120">
        <v>0</v>
      </c>
      <c r="M120" t="s">
        <v>11</v>
      </c>
      <c r="N120">
        <v>99</v>
      </c>
    </row>
    <row r="121" spans="1:14" x14ac:dyDescent="0.3">
      <c r="A121" t="s">
        <v>57</v>
      </c>
      <c r="B121" t="s">
        <v>58</v>
      </c>
      <c r="C121" t="s">
        <v>13</v>
      </c>
      <c r="D121">
        <v>7.5</v>
      </c>
      <c r="E121">
        <v>70</v>
      </c>
      <c r="F121">
        <v>360</v>
      </c>
      <c r="G121">
        <v>245</v>
      </c>
      <c r="H121">
        <v>133</v>
      </c>
      <c r="I121">
        <v>88</v>
      </c>
      <c r="J121">
        <v>10</v>
      </c>
      <c r="M121" t="s">
        <v>11</v>
      </c>
      <c r="N121">
        <v>99</v>
      </c>
    </row>
    <row r="122" spans="1:14" x14ac:dyDescent="0.3">
      <c r="A122" t="s">
        <v>57</v>
      </c>
      <c r="B122" t="s">
        <v>58</v>
      </c>
      <c r="C122" t="s">
        <v>44</v>
      </c>
      <c r="D122">
        <v>7.5</v>
      </c>
      <c r="E122">
        <v>70</v>
      </c>
      <c r="F122">
        <v>5</v>
      </c>
      <c r="M122" t="s">
        <v>11</v>
      </c>
      <c r="N122">
        <v>96</v>
      </c>
    </row>
    <row r="123" spans="1:14" x14ac:dyDescent="0.3">
      <c r="A123" t="s">
        <v>59</v>
      </c>
      <c r="B123" t="s">
        <v>60</v>
      </c>
      <c r="C123" t="s">
        <v>10</v>
      </c>
      <c r="D123">
        <v>3.5</v>
      </c>
      <c r="E123">
        <v>35</v>
      </c>
      <c r="F123">
        <v>62</v>
      </c>
      <c r="G123">
        <v>36</v>
      </c>
      <c r="H123">
        <v>46</v>
      </c>
      <c r="I123">
        <v>34</v>
      </c>
      <c r="J123">
        <v>1</v>
      </c>
      <c r="K123">
        <v>1</v>
      </c>
      <c r="L123">
        <v>4</v>
      </c>
      <c r="M123" t="s">
        <v>11</v>
      </c>
      <c r="N123">
        <v>100</v>
      </c>
    </row>
    <row r="124" spans="1:14" x14ac:dyDescent="0.3">
      <c r="A124" t="s">
        <v>59</v>
      </c>
      <c r="B124" t="s">
        <v>60</v>
      </c>
      <c r="C124" t="s">
        <v>13</v>
      </c>
      <c r="D124">
        <v>3.5</v>
      </c>
      <c r="E124">
        <v>50</v>
      </c>
      <c r="F124">
        <v>5</v>
      </c>
      <c r="M124" t="s">
        <v>11</v>
      </c>
      <c r="N124">
        <v>92</v>
      </c>
    </row>
    <row r="125" spans="1:14" x14ac:dyDescent="0.3">
      <c r="A125" t="s">
        <v>59</v>
      </c>
      <c r="B125" t="s">
        <v>60</v>
      </c>
      <c r="C125" t="s">
        <v>26</v>
      </c>
      <c r="D125">
        <v>3.5</v>
      </c>
      <c r="E125">
        <v>50</v>
      </c>
      <c r="F125">
        <v>3</v>
      </c>
      <c r="M125" t="s">
        <v>11</v>
      </c>
      <c r="N125">
        <v>93</v>
      </c>
    </row>
    <row r="126" spans="1:14" x14ac:dyDescent="0.3">
      <c r="A126" t="s">
        <v>59</v>
      </c>
      <c r="B126" t="s">
        <v>60</v>
      </c>
      <c r="C126" t="s">
        <v>18</v>
      </c>
      <c r="D126">
        <v>3.5</v>
      </c>
      <c r="E126">
        <v>65</v>
      </c>
      <c r="F126">
        <v>35</v>
      </c>
      <c r="M126" t="s">
        <v>11</v>
      </c>
      <c r="N126">
        <v>96</v>
      </c>
    </row>
    <row r="127" spans="1:14" x14ac:dyDescent="0.3">
      <c r="A127" t="s">
        <v>61</v>
      </c>
      <c r="B127" t="s">
        <v>60</v>
      </c>
      <c r="C127" t="s">
        <v>10</v>
      </c>
      <c r="D127">
        <v>5.5</v>
      </c>
      <c r="E127">
        <v>75</v>
      </c>
      <c r="F127">
        <v>45</v>
      </c>
      <c r="G127">
        <v>3</v>
      </c>
      <c r="H127">
        <v>10</v>
      </c>
      <c r="I127">
        <v>21</v>
      </c>
      <c r="J127">
        <v>1</v>
      </c>
      <c r="K127">
        <v>40</v>
      </c>
      <c r="L127">
        <v>41</v>
      </c>
      <c r="M127" t="s">
        <v>11</v>
      </c>
      <c r="N127">
        <v>91</v>
      </c>
    </row>
    <row r="128" spans="1:14" x14ac:dyDescent="0.3">
      <c r="A128" t="s">
        <v>61</v>
      </c>
      <c r="B128" t="s">
        <v>60</v>
      </c>
      <c r="C128" t="s">
        <v>13</v>
      </c>
      <c r="D128">
        <v>5.5</v>
      </c>
      <c r="E128">
        <v>80</v>
      </c>
      <c r="F128">
        <v>200</v>
      </c>
      <c r="G128">
        <v>45</v>
      </c>
      <c r="H128">
        <v>5</v>
      </c>
      <c r="M128" t="s">
        <v>11</v>
      </c>
      <c r="N128">
        <v>92</v>
      </c>
    </row>
    <row r="129" spans="1:14" x14ac:dyDescent="0.3">
      <c r="A129" t="s">
        <v>61</v>
      </c>
      <c r="B129" t="s">
        <v>60</v>
      </c>
      <c r="C129" t="s">
        <v>18</v>
      </c>
      <c r="D129">
        <v>5.5</v>
      </c>
      <c r="E129">
        <v>95</v>
      </c>
      <c r="F129">
        <v>35</v>
      </c>
      <c r="M129" t="s">
        <v>11</v>
      </c>
      <c r="N129">
        <v>96</v>
      </c>
    </row>
    <row r="130" spans="1:14" x14ac:dyDescent="0.3">
      <c r="A130" t="s">
        <v>62</v>
      </c>
      <c r="B130" t="s">
        <v>63</v>
      </c>
      <c r="C130" t="s">
        <v>10</v>
      </c>
      <c r="D130">
        <v>3.5</v>
      </c>
      <c r="E130">
        <v>28</v>
      </c>
      <c r="F130">
        <v>299</v>
      </c>
      <c r="G130">
        <v>83</v>
      </c>
      <c r="H130">
        <v>176</v>
      </c>
      <c r="I130">
        <v>400</v>
      </c>
      <c r="J130">
        <v>427</v>
      </c>
      <c r="K130">
        <v>459</v>
      </c>
      <c r="L130">
        <v>369</v>
      </c>
      <c r="M130" t="s">
        <v>11</v>
      </c>
      <c r="N130">
        <v>99</v>
      </c>
    </row>
    <row r="131" spans="1:14" x14ac:dyDescent="0.3">
      <c r="A131" t="s">
        <v>62</v>
      </c>
      <c r="B131" t="s">
        <v>63</v>
      </c>
      <c r="C131" t="s">
        <v>13</v>
      </c>
      <c r="D131">
        <v>3.5</v>
      </c>
      <c r="E131">
        <v>35</v>
      </c>
      <c r="F131">
        <v>433</v>
      </c>
      <c r="G131">
        <v>350</v>
      </c>
      <c r="H131">
        <v>235</v>
      </c>
      <c r="I131">
        <v>170</v>
      </c>
      <c r="J131">
        <v>55</v>
      </c>
      <c r="K131">
        <v>135</v>
      </c>
      <c r="L131">
        <v>120</v>
      </c>
      <c r="M131" t="s">
        <v>11</v>
      </c>
      <c r="N131">
        <v>99</v>
      </c>
    </row>
    <row r="132" spans="1:14" x14ac:dyDescent="0.3">
      <c r="A132" t="s">
        <v>62</v>
      </c>
      <c r="B132" t="s">
        <v>63</v>
      </c>
      <c r="C132" t="s">
        <v>44</v>
      </c>
      <c r="D132">
        <v>3.5</v>
      </c>
      <c r="E132">
        <v>35</v>
      </c>
      <c r="G132">
        <v>13</v>
      </c>
      <c r="M132" t="s">
        <v>11</v>
      </c>
      <c r="N132">
        <v>100</v>
      </c>
    </row>
    <row r="133" spans="1:14" x14ac:dyDescent="0.3">
      <c r="A133" t="s">
        <v>64</v>
      </c>
      <c r="B133" t="s">
        <v>60</v>
      </c>
      <c r="C133" t="s">
        <v>10</v>
      </c>
      <c r="D133">
        <v>8</v>
      </c>
      <c r="E133">
        <v>65</v>
      </c>
      <c r="F133">
        <v>163</v>
      </c>
      <c r="G133">
        <v>33</v>
      </c>
      <c r="H133">
        <v>68</v>
      </c>
      <c r="I133">
        <v>32</v>
      </c>
      <c r="J133">
        <v>138</v>
      </c>
      <c r="K133">
        <v>386</v>
      </c>
      <c r="L133">
        <v>233</v>
      </c>
      <c r="M133" t="s">
        <v>11</v>
      </c>
      <c r="N133">
        <v>91</v>
      </c>
    </row>
    <row r="134" spans="1:14" x14ac:dyDescent="0.3">
      <c r="A134" t="s">
        <v>64</v>
      </c>
      <c r="B134" t="s">
        <v>60</v>
      </c>
      <c r="C134" t="s">
        <v>13</v>
      </c>
      <c r="D134">
        <v>8</v>
      </c>
      <c r="E134">
        <v>80</v>
      </c>
      <c r="F134">
        <v>189</v>
      </c>
      <c r="G134">
        <v>144</v>
      </c>
      <c r="H134">
        <v>64</v>
      </c>
      <c r="J134">
        <v>87</v>
      </c>
      <c r="K134">
        <v>153</v>
      </c>
      <c r="L134">
        <v>145</v>
      </c>
      <c r="M134" t="s">
        <v>11</v>
      </c>
      <c r="N134">
        <v>98</v>
      </c>
    </row>
    <row r="135" spans="1:14" x14ac:dyDescent="0.3">
      <c r="A135" t="s">
        <v>64</v>
      </c>
      <c r="B135" t="s">
        <v>60</v>
      </c>
      <c r="C135" t="s">
        <v>18</v>
      </c>
      <c r="D135">
        <v>8</v>
      </c>
      <c r="E135">
        <v>80</v>
      </c>
      <c r="F135">
        <v>35</v>
      </c>
      <c r="G135">
        <v>23</v>
      </c>
      <c r="M135" t="s">
        <v>11</v>
      </c>
      <c r="N135">
        <v>93</v>
      </c>
    </row>
    <row r="136" spans="1:14" x14ac:dyDescent="0.3">
      <c r="A136" t="s">
        <v>65</v>
      </c>
      <c r="B136" t="s">
        <v>63</v>
      </c>
      <c r="C136" t="s">
        <v>10</v>
      </c>
      <c r="D136">
        <v>3.5</v>
      </c>
      <c r="E136">
        <v>25</v>
      </c>
      <c r="F136">
        <v>382</v>
      </c>
      <c r="G136">
        <v>425</v>
      </c>
      <c r="H136">
        <v>323</v>
      </c>
      <c r="I136">
        <v>238</v>
      </c>
      <c r="J136">
        <v>484</v>
      </c>
      <c r="K136">
        <v>394</v>
      </c>
      <c r="L136">
        <v>213</v>
      </c>
      <c r="M136" t="s">
        <v>11</v>
      </c>
      <c r="N136">
        <v>97</v>
      </c>
    </row>
    <row r="137" spans="1:14" x14ac:dyDescent="0.3">
      <c r="A137" t="s">
        <v>65</v>
      </c>
      <c r="B137" t="s">
        <v>63</v>
      </c>
      <c r="C137" t="s">
        <v>13</v>
      </c>
      <c r="D137">
        <v>3.5</v>
      </c>
      <c r="E137">
        <v>35</v>
      </c>
      <c r="F137">
        <v>530</v>
      </c>
      <c r="G137">
        <v>480</v>
      </c>
      <c r="H137">
        <v>257</v>
      </c>
      <c r="I137">
        <v>200</v>
      </c>
      <c r="J137">
        <v>230</v>
      </c>
      <c r="K137">
        <v>580</v>
      </c>
      <c r="L137">
        <v>578</v>
      </c>
      <c r="M137" t="s">
        <v>11</v>
      </c>
      <c r="N137">
        <v>95</v>
      </c>
    </row>
    <row r="138" spans="1:14" x14ac:dyDescent="0.3">
      <c r="A138" t="s">
        <v>66</v>
      </c>
      <c r="B138" t="s">
        <v>60</v>
      </c>
      <c r="C138" t="s">
        <v>10</v>
      </c>
      <c r="D138">
        <v>10</v>
      </c>
      <c r="E138">
        <v>130</v>
      </c>
      <c r="F138">
        <v>38</v>
      </c>
      <c r="G138">
        <v>16</v>
      </c>
      <c r="H138">
        <v>36</v>
      </c>
      <c r="I138">
        <v>79</v>
      </c>
      <c r="J138">
        <v>23</v>
      </c>
      <c r="K138">
        <v>78</v>
      </c>
      <c r="L138">
        <v>124</v>
      </c>
      <c r="M138" t="s">
        <v>11</v>
      </c>
      <c r="N138">
        <v>97</v>
      </c>
    </row>
    <row r="139" spans="1:14" x14ac:dyDescent="0.3">
      <c r="A139" t="s">
        <v>66</v>
      </c>
      <c r="B139" t="s">
        <v>60</v>
      </c>
      <c r="C139" t="s">
        <v>13</v>
      </c>
      <c r="D139">
        <v>10</v>
      </c>
      <c r="E139">
        <v>145</v>
      </c>
      <c r="F139">
        <v>45</v>
      </c>
      <c r="G139">
        <v>35</v>
      </c>
      <c r="H139">
        <v>30</v>
      </c>
      <c r="I139">
        <v>20</v>
      </c>
      <c r="J139">
        <v>15</v>
      </c>
      <c r="K139">
        <v>50</v>
      </c>
      <c r="L139">
        <v>45</v>
      </c>
      <c r="M139" t="s">
        <v>11</v>
      </c>
      <c r="N139">
        <v>100</v>
      </c>
    </row>
    <row r="140" spans="1:14" x14ac:dyDescent="0.3">
      <c r="A140" t="s">
        <v>66</v>
      </c>
      <c r="B140" t="s">
        <v>60</v>
      </c>
      <c r="C140" t="s">
        <v>18</v>
      </c>
      <c r="D140">
        <v>10</v>
      </c>
      <c r="E140">
        <v>160</v>
      </c>
      <c r="F140">
        <v>55</v>
      </c>
      <c r="M140" t="s">
        <v>11</v>
      </c>
      <c r="N140">
        <v>99</v>
      </c>
    </row>
    <row r="141" spans="1:14" x14ac:dyDescent="0.3">
      <c r="A141" t="s">
        <v>67</v>
      </c>
      <c r="B141" t="s">
        <v>56</v>
      </c>
      <c r="C141" t="s">
        <v>10</v>
      </c>
      <c r="D141">
        <v>4.5</v>
      </c>
      <c r="E141">
        <v>40</v>
      </c>
      <c r="F141">
        <v>41</v>
      </c>
      <c r="G141">
        <v>68</v>
      </c>
      <c r="H141">
        <v>183</v>
      </c>
      <c r="I141">
        <v>73</v>
      </c>
      <c r="J141">
        <v>79</v>
      </c>
      <c r="K141">
        <v>314</v>
      </c>
      <c r="L141">
        <v>156</v>
      </c>
      <c r="M141" t="s">
        <v>11</v>
      </c>
      <c r="N141">
        <v>97</v>
      </c>
    </row>
    <row r="142" spans="1:14" x14ac:dyDescent="0.3">
      <c r="A142" t="s">
        <v>67</v>
      </c>
      <c r="B142" t="s">
        <v>56</v>
      </c>
      <c r="C142" t="s">
        <v>13</v>
      </c>
      <c r="D142">
        <v>4.5</v>
      </c>
      <c r="E142">
        <v>50</v>
      </c>
      <c r="F142">
        <v>40</v>
      </c>
      <c r="G142">
        <v>33</v>
      </c>
      <c r="H142">
        <v>45</v>
      </c>
      <c r="I142">
        <v>20</v>
      </c>
      <c r="J142">
        <v>15</v>
      </c>
      <c r="K142">
        <v>55</v>
      </c>
      <c r="L142">
        <v>46</v>
      </c>
      <c r="M142" t="s">
        <v>11</v>
      </c>
      <c r="N142">
        <v>100</v>
      </c>
    </row>
    <row r="143" spans="1:14" x14ac:dyDescent="0.3">
      <c r="A143" t="s">
        <v>67</v>
      </c>
      <c r="B143" t="s">
        <v>56</v>
      </c>
      <c r="C143" t="s">
        <v>18</v>
      </c>
      <c r="D143">
        <v>4.5</v>
      </c>
      <c r="E143">
        <v>65</v>
      </c>
      <c r="F143">
        <v>5</v>
      </c>
      <c r="M143" t="s">
        <v>11</v>
      </c>
      <c r="N143">
        <v>94</v>
      </c>
    </row>
    <row r="144" spans="1:14" x14ac:dyDescent="0.3">
      <c r="A144" t="s">
        <v>68</v>
      </c>
      <c r="B144" t="s">
        <v>69</v>
      </c>
      <c r="C144" t="s">
        <v>10</v>
      </c>
      <c r="D144">
        <v>5</v>
      </c>
      <c r="E144">
        <v>85</v>
      </c>
      <c r="F144">
        <v>268</v>
      </c>
      <c r="G144">
        <v>253</v>
      </c>
      <c r="H144">
        <v>178</v>
      </c>
      <c r="I144">
        <v>360</v>
      </c>
      <c r="J144">
        <v>816</v>
      </c>
      <c r="K144">
        <v>410</v>
      </c>
      <c r="L144">
        <v>301</v>
      </c>
      <c r="M144" t="s">
        <v>11</v>
      </c>
      <c r="N144">
        <v>93</v>
      </c>
    </row>
    <row r="145" spans="1:14" x14ac:dyDescent="0.3">
      <c r="A145" t="s">
        <v>68</v>
      </c>
      <c r="B145" t="s">
        <v>69</v>
      </c>
      <c r="C145" t="s">
        <v>13</v>
      </c>
      <c r="D145">
        <v>5</v>
      </c>
      <c r="E145">
        <v>85</v>
      </c>
      <c r="F145">
        <v>180</v>
      </c>
      <c r="M145" t="s">
        <v>11</v>
      </c>
      <c r="N145">
        <v>98</v>
      </c>
    </row>
    <row r="146" spans="1:14" x14ac:dyDescent="0.3">
      <c r="A146" t="s">
        <v>70</v>
      </c>
      <c r="B146" t="s">
        <v>56</v>
      </c>
      <c r="C146" t="s">
        <v>10</v>
      </c>
      <c r="D146">
        <v>3.5</v>
      </c>
      <c r="E146">
        <v>35</v>
      </c>
      <c r="F146">
        <v>124</v>
      </c>
      <c r="G146">
        <v>4</v>
      </c>
      <c r="H146">
        <v>127</v>
      </c>
      <c r="I146">
        <v>35</v>
      </c>
      <c r="J146">
        <v>38</v>
      </c>
      <c r="K146">
        <v>12</v>
      </c>
      <c r="L146">
        <v>0</v>
      </c>
      <c r="M146" t="s">
        <v>11</v>
      </c>
      <c r="N146">
        <v>97</v>
      </c>
    </row>
    <row r="147" spans="1:14" x14ac:dyDescent="0.3">
      <c r="A147" t="s">
        <v>70</v>
      </c>
      <c r="B147" t="s">
        <v>56</v>
      </c>
      <c r="C147" t="s">
        <v>13</v>
      </c>
      <c r="D147">
        <v>3.5</v>
      </c>
      <c r="E147">
        <v>45</v>
      </c>
      <c r="F147">
        <v>24</v>
      </c>
      <c r="M147" t="s">
        <v>11</v>
      </c>
      <c r="N147">
        <v>91</v>
      </c>
    </row>
    <row r="148" spans="1:14" x14ac:dyDescent="0.3">
      <c r="A148" t="s">
        <v>70</v>
      </c>
      <c r="B148" t="s">
        <v>56</v>
      </c>
      <c r="C148" t="s">
        <v>18</v>
      </c>
      <c r="D148">
        <v>3.5</v>
      </c>
      <c r="E148">
        <v>60</v>
      </c>
      <c r="F148">
        <v>3</v>
      </c>
      <c r="M148" t="s">
        <v>11</v>
      </c>
      <c r="N148">
        <v>94</v>
      </c>
    </row>
    <row r="149" spans="1:14" x14ac:dyDescent="0.3">
      <c r="A149" t="s">
        <v>71</v>
      </c>
      <c r="B149" t="s">
        <v>48</v>
      </c>
      <c r="C149" t="s">
        <v>10</v>
      </c>
      <c r="D149">
        <v>5</v>
      </c>
      <c r="E149">
        <v>56</v>
      </c>
      <c r="F149">
        <v>61</v>
      </c>
      <c r="G149">
        <v>97</v>
      </c>
      <c r="H149">
        <v>29</v>
      </c>
      <c r="I149">
        <v>91</v>
      </c>
      <c r="J149">
        <v>62</v>
      </c>
      <c r="K149">
        <v>419</v>
      </c>
      <c r="L149">
        <v>37</v>
      </c>
      <c r="M149" t="s">
        <v>11</v>
      </c>
      <c r="N149">
        <v>96</v>
      </c>
    </row>
    <row r="150" spans="1:14" x14ac:dyDescent="0.3">
      <c r="A150" t="s">
        <v>71</v>
      </c>
      <c r="B150" t="s">
        <v>48</v>
      </c>
      <c r="C150" t="s">
        <v>13</v>
      </c>
      <c r="D150">
        <v>5</v>
      </c>
      <c r="E150">
        <v>66</v>
      </c>
      <c r="F150">
        <v>87</v>
      </c>
      <c r="G150">
        <v>65</v>
      </c>
      <c r="H150">
        <v>50</v>
      </c>
      <c r="I150">
        <v>67</v>
      </c>
      <c r="J150">
        <v>50</v>
      </c>
      <c r="K150">
        <v>35</v>
      </c>
      <c r="L150">
        <v>55</v>
      </c>
      <c r="M150" t="s">
        <v>11</v>
      </c>
      <c r="N150">
        <v>91</v>
      </c>
    </row>
    <row r="151" spans="1:14" x14ac:dyDescent="0.3">
      <c r="A151" t="s">
        <v>71</v>
      </c>
      <c r="B151" t="s">
        <v>48</v>
      </c>
      <c r="C151" t="s">
        <v>44</v>
      </c>
      <c r="D151">
        <v>5</v>
      </c>
      <c r="E151">
        <v>66</v>
      </c>
      <c r="G151">
        <v>5</v>
      </c>
      <c r="M151" t="s">
        <v>11</v>
      </c>
      <c r="N151">
        <v>91</v>
      </c>
    </row>
    <row r="152" spans="1:14" x14ac:dyDescent="0.3">
      <c r="A152" t="s">
        <v>71</v>
      </c>
      <c r="B152" t="s">
        <v>48</v>
      </c>
      <c r="C152" t="s">
        <v>14</v>
      </c>
      <c r="D152">
        <v>5</v>
      </c>
      <c r="E152">
        <v>66</v>
      </c>
      <c r="F152">
        <v>1</v>
      </c>
      <c r="M152" t="s">
        <v>11</v>
      </c>
      <c r="N152">
        <v>98</v>
      </c>
    </row>
    <row r="153" spans="1:14" x14ac:dyDescent="0.3">
      <c r="A153" t="s">
        <v>72</v>
      </c>
      <c r="B153" t="s">
        <v>56</v>
      </c>
      <c r="C153" t="s">
        <v>10</v>
      </c>
      <c r="D153">
        <v>8</v>
      </c>
      <c r="E153">
        <v>65</v>
      </c>
      <c r="F153">
        <v>60</v>
      </c>
      <c r="G153">
        <v>68</v>
      </c>
      <c r="H153">
        <v>315</v>
      </c>
      <c r="I153">
        <v>56</v>
      </c>
      <c r="J153">
        <v>132</v>
      </c>
      <c r="K153">
        <v>160</v>
      </c>
      <c r="L153">
        <v>168</v>
      </c>
      <c r="M153" t="s">
        <v>11</v>
      </c>
      <c r="N153">
        <v>99</v>
      </c>
    </row>
    <row r="154" spans="1:14" x14ac:dyDescent="0.3">
      <c r="A154" t="s">
        <v>72</v>
      </c>
      <c r="B154" t="s">
        <v>56</v>
      </c>
      <c r="C154" t="s">
        <v>13</v>
      </c>
      <c r="D154">
        <v>8</v>
      </c>
      <c r="E154">
        <v>75</v>
      </c>
      <c r="F154">
        <v>135</v>
      </c>
      <c r="G154">
        <v>100</v>
      </c>
      <c r="H154">
        <v>87</v>
      </c>
      <c r="I154">
        <v>15</v>
      </c>
      <c r="J154">
        <v>57</v>
      </c>
      <c r="K154">
        <v>180</v>
      </c>
      <c r="L154">
        <v>167</v>
      </c>
      <c r="M154" t="s">
        <v>11</v>
      </c>
      <c r="N154">
        <v>100</v>
      </c>
    </row>
    <row r="155" spans="1:14" x14ac:dyDescent="0.3">
      <c r="A155" t="s">
        <v>72</v>
      </c>
      <c r="B155" t="s">
        <v>56</v>
      </c>
      <c r="C155" t="s">
        <v>18</v>
      </c>
      <c r="D155">
        <v>8</v>
      </c>
      <c r="E155">
        <v>85</v>
      </c>
      <c r="F155">
        <v>5</v>
      </c>
      <c r="M155" t="s">
        <v>11</v>
      </c>
      <c r="N155">
        <v>97</v>
      </c>
    </row>
    <row r="156" spans="1:14" x14ac:dyDescent="0.3">
      <c r="A156" t="s">
        <v>73</v>
      </c>
      <c r="B156" t="s">
        <v>74</v>
      </c>
      <c r="C156" t="s">
        <v>10</v>
      </c>
      <c r="D156">
        <v>7</v>
      </c>
      <c r="E156">
        <v>69</v>
      </c>
      <c r="F156">
        <v>32</v>
      </c>
      <c r="G156">
        <v>20</v>
      </c>
      <c r="H156">
        <v>24</v>
      </c>
      <c r="I156">
        <v>49</v>
      </c>
      <c r="J156">
        <v>40</v>
      </c>
      <c r="K156">
        <v>69</v>
      </c>
      <c r="L156">
        <v>59</v>
      </c>
      <c r="M156" t="s">
        <v>11</v>
      </c>
      <c r="N156">
        <v>94</v>
      </c>
    </row>
    <row r="157" spans="1:14" x14ac:dyDescent="0.3">
      <c r="A157" t="s">
        <v>73</v>
      </c>
      <c r="B157" t="s">
        <v>74</v>
      </c>
      <c r="C157" t="s">
        <v>13</v>
      </c>
      <c r="D157">
        <v>7</v>
      </c>
      <c r="E157">
        <v>79</v>
      </c>
      <c r="F157">
        <v>40</v>
      </c>
      <c r="G157">
        <v>32</v>
      </c>
      <c r="H157">
        <v>45</v>
      </c>
      <c r="I157">
        <v>13</v>
      </c>
      <c r="J157">
        <v>25</v>
      </c>
      <c r="K157">
        <v>66</v>
      </c>
      <c r="L157">
        <v>45</v>
      </c>
      <c r="M157" t="s">
        <v>11</v>
      </c>
      <c r="N157">
        <v>92</v>
      </c>
    </row>
    <row r="158" spans="1:14" x14ac:dyDescent="0.3">
      <c r="A158" t="s">
        <v>73</v>
      </c>
      <c r="B158" t="s">
        <v>74</v>
      </c>
      <c r="C158" t="s">
        <v>18</v>
      </c>
      <c r="D158">
        <v>7</v>
      </c>
      <c r="E158">
        <v>90</v>
      </c>
      <c r="F158">
        <v>25</v>
      </c>
      <c r="M158" t="s">
        <v>11</v>
      </c>
      <c r="N158">
        <v>92</v>
      </c>
    </row>
    <row r="159" spans="1:14" x14ac:dyDescent="0.3">
      <c r="A159" t="s">
        <v>73</v>
      </c>
      <c r="B159" t="s">
        <v>74</v>
      </c>
      <c r="C159" t="s">
        <v>44</v>
      </c>
      <c r="D159">
        <v>7</v>
      </c>
      <c r="E159">
        <v>79</v>
      </c>
      <c r="G159">
        <v>3</v>
      </c>
      <c r="M159" t="s">
        <v>11</v>
      </c>
      <c r="N159">
        <v>93</v>
      </c>
    </row>
    <row r="160" spans="1:14" x14ac:dyDescent="0.3">
      <c r="A160" t="s">
        <v>75</v>
      </c>
      <c r="B160" t="s">
        <v>74</v>
      </c>
      <c r="C160" t="s">
        <v>10</v>
      </c>
      <c r="D160">
        <v>5</v>
      </c>
      <c r="E160">
        <v>39</v>
      </c>
      <c r="F160">
        <v>36</v>
      </c>
      <c r="G160">
        <v>49</v>
      </c>
      <c r="H160">
        <v>38</v>
      </c>
      <c r="I160">
        <v>69</v>
      </c>
      <c r="J160">
        <v>39</v>
      </c>
      <c r="K160">
        <v>46</v>
      </c>
      <c r="L160">
        <v>8</v>
      </c>
      <c r="M160" t="s">
        <v>11</v>
      </c>
      <c r="N160">
        <v>94</v>
      </c>
    </row>
    <row r="161" spans="1:14" x14ac:dyDescent="0.3">
      <c r="A161" t="s">
        <v>75</v>
      </c>
      <c r="B161" t="s">
        <v>74</v>
      </c>
      <c r="C161" t="s">
        <v>13</v>
      </c>
      <c r="D161">
        <v>5</v>
      </c>
      <c r="E161">
        <v>49</v>
      </c>
      <c r="F161">
        <v>68</v>
      </c>
      <c r="G161">
        <v>55</v>
      </c>
      <c r="H161">
        <v>20</v>
      </c>
      <c r="I161">
        <v>25</v>
      </c>
      <c r="J161">
        <v>30</v>
      </c>
      <c r="K161">
        <v>44</v>
      </c>
      <c r="L161">
        <v>10</v>
      </c>
      <c r="M161" t="s">
        <v>11</v>
      </c>
      <c r="N161">
        <v>93</v>
      </c>
    </row>
    <row r="162" spans="1:14" x14ac:dyDescent="0.3">
      <c r="A162" t="s">
        <v>75</v>
      </c>
      <c r="B162" t="s">
        <v>74</v>
      </c>
      <c r="C162" t="s">
        <v>44</v>
      </c>
      <c r="D162">
        <v>5</v>
      </c>
      <c r="E162">
        <v>49</v>
      </c>
      <c r="F162">
        <v>1</v>
      </c>
      <c r="M162" t="s">
        <v>11</v>
      </c>
      <c r="N162">
        <v>100</v>
      </c>
    </row>
    <row r="163" spans="1:14" x14ac:dyDescent="0.3">
      <c r="A163" t="s">
        <v>75</v>
      </c>
      <c r="B163" t="s">
        <v>74</v>
      </c>
      <c r="C163" t="s">
        <v>15</v>
      </c>
      <c r="D163">
        <v>5</v>
      </c>
      <c r="E163">
        <v>49</v>
      </c>
      <c r="F163">
        <v>1</v>
      </c>
      <c r="M163" t="s">
        <v>11</v>
      </c>
      <c r="N163">
        <v>95</v>
      </c>
    </row>
    <row r="164" spans="1:14" x14ac:dyDescent="0.3">
      <c r="A164" t="s">
        <v>77</v>
      </c>
      <c r="B164" t="s">
        <v>60</v>
      </c>
      <c r="C164" t="s">
        <v>10</v>
      </c>
      <c r="D164">
        <v>6</v>
      </c>
      <c r="E164">
        <v>60</v>
      </c>
      <c r="F164">
        <v>10</v>
      </c>
      <c r="G164">
        <v>10</v>
      </c>
      <c r="H164">
        <v>12</v>
      </c>
      <c r="I164">
        <v>13</v>
      </c>
      <c r="J164">
        <v>36</v>
      </c>
      <c r="K164">
        <v>34</v>
      </c>
      <c r="L164">
        <v>0</v>
      </c>
      <c r="M164" t="s">
        <v>11</v>
      </c>
      <c r="N164">
        <v>98</v>
      </c>
    </row>
    <row r="165" spans="1:14" x14ac:dyDescent="0.3">
      <c r="A165" t="s">
        <v>77</v>
      </c>
      <c r="B165" t="s">
        <v>60</v>
      </c>
      <c r="C165" t="s">
        <v>13</v>
      </c>
      <c r="D165">
        <v>6</v>
      </c>
      <c r="E165">
        <v>70</v>
      </c>
      <c r="F165">
        <v>3</v>
      </c>
      <c r="M165" t="s">
        <v>11</v>
      </c>
      <c r="N165">
        <v>94</v>
      </c>
    </row>
    <row r="166" spans="1:14" x14ac:dyDescent="0.3">
      <c r="A166" t="s">
        <v>77</v>
      </c>
      <c r="B166" t="s">
        <v>60</v>
      </c>
      <c r="C166" t="s">
        <v>44</v>
      </c>
      <c r="D166">
        <v>6</v>
      </c>
      <c r="E166">
        <v>70</v>
      </c>
      <c r="G166">
        <v>3</v>
      </c>
      <c r="M166" t="s">
        <v>11</v>
      </c>
      <c r="N166">
        <v>90</v>
      </c>
    </row>
    <row r="167" spans="1:14" x14ac:dyDescent="0.3">
      <c r="A167" t="s">
        <v>78</v>
      </c>
      <c r="B167" t="s">
        <v>56</v>
      </c>
      <c r="C167" t="s">
        <v>13</v>
      </c>
      <c r="D167">
        <v>10</v>
      </c>
      <c r="E167">
        <v>145</v>
      </c>
      <c r="F167">
        <v>10</v>
      </c>
      <c r="M167" t="s">
        <v>11</v>
      </c>
      <c r="N167">
        <v>94</v>
      </c>
    </row>
    <row r="168" spans="1:14" x14ac:dyDescent="0.3">
      <c r="A168" t="s">
        <v>78</v>
      </c>
      <c r="B168" t="s">
        <v>56</v>
      </c>
      <c r="C168" t="s">
        <v>18</v>
      </c>
      <c r="D168">
        <v>10</v>
      </c>
      <c r="E168">
        <v>145</v>
      </c>
      <c r="F168">
        <v>13</v>
      </c>
      <c r="G168">
        <v>10</v>
      </c>
      <c r="M168" t="s">
        <v>11</v>
      </c>
      <c r="N168">
        <v>96</v>
      </c>
    </row>
    <row r="169" spans="1:14" x14ac:dyDescent="0.3">
      <c r="A169" t="s">
        <v>78</v>
      </c>
      <c r="B169" t="s">
        <v>56</v>
      </c>
      <c r="C169" t="s">
        <v>44</v>
      </c>
      <c r="D169">
        <v>10</v>
      </c>
      <c r="E169">
        <v>145</v>
      </c>
      <c r="F169">
        <v>2</v>
      </c>
      <c r="M169" t="s">
        <v>11</v>
      </c>
      <c r="N169">
        <v>100</v>
      </c>
    </row>
    <row r="170" spans="1:14" x14ac:dyDescent="0.3">
      <c r="A170" t="s">
        <v>78</v>
      </c>
      <c r="B170" t="s">
        <v>56</v>
      </c>
      <c r="C170" t="s">
        <v>10</v>
      </c>
      <c r="D170">
        <v>10</v>
      </c>
      <c r="E170">
        <v>130</v>
      </c>
      <c r="F170">
        <v>15</v>
      </c>
      <c r="G170">
        <v>15</v>
      </c>
      <c r="M170" t="s">
        <v>11</v>
      </c>
      <c r="N170">
        <v>94</v>
      </c>
    </row>
    <row r="171" spans="1:14" x14ac:dyDescent="0.3">
      <c r="A171" t="s">
        <v>79</v>
      </c>
      <c r="B171" t="s">
        <v>80</v>
      </c>
      <c r="C171" t="s">
        <v>10</v>
      </c>
      <c r="D171">
        <v>5.5</v>
      </c>
      <c r="E171">
        <v>75</v>
      </c>
      <c r="F171">
        <v>15</v>
      </c>
      <c r="G171">
        <v>15</v>
      </c>
      <c r="H171">
        <v>7</v>
      </c>
      <c r="I171">
        <v>8</v>
      </c>
      <c r="J171">
        <v>27</v>
      </c>
      <c r="K171">
        <v>12</v>
      </c>
      <c r="L171">
        <v>177</v>
      </c>
      <c r="M171" t="s">
        <v>11</v>
      </c>
      <c r="N171">
        <v>97</v>
      </c>
    </row>
    <row r="172" spans="1:14" x14ac:dyDescent="0.3">
      <c r="A172" t="s">
        <v>79</v>
      </c>
      <c r="B172" t="s">
        <v>80</v>
      </c>
      <c r="C172" t="s">
        <v>13</v>
      </c>
      <c r="D172">
        <v>5.5</v>
      </c>
      <c r="E172">
        <v>85</v>
      </c>
      <c r="F172">
        <v>10</v>
      </c>
      <c r="M172" t="s">
        <v>11</v>
      </c>
      <c r="N172">
        <v>100</v>
      </c>
    </row>
    <row r="173" spans="1:14" x14ac:dyDescent="0.3">
      <c r="A173" t="s">
        <v>79</v>
      </c>
      <c r="B173" t="s">
        <v>80</v>
      </c>
      <c r="C173" t="s">
        <v>18</v>
      </c>
      <c r="D173">
        <v>5.5</v>
      </c>
      <c r="E173">
        <v>99</v>
      </c>
      <c r="F173">
        <v>13</v>
      </c>
      <c r="G173">
        <v>10</v>
      </c>
      <c r="M173" t="s">
        <v>11</v>
      </c>
      <c r="N173">
        <v>93</v>
      </c>
    </row>
    <row r="174" spans="1:14" x14ac:dyDescent="0.3">
      <c r="A174" t="s">
        <v>79</v>
      </c>
      <c r="B174" t="s">
        <v>80</v>
      </c>
      <c r="C174" t="s">
        <v>44</v>
      </c>
      <c r="D174">
        <v>5.5</v>
      </c>
      <c r="E174">
        <v>99</v>
      </c>
      <c r="F174">
        <v>2</v>
      </c>
      <c r="M174" t="s">
        <v>11</v>
      </c>
      <c r="N174">
        <v>90</v>
      </c>
    </row>
    <row r="175" spans="1:14" x14ac:dyDescent="0.3">
      <c r="A175" t="s">
        <v>81</v>
      </c>
      <c r="B175" t="s">
        <v>82</v>
      </c>
      <c r="C175" t="s">
        <v>13</v>
      </c>
      <c r="D175">
        <v>6</v>
      </c>
      <c r="E175">
        <v>60</v>
      </c>
      <c r="F175">
        <v>444</v>
      </c>
      <c r="G175">
        <v>294</v>
      </c>
      <c r="H175">
        <v>180</v>
      </c>
      <c r="I175">
        <v>222</v>
      </c>
      <c r="J175">
        <v>493</v>
      </c>
      <c r="K175">
        <v>450</v>
      </c>
      <c r="L175">
        <v>0</v>
      </c>
      <c r="M175" t="s">
        <v>11</v>
      </c>
      <c r="N175">
        <v>96</v>
      </c>
    </row>
    <row r="176" spans="1:14" x14ac:dyDescent="0.3">
      <c r="A176" t="s">
        <v>83</v>
      </c>
      <c r="B176" t="s">
        <v>84</v>
      </c>
      <c r="C176" t="s">
        <v>10</v>
      </c>
      <c r="D176">
        <v>40</v>
      </c>
      <c r="E176">
        <v>220</v>
      </c>
      <c r="F176">
        <v>0</v>
      </c>
      <c r="G176">
        <v>1</v>
      </c>
      <c r="H176">
        <v>0</v>
      </c>
      <c r="I176">
        <v>1</v>
      </c>
      <c r="J176">
        <v>38</v>
      </c>
      <c r="M176" t="s">
        <v>11</v>
      </c>
      <c r="N176">
        <v>98</v>
      </c>
    </row>
    <row r="177" spans="1:14" x14ac:dyDescent="0.3">
      <c r="A177" t="s">
        <v>83</v>
      </c>
      <c r="B177" t="s">
        <v>84</v>
      </c>
      <c r="C177" t="s">
        <v>13</v>
      </c>
      <c r="D177">
        <v>40</v>
      </c>
      <c r="E177">
        <v>250</v>
      </c>
      <c r="F177">
        <v>1</v>
      </c>
      <c r="M177" t="s">
        <v>11</v>
      </c>
      <c r="N177">
        <v>100</v>
      </c>
    </row>
    <row r="178" spans="1:14" x14ac:dyDescent="0.3">
      <c r="A178" t="s">
        <v>83</v>
      </c>
      <c r="B178" t="s">
        <v>84</v>
      </c>
      <c r="C178" t="s">
        <v>18</v>
      </c>
      <c r="D178">
        <v>40</v>
      </c>
      <c r="E178">
        <v>300</v>
      </c>
      <c r="G178">
        <v>5</v>
      </c>
      <c r="M178" t="s">
        <v>11</v>
      </c>
      <c r="N178">
        <v>94</v>
      </c>
    </row>
    <row r="179" spans="1:14" x14ac:dyDescent="0.3">
      <c r="A179" t="s">
        <v>83</v>
      </c>
      <c r="B179" t="s">
        <v>84</v>
      </c>
      <c r="C179" t="s">
        <v>39</v>
      </c>
      <c r="D179">
        <v>40</v>
      </c>
      <c r="E179">
        <v>300</v>
      </c>
      <c r="G179">
        <v>5</v>
      </c>
      <c r="M179" t="s">
        <v>11</v>
      </c>
      <c r="N179">
        <v>99</v>
      </c>
    </row>
    <row r="180" spans="1:14" x14ac:dyDescent="0.3">
      <c r="A180" t="s">
        <v>83</v>
      </c>
      <c r="B180" t="s">
        <v>84</v>
      </c>
      <c r="C180" t="s">
        <v>15</v>
      </c>
      <c r="D180">
        <v>40</v>
      </c>
      <c r="E180">
        <v>250</v>
      </c>
      <c r="G180">
        <v>5</v>
      </c>
      <c r="M180" t="s">
        <v>11</v>
      </c>
      <c r="N180">
        <v>90</v>
      </c>
    </row>
    <row r="181" spans="1:14" x14ac:dyDescent="0.3">
      <c r="A181" t="s">
        <v>83</v>
      </c>
      <c r="B181" t="s">
        <v>84</v>
      </c>
      <c r="C181" t="s">
        <v>44</v>
      </c>
      <c r="D181">
        <v>40</v>
      </c>
      <c r="E181">
        <v>250</v>
      </c>
      <c r="G181">
        <v>5</v>
      </c>
      <c r="M181" t="s">
        <v>11</v>
      </c>
      <c r="N181">
        <v>98</v>
      </c>
    </row>
    <row r="182" spans="1:14" x14ac:dyDescent="0.3">
      <c r="A182" t="s">
        <v>85</v>
      </c>
      <c r="B182" t="s">
        <v>86</v>
      </c>
      <c r="C182" t="s">
        <v>10</v>
      </c>
      <c r="D182">
        <v>47</v>
      </c>
      <c r="E182">
        <v>340</v>
      </c>
      <c r="F182">
        <v>2</v>
      </c>
      <c r="G182">
        <v>34</v>
      </c>
      <c r="H182">
        <v>36</v>
      </c>
      <c r="I182">
        <v>2</v>
      </c>
      <c r="J182">
        <v>0</v>
      </c>
      <c r="M182" t="s">
        <v>11</v>
      </c>
      <c r="N182">
        <v>92</v>
      </c>
    </row>
    <row r="183" spans="1:14" x14ac:dyDescent="0.3">
      <c r="A183" t="s">
        <v>85</v>
      </c>
      <c r="B183" t="s">
        <v>86</v>
      </c>
      <c r="C183" t="s">
        <v>13</v>
      </c>
      <c r="D183">
        <v>47</v>
      </c>
      <c r="E183">
        <v>370</v>
      </c>
      <c r="F183">
        <v>3</v>
      </c>
      <c r="M183" t="s">
        <v>11</v>
      </c>
      <c r="N183">
        <v>97</v>
      </c>
    </row>
    <row r="184" spans="1:14" x14ac:dyDescent="0.3">
      <c r="A184" t="s">
        <v>85</v>
      </c>
      <c r="B184" t="s">
        <v>86</v>
      </c>
      <c r="C184" t="s">
        <v>18</v>
      </c>
      <c r="D184">
        <v>47</v>
      </c>
      <c r="E184">
        <v>400</v>
      </c>
      <c r="F184">
        <v>5</v>
      </c>
      <c r="M184" t="s">
        <v>11</v>
      </c>
      <c r="N184">
        <v>90</v>
      </c>
    </row>
    <row r="185" spans="1:14" x14ac:dyDescent="0.3">
      <c r="A185" t="s">
        <v>85</v>
      </c>
      <c r="B185" t="s">
        <v>86</v>
      </c>
      <c r="C185" t="s">
        <v>39</v>
      </c>
      <c r="D185">
        <v>47</v>
      </c>
      <c r="E185">
        <v>400</v>
      </c>
      <c r="G185">
        <v>1</v>
      </c>
      <c r="M185" t="s">
        <v>11</v>
      </c>
      <c r="N185">
        <v>90</v>
      </c>
    </row>
    <row r="186" spans="1:14" x14ac:dyDescent="0.3">
      <c r="A186" t="s">
        <v>85</v>
      </c>
      <c r="B186" t="s">
        <v>86</v>
      </c>
      <c r="C186" t="s">
        <v>44</v>
      </c>
      <c r="D186">
        <v>47</v>
      </c>
      <c r="E186">
        <v>370</v>
      </c>
      <c r="F186">
        <v>2</v>
      </c>
      <c r="M186" t="s">
        <v>11</v>
      </c>
      <c r="N186">
        <v>99</v>
      </c>
    </row>
    <row r="187" spans="1:14" x14ac:dyDescent="0.3">
      <c r="A187" t="s">
        <v>87</v>
      </c>
      <c r="B187" t="s">
        <v>88</v>
      </c>
      <c r="C187" t="s">
        <v>10</v>
      </c>
      <c r="D187">
        <v>60</v>
      </c>
      <c r="E187">
        <v>579</v>
      </c>
      <c r="F187">
        <v>0</v>
      </c>
      <c r="G187">
        <v>0</v>
      </c>
      <c r="H187">
        <v>0</v>
      </c>
      <c r="I187">
        <v>0</v>
      </c>
      <c r="J187">
        <v>12</v>
      </c>
      <c r="M187" t="s">
        <v>11</v>
      </c>
      <c r="N187">
        <v>96</v>
      </c>
    </row>
    <row r="188" spans="1:14" x14ac:dyDescent="0.3">
      <c r="A188" t="s">
        <v>87</v>
      </c>
      <c r="B188" t="s">
        <v>88</v>
      </c>
      <c r="C188" t="s">
        <v>13</v>
      </c>
      <c r="D188">
        <v>60</v>
      </c>
      <c r="E188">
        <v>589</v>
      </c>
      <c r="F188">
        <v>10</v>
      </c>
      <c r="M188" t="s">
        <v>11</v>
      </c>
      <c r="N188">
        <v>90</v>
      </c>
    </row>
    <row r="189" spans="1:14" x14ac:dyDescent="0.3">
      <c r="A189" t="s">
        <v>87</v>
      </c>
      <c r="B189" t="s">
        <v>88</v>
      </c>
      <c r="C189" t="s">
        <v>18</v>
      </c>
      <c r="D189">
        <v>60</v>
      </c>
      <c r="E189">
        <v>650</v>
      </c>
      <c r="F189">
        <v>3</v>
      </c>
      <c r="M189" t="s">
        <v>11</v>
      </c>
      <c r="N189">
        <v>92</v>
      </c>
    </row>
    <row r="190" spans="1:14" x14ac:dyDescent="0.3">
      <c r="A190" t="s">
        <v>87</v>
      </c>
      <c r="B190" t="s">
        <v>88</v>
      </c>
      <c r="C190" t="s">
        <v>39</v>
      </c>
      <c r="D190">
        <v>60</v>
      </c>
      <c r="E190">
        <v>650</v>
      </c>
      <c r="F190">
        <v>5</v>
      </c>
      <c r="M190" t="s">
        <v>11</v>
      </c>
      <c r="N190">
        <v>99</v>
      </c>
    </row>
    <row r="191" spans="1:14" x14ac:dyDescent="0.3">
      <c r="A191" t="s">
        <v>89</v>
      </c>
      <c r="B191" t="s">
        <v>90</v>
      </c>
      <c r="C191" t="s">
        <v>10</v>
      </c>
      <c r="D191">
        <v>40</v>
      </c>
      <c r="E191">
        <v>250</v>
      </c>
      <c r="F191">
        <v>5</v>
      </c>
      <c r="G191">
        <v>0</v>
      </c>
      <c r="H191">
        <v>0</v>
      </c>
      <c r="I191">
        <v>2</v>
      </c>
      <c r="J191">
        <v>52</v>
      </c>
      <c r="M191" t="s">
        <v>11</v>
      </c>
      <c r="N191">
        <v>95</v>
      </c>
    </row>
    <row r="192" spans="1:14" x14ac:dyDescent="0.3">
      <c r="A192" t="s">
        <v>89</v>
      </c>
      <c r="B192" t="s">
        <v>90</v>
      </c>
      <c r="C192" t="s">
        <v>18</v>
      </c>
      <c r="D192">
        <v>40</v>
      </c>
      <c r="E192">
        <v>290</v>
      </c>
      <c r="F192">
        <v>5</v>
      </c>
      <c r="M192" t="s">
        <v>11</v>
      </c>
      <c r="N192">
        <v>93</v>
      </c>
    </row>
    <row r="193" spans="1:14" x14ac:dyDescent="0.3">
      <c r="A193" t="s">
        <v>89</v>
      </c>
      <c r="B193" t="s">
        <v>90</v>
      </c>
      <c r="C193" t="s">
        <v>15</v>
      </c>
      <c r="D193">
        <v>40</v>
      </c>
      <c r="E193">
        <v>260</v>
      </c>
      <c r="F193">
        <v>1</v>
      </c>
      <c r="M193" t="s">
        <v>11</v>
      </c>
      <c r="N193">
        <v>92</v>
      </c>
    </row>
    <row r="194" spans="1:14" x14ac:dyDescent="0.3">
      <c r="A194" t="s">
        <v>89</v>
      </c>
      <c r="B194" t="s">
        <v>90</v>
      </c>
      <c r="C194" t="s">
        <v>39</v>
      </c>
      <c r="D194">
        <v>40</v>
      </c>
      <c r="E194">
        <v>290</v>
      </c>
      <c r="F194">
        <v>5</v>
      </c>
      <c r="M194" t="s">
        <v>11</v>
      </c>
      <c r="N194">
        <v>95</v>
      </c>
    </row>
    <row r="195" spans="1:14" x14ac:dyDescent="0.3">
      <c r="A195" t="s">
        <v>89</v>
      </c>
      <c r="B195" t="s">
        <v>90</v>
      </c>
      <c r="C195" t="s">
        <v>252</v>
      </c>
      <c r="D195">
        <v>40</v>
      </c>
      <c r="E195">
        <v>290</v>
      </c>
      <c r="G195">
        <v>1</v>
      </c>
      <c r="M195" t="s">
        <v>11</v>
      </c>
      <c r="N195">
        <v>90</v>
      </c>
    </row>
    <row r="196" spans="1:14" x14ac:dyDescent="0.3">
      <c r="A196" t="s">
        <v>91</v>
      </c>
      <c r="B196" t="s">
        <v>92</v>
      </c>
      <c r="C196" t="s">
        <v>10</v>
      </c>
      <c r="D196">
        <v>47</v>
      </c>
      <c r="E196">
        <v>315</v>
      </c>
      <c r="F196">
        <v>0</v>
      </c>
      <c r="G196">
        <v>0</v>
      </c>
      <c r="H196">
        <v>0</v>
      </c>
      <c r="I196">
        <v>1</v>
      </c>
      <c r="J196">
        <v>0</v>
      </c>
      <c r="M196" t="s">
        <v>11</v>
      </c>
      <c r="N196">
        <v>93</v>
      </c>
    </row>
    <row r="197" spans="1:14" x14ac:dyDescent="0.3">
      <c r="A197" t="s">
        <v>91</v>
      </c>
      <c r="B197" t="s">
        <v>92</v>
      </c>
      <c r="C197" t="s">
        <v>13</v>
      </c>
      <c r="D197">
        <v>47</v>
      </c>
      <c r="E197">
        <v>340</v>
      </c>
      <c r="F197">
        <v>1</v>
      </c>
      <c r="M197" t="s">
        <v>11</v>
      </c>
      <c r="N197">
        <v>91</v>
      </c>
    </row>
    <row r="198" spans="1:14" x14ac:dyDescent="0.3">
      <c r="A198" t="s">
        <v>91</v>
      </c>
      <c r="B198" t="s">
        <v>92</v>
      </c>
      <c r="C198" t="s">
        <v>39</v>
      </c>
      <c r="D198">
        <v>47</v>
      </c>
      <c r="E198">
        <v>370</v>
      </c>
      <c r="G198">
        <v>1</v>
      </c>
      <c r="M198" t="s">
        <v>11</v>
      </c>
      <c r="N198">
        <v>93</v>
      </c>
    </row>
    <row r="199" spans="1:14" x14ac:dyDescent="0.3">
      <c r="A199" t="s">
        <v>91</v>
      </c>
      <c r="B199" t="s">
        <v>92</v>
      </c>
      <c r="C199" t="s">
        <v>18</v>
      </c>
      <c r="D199">
        <v>47</v>
      </c>
      <c r="E199">
        <v>370</v>
      </c>
      <c r="F199">
        <v>1</v>
      </c>
      <c r="M199" t="s">
        <v>11</v>
      </c>
      <c r="N199">
        <v>99</v>
      </c>
    </row>
    <row r="200" spans="1:14" x14ac:dyDescent="0.3">
      <c r="A200" t="s">
        <v>93</v>
      </c>
      <c r="B200" t="s">
        <v>94</v>
      </c>
      <c r="C200" t="s">
        <v>10</v>
      </c>
      <c r="D200">
        <v>55</v>
      </c>
      <c r="E200">
        <v>450</v>
      </c>
      <c r="F200">
        <v>7</v>
      </c>
      <c r="G200">
        <v>2</v>
      </c>
      <c r="H200">
        <v>3</v>
      </c>
      <c r="I200">
        <v>1</v>
      </c>
      <c r="J200">
        <v>8</v>
      </c>
      <c r="M200" t="s">
        <v>11</v>
      </c>
      <c r="N200">
        <v>95</v>
      </c>
    </row>
    <row r="201" spans="1:14" x14ac:dyDescent="0.3">
      <c r="A201" t="s">
        <v>93</v>
      </c>
      <c r="B201" t="s">
        <v>94</v>
      </c>
      <c r="C201" t="s">
        <v>13</v>
      </c>
      <c r="D201">
        <v>55</v>
      </c>
      <c r="E201">
        <v>470</v>
      </c>
      <c r="F201">
        <v>2</v>
      </c>
      <c r="M201" t="s">
        <v>11</v>
      </c>
      <c r="N201">
        <v>96</v>
      </c>
    </row>
    <row r="202" spans="1:14" x14ac:dyDescent="0.3">
      <c r="A202" t="s">
        <v>93</v>
      </c>
      <c r="B202" t="s">
        <v>94</v>
      </c>
      <c r="C202" t="s">
        <v>39</v>
      </c>
      <c r="D202">
        <v>55</v>
      </c>
      <c r="E202">
        <v>500</v>
      </c>
      <c r="G202">
        <v>1</v>
      </c>
      <c r="M202" t="s">
        <v>11</v>
      </c>
      <c r="N202">
        <v>93</v>
      </c>
    </row>
    <row r="203" spans="1:14" x14ac:dyDescent="0.3">
      <c r="A203" t="s">
        <v>93</v>
      </c>
      <c r="B203" t="s">
        <v>94</v>
      </c>
      <c r="C203" t="s">
        <v>18</v>
      </c>
      <c r="D203">
        <v>55</v>
      </c>
      <c r="E203">
        <v>500</v>
      </c>
      <c r="F203">
        <v>1</v>
      </c>
      <c r="M203" t="s">
        <v>11</v>
      </c>
      <c r="N203">
        <v>100</v>
      </c>
    </row>
    <row r="207" spans="1:14" x14ac:dyDescent="0.3">
      <c r="B207" s="17" t="s">
        <v>190</v>
      </c>
    </row>
    <row r="208" spans="1:14" x14ac:dyDescent="0.3">
      <c r="B208" t="s">
        <v>145</v>
      </c>
      <c r="C208" t="s">
        <v>98</v>
      </c>
      <c r="D208" t="s">
        <v>11</v>
      </c>
      <c r="E208" t="s">
        <v>192</v>
      </c>
    </row>
    <row r="209" spans="1:5" x14ac:dyDescent="0.3">
      <c r="A209" t="s">
        <v>273</v>
      </c>
      <c r="B209" s="27">
        <v>94.15</v>
      </c>
      <c r="C209" s="27">
        <v>95.027027027027032</v>
      </c>
      <c r="D209" s="27">
        <v>95.234482758620686</v>
      </c>
      <c r="E209" s="27">
        <v>95.089108910891085</v>
      </c>
    </row>
    <row r="219" spans="1:5" x14ac:dyDescent="0.3">
      <c r="B219" t="s">
        <v>274</v>
      </c>
      <c r="C219" t="s">
        <v>98</v>
      </c>
      <c r="D219" t="s">
        <v>11</v>
      </c>
    </row>
    <row r="220" spans="1:5" x14ac:dyDescent="0.3">
      <c r="B220" s="16">
        <v>450</v>
      </c>
      <c r="C220" s="16">
        <v>35</v>
      </c>
      <c r="D220" s="22">
        <v>30</v>
      </c>
    </row>
    <row r="221" spans="1:5" x14ac:dyDescent="0.3">
      <c r="B221" s="22">
        <v>150</v>
      </c>
      <c r="C221" s="22">
        <v>30</v>
      </c>
      <c r="D221" s="16">
        <v>40</v>
      </c>
    </row>
    <row r="222" spans="1:5" x14ac:dyDescent="0.3">
      <c r="B222" s="16">
        <v>55</v>
      </c>
      <c r="C222" s="16">
        <v>40</v>
      </c>
      <c r="D222" s="22">
        <v>40</v>
      </c>
    </row>
    <row r="223" spans="1:5" x14ac:dyDescent="0.3">
      <c r="B223" s="22">
        <v>75</v>
      </c>
      <c r="C223" s="22">
        <v>38</v>
      </c>
      <c r="D223" s="16">
        <v>40</v>
      </c>
    </row>
    <row r="224" spans="1:5" x14ac:dyDescent="0.3">
      <c r="B224" s="16">
        <v>250</v>
      </c>
      <c r="C224" s="16">
        <v>45</v>
      </c>
      <c r="D224" s="22">
        <v>40</v>
      </c>
    </row>
    <row r="225" spans="2:4" x14ac:dyDescent="0.3">
      <c r="B225" s="22">
        <v>180</v>
      </c>
      <c r="C225" s="22">
        <v>60</v>
      </c>
      <c r="D225" s="16">
        <v>50</v>
      </c>
    </row>
    <row r="226" spans="2:4" x14ac:dyDescent="0.3">
      <c r="B226" s="16">
        <v>50</v>
      </c>
      <c r="C226" s="16">
        <v>75</v>
      </c>
      <c r="D226" s="22">
        <v>55</v>
      </c>
    </row>
    <row r="227" spans="2:4" x14ac:dyDescent="0.3">
      <c r="B227" s="22">
        <v>300</v>
      </c>
      <c r="C227" s="22">
        <v>85</v>
      </c>
      <c r="D227" s="16">
        <v>185</v>
      </c>
    </row>
    <row r="228" spans="2:4" x14ac:dyDescent="0.3">
      <c r="B228" s="16">
        <v>250</v>
      </c>
      <c r="C228" s="16">
        <v>60</v>
      </c>
      <c r="D228" s="22">
        <v>250</v>
      </c>
    </row>
    <row r="229" spans="2:4" x14ac:dyDescent="0.3">
      <c r="B229" s="22">
        <v>125</v>
      </c>
      <c r="C229" s="22">
        <v>85</v>
      </c>
      <c r="D229" s="16">
        <v>250</v>
      </c>
    </row>
    <row r="230" spans="2:4" x14ac:dyDescent="0.3">
      <c r="B230" s="16">
        <v>200</v>
      </c>
      <c r="C230" s="16">
        <v>45</v>
      </c>
      <c r="D230" s="22">
        <v>250</v>
      </c>
    </row>
    <row r="231" spans="2:4" x14ac:dyDescent="0.3">
      <c r="B231" s="22">
        <v>280</v>
      </c>
      <c r="C231" s="22">
        <v>59</v>
      </c>
      <c r="D231" s="16">
        <v>250</v>
      </c>
    </row>
    <row r="232" spans="2:4" x14ac:dyDescent="0.3">
      <c r="B232" s="16">
        <v>300</v>
      </c>
      <c r="C232" s="16">
        <v>75</v>
      </c>
      <c r="D232" s="22">
        <v>250</v>
      </c>
    </row>
    <row r="233" spans="2:4" x14ac:dyDescent="0.3">
      <c r="B233" s="22">
        <v>130</v>
      </c>
      <c r="C233" s="22">
        <v>90</v>
      </c>
      <c r="D233" s="16">
        <v>45</v>
      </c>
    </row>
    <row r="234" spans="2:4" x14ac:dyDescent="0.3">
      <c r="B234" s="16">
        <v>99</v>
      </c>
      <c r="C234" s="16">
        <v>45</v>
      </c>
      <c r="D234" s="22">
        <v>55</v>
      </c>
    </row>
    <row r="235" spans="2:4" x14ac:dyDescent="0.3">
      <c r="B235" s="22">
        <v>250</v>
      </c>
      <c r="C235" s="22">
        <v>60</v>
      </c>
      <c r="D235" s="16">
        <v>55</v>
      </c>
    </row>
    <row r="236" spans="2:4" x14ac:dyDescent="0.3">
      <c r="B236" s="16">
        <v>300</v>
      </c>
      <c r="C236" s="16">
        <v>77</v>
      </c>
      <c r="D236" s="22">
        <v>75</v>
      </c>
    </row>
    <row r="237" spans="2:4" x14ac:dyDescent="0.3">
      <c r="B237" s="22">
        <v>280</v>
      </c>
      <c r="C237" s="22">
        <v>45</v>
      </c>
      <c r="D237" s="16">
        <v>530</v>
      </c>
    </row>
    <row r="238" spans="2:4" x14ac:dyDescent="0.3">
      <c r="B238" s="16">
        <v>120</v>
      </c>
      <c r="C238" s="16">
        <v>32</v>
      </c>
      <c r="D238" s="22">
        <v>600</v>
      </c>
    </row>
    <row r="239" spans="2:4" x14ac:dyDescent="0.3">
      <c r="B239" s="22">
        <v>100</v>
      </c>
      <c r="C239" s="22">
        <v>45</v>
      </c>
      <c r="D239" s="16">
        <v>600</v>
      </c>
    </row>
    <row r="240" spans="2:4" x14ac:dyDescent="0.3">
      <c r="C240" s="16">
        <v>51</v>
      </c>
      <c r="D240" s="22">
        <v>615</v>
      </c>
    </row>
    <row r="241" spans="3:4" x14ac:dyDescent="0.3">
      <c r="C241" s="22">
        <v>60</v>
      </c>
      <c r="D241" s="16">
        <v>584</v>
      </c>
    </row>
    <row r="242" spans="3:4" x14ac:dyDescent="0.3">
      <c r="C242" s="16">
        <v>45</v>
      </c>
      <c r="D242" s="22">
        <v>650</v>
      </c>
    </row>
    <row r="243" spans="3:4" x14ac:dyDescent="0.3">
      <c r="C243" s="22">
        <v>48</v>
      </c>
      <c r="D243" s="16">
        <v>650</v>
      </c>
    </row>
    <row r="244" spans="3:4" x14ac:dyDescent="0.3">
      <c r="C244" s="16">
        <v>50</v>
      </c>
      <c r="D244" s="22">
        <v>700</v>
      </c>
    </row>
    <row r="245" spans="3:4" x14ac:dyDescent="0.3">
      <c r="C245" s="22">
        <v>50</v>
      </c>
      <c r="D245" s="16">
        <v>700</v>
      </c>
    </row>
    <row r="246" spans="3:4" x14ac:dyDescent="0.3">
      <c r="C246" s="16">
        <v>73</v>
      </c>
      <c r="D246" s="22">
        <v>700</v>
      </c>
    </row>
    <row r="247" spans="3:4" x14ac:dyDescent="0.3">
      <c r="C247" s="22">
        <v>79</v>
      </c>
      <c r="D247" s="16">
        <v>65</v>
      </c>
    </row>
    <row r="248" spans="3:4" x14ac:dyDescent="0.3">
      <c r="C248" s="16">
        <v>85</v>
      </c>
      <c r="D248" s="22">
        <v>70</v>
      </c>
    </row>
    <row r="249" spans="3:4" x14ac:dyDescent="0.3">
      <c r="C249" s="22">
        <v>30</v>
      </c>
      <c r="D249" s="16">
        <v>70</v>
      </c>
    </row>
    <row r="250" spans="3:4" x14ac:dyDescent="0.3">
      <c r="C250" s="16">
        <v>35</v>
      </c>
      <c r="D250" s="22">
        <v>70</v>
      </c>
    </row>
    <row r="251" spans="3:4" x14ac:dyDescent="0.3">
      <c r="C251" s="22">
        <v>45</v>
      </c>
      <c r="D251" s="16">
        <v>45</v>
      </c>
    </row>
    <row r="252" spans="3:4" x14ac:dyDescent="0.3">
      <c r="C252" s="16">
        <v>55</v>
      </c>
      <c r="D252" s="22">
        <v>50</v>
      </c>
    </row>
    <row r="253" spans="3:4" x14ac:dyDescent="0.3">
      <c r="C253" s="22">
        <v>65</v>
      </c>
      <c r="D253" s="16">
        <v>60</v>
      </c>
    </row>
    <row r="254" spans="3:4" x14ac:dyDescent="0.3">
      <c r="C254" s="16">
        <v>75</v>
      </c>
      <c r="D254" s="22">
        <v>135</v>
      </c>
    </row>
    <row r="255" spans="3:4" x14ac:dyDescent="0.3">
      <c r="C255" s="22">
        <v>88</v>
      </c>
      <c r="D255" s="16">
        <v>180</v>
      </c>
    </row>
    <row r="256" spans="3:4" x14ac:dyDescent="0.3">
      <c r="C256" s="16">
        <v>64</v>
      </c>
      <c r="D256" s="22">
        <v>180</v>
      </c>
    </row>
    <row r="257" spans="4:4" x14ac:dyDescent="0.3">
      <c r="D257" s="16">
        <v>180</v>
      </c>
    </row>
    <row r="258" spans="4:4" x14ac:dyDescent="0.3">
      <c r="D258" s="22">
        <v>45</v>
      </c>
    </row>
    <row r="259" spans="4:4" x14ac:dyDescent="0.3">
      <c r="D259" s="16">
        <v>55</v>
      </c>
    </row>
    <row r="260" spans="4:4" x14ac:dyDescent="0.3">
      <c r="D260" s="22">
        <v>55</v>
      </c>
    </row>
    <row r="261" spans="4:4" x14ac:dyDescent="0.3">
      <c r="D261" s="16">
        <v>55</v>
      </c>
    </row>
    <row r="262" spans="4:4" x14ac:dyDescent="0.3">
      <c r="D262" s="22">
        <v>55</v>
      </c>
    </row>
    <row r="263" spans="4:4" x14ac:dyDescent="0.3">
      <c r="D263" s="16">
        <v>25</v>
      </c>
    </row>
    <row r="264" spans="4:4" x14ac:dyDescent="0.3">
      <c r="D264" s="22">
        <v>35</v>
      </c>
    </row>
    <row r="265" spans="4:4" x14ac:dyDescent="0.3">
      <c r="D265" s="16">
        <v>35</v>
      </c>
    </row>
    <row r="266" spans="4:4" x14ac:dyDescent="0.3">
      <c r="D266" s="22">
        <v>45</v>
      </c>
    </row>
    <row r="267" spans="4:4" x14ac:dyDescent="0.3">
      <c r="D267" s="16">
        <v>45</v>
      </c>
    </row>
    <row r="268" spans="4:4" x14ac:dyDescent="0.3">
      <c r="D268" s="22">
        <v>375</v>
      </c>
    </row>
    <row r="269" spans="4:4" x14ac:dyDescent="0.3">
      <c r="D269" s="16">
        <v>400</v>
      </c>
    </row>
    <row r="270" spans="4:4" x14ac:dyDescent="0.3">
      <c r="D270" s="22">
        <v>510</v>
      </c>
    </row>
    <row r="271" spans="4:4" x14ac:dyDescent="0.3">
      <c r="D271" s="16">
        <v>510</v>
      </c>
    </row>
    <row r="272" spans="4:4" x14ac:dyDescent="0.3">
      <c r="D272" s="22">
        <v>359</v>
      </c>
    </row>
    <row r="273" spans="4:4" x14ac:dyDescent="0.3">
      <c r="D273" s="16">
        <v>399</v>
      </c>
    </row>
    <row r="274" spans="4:4" x14ac:dyDescent="0.3">
      <c r="D274" s="22">
        <v>399</v>
      </c>
    </row>
    <row r="275" spans="4:4" x14ac:dyDescent="0.3">
      <c r="D275" s="16">
        <v>120</v>
      </c>
    </row>
    <row r="276" spans="4:4" x14ac:dyDescent="0.3">
      <c r="D276" s="22">
        <v>150</v>
      </c>
    </row>
    <row r="277" spans="4:4" x14ac:dyDescent="0.3">
      <c r="D277" s="16">
        <v>120</v>
      </c>
    </row>
    <row r="278" spans="4:4" x14ac:dyDescent="0.3">
      <c r="D278" s="22">
        <v>120</v>
      </c>
    </row>
    <row r="279" spans="4:4" x14ac:dyDescent="0.3">
      <c r="D279" s="16">
        <v>45</v>
      </c>
    </row>
    <row r="280" spans="4:4" x14ac:dyDescent="0.3">
      <c r="D280" s="22">
        <v>55</v>
      </c>
    </row>
    <row r="281" spans="4:4" x14ac:dyDescent="0.3">
      <c r="D281" s="16">
        <v>58</v>
      </c>
    </row>
    <row r="282" spans="4:4" x14ac:dyDescent="0.3">
      <c r="D282" s="22">
        <v>70</v>
      </c>
    </row>
    <row r="283" spans="4:4" x14ac:dyDescent="0.3">
      <c r="D283" s="16">
        <v>70</v>
      </c>
    </row>
    <row r="284" spans="4:4" x14ac:dyDescent="0.3">
      <c r="D284" s="22">
        <v>35</v>
      </c>
    </row>
    <row r="285" spans="4:4" x14ac:dyDescent="0.3">
      <c r="D285" s="16">
        <v>50</v>
      </c>
    </row>
    <row r="286" spans="4:4" x14ac:dyDescent="0.3">
      <c r="D286" s="22">
        <v>50</v>
      </c>
    </row>
    <row r="287" spans="4:4" x14ac:dyDescent="0.3">
      <c r="D287" s="16">
        <v>65</v>
      </c>
    </row>
    <row r="288" spans="4:4" x14ac:dyDescent="0.3">
      <c r="D288" s="22">
        <v>75</v>
      </c>
    </row>
    <row r="289" spans="4:4" x14ac:dyDescent="0.3">
      <c r="D289" s="16">
        <v>80</v>
      </c>
    </row>
    <row r="290" spans="4:4" x14ac:dyDescent="0.3">
      <c r="D290" s="22">
        <v>95</v>
      </c>
    </row>
    <row r="291" spans="4:4" x14ac:dyDescent="0.3">
      <c r="D291" s="16">
        <v>28</v>
      </c>
    </row>
    <row r="292" spans="4:4" x14ac:dyDescent="0.3">
      <c r="D292" s="22">
        <v>35</v>
      </c>
    </row>
    <row r="293" spans="4:4" x14ac:dyDescent="0.3">
      <c r="D293" s="16">
        <v>35</v>
      </c>
    </row>
    <row r="294" spans="4:4" x14ac:dyDescent="0.3">
      <c r="D294" s="22">
        <v>65</v>
      </c>
    </row>
    <row r="295" spans="4:4" x14ac:dyDescent="0.3">
      <c r="D295" s="16">
        <v>80</v>
      </c>
    </row>
    <row r="296" spans="4:4" x14ac:dyDescent="0.3">
      <c r="D296" s="22">
        <v>80</v>
      </c>
    </row>
    <row r="297" spans="4:4" x14ac:dyDescent="0.3">
      <c r="D297" s="16">
        <v>25</v>
      </c>
    </row>
    <row r="298" spans="4:4" x14ac:dyDescent="0.3">
      <c r="D298" s="22">
        <v>35</v>
      </c>
    </row>
    <row r="299" spans="4:4" x14ac:dyDescent="0.3">
      <c r="D299" s="16">
        <v>130</v>
      </c>
    </row>
    <row r="300" spans="4:4" x14ac:dyDescent="0.3">
      <c r="D300" s="22">
        <v>145</v>
      </c>
    </row>
    <row r="301" spans="4:4" x14ac:dyDescent="0.3">
      <c r="D301" s="16">
        <v>160</v>
      </c>
    </row>
    <row r="302" spans="4:4" x14ac:dyDescent="0.3">
      <c r="D302" s="22">
        <v>40</v>
      </c>
    </row>
    <row r="303" spans="4:4" x14ac:dyDescent="0.3">
      <c r="D303" s="16">
        <v>50</v>
      </c>
    </row>
    <row r="304" spans="4:4" x14ac:dyDescent="0.3">
      <c r="D304" s="22">
        <v>65</v>
      </c>
    </row>
    <row r="305" spans="4:4" x14ac:dyDescent="0.3">
      <c r="D305" s="16">
        <v>85</v>
      </c>
    </row>
    <row r="306" spans="4:4" x14ac:dyDescent="0.3">
      <c r="D306" s="22">
        <v>85</v>
      </c>
    </row>
    <row r="307" spans="4:4" x14ac:dyDescent="0.3">
      <c r="D307" s="16">
        <v>35</v>
      </c>
    </row>
    <row r="308" spans="4:4" x14ac:dyDescent="0.3">
      <c r="D308" s="22">
        <v>45</v>
      </c>
    </row>
    <row r="309" spans="4:4" x14ac:dyDescent="0.3">
      <c r="D309" s="16">
        <v>60</v>
      </c>
    </row>
    <row r="310" spans="4:4" x14ac:dyDescent="0.3">
      <c r="D310" s="22">
        <v>56</v>
      </c>
    </row>
    <row r="311" spans="4:4" x14ac:dyDescent="0.3">
      <c r="D311" s="16">
        <v>66</v>
      </c>
    </row>
    <row r="312" spans="4:4" x14ac:dyDescent="0.3">
      <c r="D312" s="22">
        <v>66</v>
      </c>
    </row>
    <row r="313" spans="4:4" x14ac:dyDescent="0.3">
      <c r="D313" s="16">
        <v>66</v>
      </c>
    </row>
    <row r="314" spans="4:4" x14ac:dyDescent="0.3">
      <c r="D314" s="22">
        <v>65</v>
      </c>
    </row>
    <row r="315" spans="4:4" x14ac:dyDescent="0.3">
      <c r="D315" s="16">
        <v>75</v>
      </c>
    </row>
    <row r="316" spans="4:4" x14ac:dyDescent="0.3">
      <c r="D316" s="22">
        <v>85</v>
      </c>
    </row>
    <row r="317" spans="4:4" x14ac:dyDescent="0.3">
      <c r="D317" s="16">
        <v>69</v>
      </c>
    </row>
    <row r="318" spans="4:4" x14ac:dyDescent="0.3">
      <c r="D318" s="22">
        <v>79</v>
      </c>
    </row>
    <row r="319" spans="4:4" x14ac:dyDescent="0.3">
      <c r="D319" s="16">
        <v>90</v>
      </c>
    </row>
    <row r="320" spans="4:4" x14ac:dyDescent="0.3">
      <c r="D320" s="22">
        <v>79</v>
      </c>
    </row>
    <row r="321" spans="4:4" x14ac:dyDescent="0.3">
      <c r="D321" s="16">
        <v>39</v>
      </c>
    </row>
    <row r="322" spans="4:4" x14ac:dyDescent="0.3">
      <c r="D322" s="22">
        <v>49</v>
      </c>
    </row>
    <row r="323" spans="4:4" x14ac:dyDescent="0.3">
      <c r="D323" s="16">
        <v>49</v>
      </c>
    </row>
    <row r="324" spans="4:4" x14ac:dyDescent="0.3">
      <c r="D324" s="22">
        <v>49</v>
      </c>
    </row>
    <row r="325" spans="4:4" x14ac:dyDescent="0.3">
      <c r="D325" s="16">
        <v>60</v>
      </c>
    </row>
    <row r="326" spans="4:4" x14ac:dyDescent="0.3">
      <c r="D326" s="22">
        <v>70</v>
      </c>
    </row>
    <row r="327" spans="4:4" x14ac:dyDescent="0.3">
      <c r="D327" s="16">
        <v>70</v>
      </c>
    </row>
    <row r="328" spans="4:4" x14ac:dyDescent="0.3">
      <c r="D328" s="22">
        <v>145</v>
      </c>
    </row>
    <row r="329" spans="4:4" x14ac:dyDescent="0.3">
      <c r="D329" s="16">
        <v>145</v>
      </c>
    </row>
    <row r="330" spans="4:4" x14ac:dyDescent="0.3">
      <c r="D330" s="22">
        <v>145</v>
      </c>
    </row>
    <row r="331" spans="4:4" x14ac:dyDescent="0.3">
      <c r="D331" s="16">
        <v>130</v>
      </c>
    </row>
    <row r="332" spans="4:4" x14ac:dyDescent="0.3">
      <c r="D332" s="22">
        <v>75</v>
      </c>
    </row>
    <row r="333" spans="4:4" x14ac:dyDescent="0.3">
      <c r="D333" s="16">
        <v>85</v>
      </c>
    </row>
    <row r="334" spans="4:4" x14ac:dyDescent="0.3">
      <c r="D334" s="22">
        <v>99</v>
      </c>
    </row>
    <row r="335" spans="4:4" x14ac:dyDescent="0.3">
      <c r="D335" s="16">
        <v>99</v>
      </c>
    </row>
    <row r="336" spans="4:4" x14ac:dyDescent="0.3">
      <c r="D336" s="22">
        <v>60</v>
      </c>
    </row>
    <row r="337" spans="4:4" x14ac:dyDescent="0.3">
      <c r="D337" s="16">
        <v>220</v>
      </c>
    </row>
    <row r="338" spans="4:4" x14ac:dyDescent="0.3">
      <c r="D338" s="22">
        <v>250</v>
      </c>
    </row>
    <row r="339" spans="4:4" x14ac:dyDescent="0.3">
      <c r="D339" s="16">
        <v>300</v>
      </c>
    </row>
    <row r="340" spans="4:4" x14ac:dyDescent="0.3">
      <c r="D340" s="22">
        <v>300</v>
      </c>
    </row>
    <row r="341" spans="4:4" x14ac:dyDescent="0.3">
      <c r="D341" s="16">
        <v>250</v>
      </c>
    </row>
    <row r="342" spans="4:4" x14ac:dyDescent="0.3">
      <c r="D342" s="22">
        <v>250</v>
      </c>
    </row>
    <row r="343" spans="4:4" x14ac:dyDescent="0.3">
      <c r="D343" s="16">
        <v>340</v>
      </c>
    </row>
    <row r="344" spans="4:4" x14ac:dyDescent="0.3">
      <c r="D344" s="22">
        <v>370</v>
      </c>
    </row>
    <row r="345" spans="4:4" x14ac:dyDescent="0.3">
      <c r="D345" s="16">
        <v>400</v>
      </c>
    </row>
    <row r="346" spans="4:4" x14ac:dyDescent="0.3">
      <c r="D346" s="22">
        <v>400</v>
      </c>
    </row>
    <row r="347" spans="4:4" x14ac:dyDescent="0.3">
      <c r="D347" s="16">
        <v>370</v>
      </c>
    </row>
    <row r="348" spans="4:4" x14ac:dyDescent="0.3">
      <c r="D348" s="22">
        <v>579</v>
      </c>
    </row>
    <row r="349" spans="4:4" x14ac:dyDescent="0.3">
      <c r="D349" s="16">
        <v>589</v>
      </c>
    </row>
    <row r="350" spans="4:4" x14ac:dyDescent="0.3">
      <c r="D350" s="22">
        <v>650</v>
      </c>
    </row>
    <row r="351" spans="4:4" x14ac:dyDescent="0.3">
      <c r="D351" s="16">
        <v>650</v>
      </c>
    </row>
    <row r="352" spans="4:4" x14ac:dyDescent="0.3">
      <c r="D352" s="22">
        <v>250</v>
      </c>
    </row>
    <row r="353" spans="4:4" x14ac:dyDescent="0.3">
      <c r="D353" s="16">
        <v>290</v>
      </c>
    </row>
    <row r="354" spans="4:4" x14ac:dyDescent="0.3">
      <c r="D354" s="22">
        <v>260</v>
      </c>
    </row>
    <row r="355" spans="4:4" x14ac:dyDescent="0.3">
      <c r="D355" s="16">
        <v>290</v>
      </c>
    </row>
    <row r="356" spans="4:4" x14ac:dyDescent="0.3">
      <c r="D356" s="22">
        <v>290</v>
      </c>
    </row>
    <row r="357" spans="4:4" x14ac:dyDescent="0.3">
      <c r="D357" s="16">
        <v>315</v>
      </c>
    </row>
    <row r="358" spans="4:4" x14ac:dyDescent="0.3">
      <c r="D358" s="22">
        <v>340</v>
      </c>
    </row>
    <row r="359" spans="4:4" x14ac:dyDescent="0.3">
      <c r="D359" s="16">
        <v>370</v>
      </c>
    </row>
    <row r="360" spans="4:4" x14ac:dyDescent="0.3">
      <c r="D360" s="22">
        <v>370</v>
      </c>
    </row>
    <row r="361" spans="4:4" x14ac:dyDescent="0.3">
      <c r="D361" s="16">
        <v>450</v>
      </c>
    </row>
    <row r="362" spans="4:4" x14ac:dyDescent="0.3">
      <c r="D362" s="22">
        <v>470</v>
      </c>
    </row>
    <row r="363" spans="4:4" x14ac:dyDescent="0.3">
      <c r="D363" s="16">
        <v>500</v>
      </c>
    </row>
    <row r="364" spans="4:4" x14ac:dyDescent="0.3">
      <c r="D364" s="22">
        <v>500</v>
      </c>
    </row>
  </sheetData>
  <phoneticPr fontId="5" type="noConversion"/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BB9B-C723-480F-BF20-8F8E93A583E4}">
  <dimension ref="A1:P93"/>
  <sheetViews>
    <sheetView topLeftCell="A49" zoomScale="96" zoomScaleNormal="96" workbookViewId="0">
      <selection activeCell="N1" sqref="N1"/>
    </sheetView>
  </sheetViews>
  <sheetFormatPr defaultRowHeight="14.4" x14ac:dyDescent="0.3"/>
  <cols>
    <col min="1" max="1" width="22.88671875" customWidth="1"/>
    <col min="2" max="2" width="22" customWidth="1"/>
    <col min="3" max="3" width="23" customWidth="1"/>
  </cols>
  <sheetData>
    <row r="1" spans="1:16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199</v>
      </c>
      <c r="G1" s="20" t="s">
        <v>198</v>
      </c>
      <c r="H1" s="20" t="s">
        <v>197</v>
      </c>
      <c r="I1" s="20" t="s">
        <v>196</v>
      </c>
      <c r="J1" s="20" t="s">
        <v>195</v>
      </c>
      <c r="K1" s="20" t="s">
        <v>194</v>
      </c>
      <c r="L1" s="20" t="s">
        <v>193</v>
      </c>
      <c r="M1" s="20" t="s">
        <v>200</v>
      </c>
      <c r="N1" s="20" t="s">
        <v>201</v>
      </c>
      <c r="O1" s="20" t="s">
        <v>6</v>
      </c>
      <c r="P1" s="20" t="s">
        <v>7</v>
      </c>
    </row>
    <row r="2" spans="1:16" x14ac:dyDescent="0.3">
      <c r="A2" s="18" t="s">
        <v>150</v>
      </c>
      <c r="B2" s="18" t="s">
        <v>151</v>
      </c>
      <c r="C2" s="18" t="s">
        <v>10</v>
      </c>
      <c r="D2" s="18">
        <v>12</v>
      </c>
      <c r="E2" s="18">
        <v>75</v>
      </c>
      <c r="F2" s="18">
        <v>315</v>
      </c>
      <c r="G2" s="18">
        <v>467</v>
      </c>
      <c r="H2" s="18">
        <v>580</v>
      </c>
      <c r="I2" s="18">
        <v>443</v>
      </c>
      <c r="J2" s="18">
        <v>521</v>
      </c>
      <c r="K2" s="18">
        <v>342</v>
      </c>
      <c r="L2" s="18">
        <v>155</v>
      </c>
      <c r="M2" s="18">
        <v>2823</v>
      </c>
      <c r="N2" s="18">
        <f>M2*E2</f>
        <v>211725</v>
      </c>
      <c r="O2" s="18" t="s">
        <v>145</v>
      </c>
      <c r="P2" s="18">
        <v>96</v>
      </c>
    </row>
    <row r="3" spans="1:16" x14ac:dyDescent="0.3">
      <c r="A3" s="18" t="s">
        <v>143</v>
      </c>
      <c r="B3" s="18" t="s">
        <v>144</v>
      </c>
      <c r="C3" s="18" t="s">
        <v>10</v>
      </c>
      <c r="D3" s="18">
        <v>40</v>
      </c>
      <c r="E3" s="18">
        <v>450</v>
      </c>
      <c r="F3" s="18">
        <v>487</v>
      </c>
      <c r="G3" s="18">
        <v>450</v>
      </c>
      <c r="H3" s="18">
        <v>954</v>
      </c>
      <c r="I3" s="18">
        <v>25</v>
      </c>
      <c r="J3" s="18">
        <v>0</v>
      </c>
      <c r="K3" s="18">
        <v>0</v>
      </c>
      <c r="L3" s="18">
        <v>0</v>
      </c>
      <c r="M3" s="18">
        <v>1916</v>
      </c>
      <c r="N3" s="18">
        <f t="shared" ref="N3:N21" si="0">M3*E3</f>
        <v>862200</v>
      </c>
      <c r="O3" s="18" t="s">
        <v>145</v>
      </c>
      <c r="P3" s="18">
        <v>90</v>
      </c>
    </row>
    <row r="4" spans="1:16" x14ac:dyDescent="0.3">
      <c r="A4" s="18" t="s">
        <v>156</v>
      </c>
      <c r="B4" s="18" t="s">
        <v>157</v>
      </c>
      <c r="C4" s="18" t="s">
        <v>10</v>
      </c>
      <c r="D4" s="18">
        <v>4</v>
      </c>
      <c r="E4" s="18">
        <v>50</v>
      </c>
      <c r="F4" s="18">
        <v>332</v>
      </c>
      <c r="G4" s="18">
        <v>280</v>
      </c>
      <c r="H4" s="18">
        <v>309</v>
      </c>
      <c r="I4" s="18">
        <v>280</v>
      </c>
      <c r="J4" s="18">
        <v>255</v>
      </c>
      <c r="K4" s="18">
        <v>244</v>
      </c>
      <c r="L4" s="18">
        <v>158</v>
      </c>
      <c r="M4" s="18">
        <v>1858</v>
      </c>
      <c r="N4" s="18">
        <f t="shared" si="0"/>
        <v>92900</v>
      </c>
      <c r="O4" s="18" t="s">
        <v>145</v>
      </c>
      <c r="P4" s="18">
        <v>94</v>
      </c>
    </row>
    <row r="5" spans="1:16" x14ac:dyDescent="0.3">
      <c r="A5" s="18" t="s">
        <v>148</v>
      </c>
      <c r="B5" s="18" t="s">
        <v>149</v>
      </c>
      <c r="C5" s="18" t="s">
        <v>10</v>
      </c>
      <c r="D5" s="18">
        <v>10</v>
      </c>
      <c r="E5" s="18">
        <v>55</v>
      </c>
      <c r="F5" s="18">
        <v>200</v>
      </c>
      <c r="G5" s="18">
        <v>233</v>
      </c>
      <c r="H5" s="18">
        <v>150</v>
      </c>
      <c r="I5" s="18">
        <v>200</v>
      </c>
      <c r="J5" s="18">
        <v>148</v>
      </c>
      <c r="K5" s="18">
        <v>150</v>
      </c>
      <c r="L5" s="18">
        <v>170</v>
      </c>
      <c r="M5" s="18">
        <v>1251</v>
      </c>
      <c r="N5" s="18">
        <f t="shared" si="0"/>
        <v>68805</v>
      </c>
      <c r="O5" s="18" t="s">
        <v>145</v>
      </c>
      <c r="P5" s="18">
        <v>96</v>
      </c>
    </row>
    <row r="6" spans="1:16" x14ac:dyDescent="0.3">
      <c r="A6" s="18" t="s">
        <v>152</v>
      </c>
      <c r="B6" s="18" t="s">
        <v>153</v>
      </c>
      <c r="C6" s="18" t="s">
        <v>10</v>
      </c>
      <c r="D6" s="18">
        <v>30</v>
      </c>
      <c r="E6" s="18">
        <v>250</v>
      </c>
      <c r="F6" s="18">
        <v>70</v>
      </c>
      <c r="G6" s="18">
        <v>55</v>
      </c>
      <c r="H6" s="18">
        <v>30</v>
      </c>
      <c r="I6" s="18">
        <v>55</v>
      </c>
      <c r="J6" s="18">
        <v>168</v>
      </c>
      <c r="K6" s="18">
        <v>213</v>
      </c>
      <c r="L6" s="18">
        <v>230</v>
      </c>
      <c r="M6" s="18">
        <v>821</v>
      </c>
      <c r="N6" s="18">
        <f t="shared" si="0"/>
        <v>205250</v>
      </c>
      <c r="O6" s="18" t="s">
        <v>145</v>
      </c>
      <c r="P6" s="18">
        <v>90</v>
      </c>
    </row>
    <row r="7" spans="1:16" x14ac:dyDescent="0.3">
      <c r="A7" s="19" t="s">
        <v>146</v>
      </c>
      <c r="B7" s="19" t="s">
        <v>147</v>
      </c>
      <c r="C7" s="19" t="s">
        <v>10</v>
      </c>
      <c r="D7" s="19">
        <v>20</v>
      </c>
      <c r="E7" s="19">
        <v>150</v>
      </c>
      <c r="F7" s="19">
        <v>230</v>
      </c>
      <c r="G7" s="19">
        <v>215</v>
      </c>
      <c r="H7" s="19">
        <v>150</v>
      </c>
      <c r="I7" s="19">
        <v>20</v>
      </c>
      <c r="J7" s="19">
        <v>80</v>
      </c>
      <c r="K7" s="19">
        <v>40</v>
      </c>
      <c r="L7" s="19">
        <v>50</v>
      </c>
      <c r="M7" s="19">
        <v>785</v>
      </c>
      <c r="N7" s="18">
        <f t="shared" si="0"/>
        <v>117750</v>
      </c>
      <c r="O7" s="19" t="s">
        <v>145</v>
      </c>
      <c r="P7" s="19">
        <v>97</v>
      </c>
    </row>
    <row r="8" spans="1:16" x14ac:dyDescent="0.3">
      <c r="A8" s="18" t="s">
        <v>178</v>
      </c>
      <c r="B8" s="18" t="s">
        <v>179</v>
      </c>
      <c r="C8" s="18" t="s">
        <v>10</v>
      </c>
      <c r="D8" s="18">
        <v>30</v>
      </c>
      <c r="E8" s="18">
        <v>280</v>
      </c>
      <c r="F8" s="18">
        <v>35</v>
      </c>
      <c r="G8" s="18">
        <v>55</v>
      </c>
      <c r="H8" s="18">
        <v>2</v>
      </c>
      <c r="I8" s="18">
        <v>10</v>
      </c>
      <c r="J8" s="18">
        <v>62</v>
      </c>
      <c r="K8" s="18">
        <v>57</v>
      </c>
      <c r="L8" s="18">
        <v>315</v>
      </c>
      <c r="M8" s="18">
        <v>536</v>
      </c>
      <c r="N8" s="18">
        <f t="shared" si="0"/>
        <v>150080</v>
      </c>
      <c r="O8" s="18" t="s">
        <v>145</v>
      </c>
      <c r="P8" s="18">
        <v>92</v>
      </c>
    </row>
    <row r="9" spans="1:16" x14ac:dyDescent="0.3">
      <c r="A9" s="19" t="s">
        <v>162</v>
      </c>
      <c r="B9" s="19" t="s">
        <v>163</v>
      </c>
      <c r="C9" s="19" t="s">
        <v>10</v>
      </c>
      <c r="D9" s="19">
        <v>8</v>
      </c>
      <c r="E9" s="19">
        <v>125</v>
      </c>
      <c r="F9" s="19">
        <v>45</v>
      </c>
      <c r="G9" s="19">
        <v>50</v>
      </c>
      <c r="H9" s="19">
        <v>80</v>
      </c>
      <c r="I9" s="19">
        <v>50</v>
      </c>
      <c r="J9" s="19">
        <v>120</v>
      </c>
      <c r="K9" s="19">
        <v>103</v>
      </c>
      <c r="L9" s="19">
        <v>69</v>
      </c>
      <c r="M9" s="19">
        <v>517</v>
      </c>
      <c r="N9" s="18">
        <f t="shared" si="0"/>
        <v>64625</v>
      </c>
      <c r="O9" s="19" t="s">
        <v>145</v>
      </c>
      <c r="P9" s="19">
        <v>100</v>
      </c>
    </row>
    <row r="10" spans="1:16" x14ac:dyDescent="0.3">
      <c r="A10" s="18" t="s">
        <v>172</v>
      </c>
      <c r="B10" s="18" t="s">
        <v>173</v>
      </c>
      <c r="C10" s="18" t="s">
        <v>10</v>
      </c>
      <c r="D10" s="18">
        <v>25</v>
      </c>
      <c r="E10" s="18">
        <v>99</v>
      </c>
      <c r="F10" s="18">
        <v>65</v>
      </c>
      <c r="G10" s="18">
        <v>50</v>
      </c>
      <c r="H10" s="18">
        <v>95</v>
      </c>
      <c r="I10" s="18">
        <v>89</v>
      </c>
      <c r="J10" s="18">
        <v>66</v>
      </c>
      <c r="K10" s="18">
        <v>30</v>
      </c>
      <c r="L10" s="18">
        <v>0</v>
      </c>
      <c r="M10" s="18">
        <v>395</v>
      </c>
      <c r="N10" s="18">
        <f t="shared" si="0"/>
        <v>39105</v>
      </c>
      <c r="O10" s="18" t="s">
        <v>145</v>
      </c>
      <c r="P10" s="18">
        <v>93</v>
      </c>
    </row>
    <row r="11" spans="1:16" x14ac:dyDescent="0.3">
      <c r="A11" s="18" t="s">
        <v>164</v>
      </c>
      <c r="B11" s="18" t="s">
        <v>165</v>
      </c>
      <c r="C11" s="18" t="s">
        <v>10</v>
      </c>
      <c r="D11" s="18">
        <v>30</v>
      </c>
      <c r="E11" s="18">
        <v>200</v>
      </c>
      <c r="F11" s="18">
        <v>20</v>
      </c>
      <c r="G11" s="18">
        <v>25</v>
      </c>
      <c r="H11" s="18">
        <v>60</v>
      </c>
      <c r="I11" s="18">
        <v>45</v>
      </c>
      <c r="J11" s="18">
        <v>55</v>
      </c>
      <c r="K11" s="18">
        <v>130</v>
      </c>
      <c r="L11" s="18">
        <v>0</v>
      </c>
      <c r="M11" s="18">
        <v>335</v>
      </c>
      <c r="N11" s="18">
        <f t="shared" si="0"/>
        <v>67000</v>
      </c>
      <c r="O11" s="18" t="s">
        <v>145</v>
      </c>
      <c r="P11" s="18">
        <v>91</v>
      </c>
    </row>
    <row r="12" spans="1:16" x14ac:dyDescent="0.3">
      <c r="A12" s="18" t="s">
        <v>158</v>
      </c>
      <c r="B12" s="18" t="s">
        <v>159</v>
      </c>
      <c r="C12" s="18" t="s">
        <v>10</v>
      </c>
      <c r="D12" s="18">
        <v>35</v>
      </c>
      <c r="E12" s="18">
        <v>300</v>
      </c>
      <c r="F12" s="18">
        <v>19</v>
      </c>
      <c r="G12" s="18">
        <v>41</v>
      </c>
      <c r="H12" s="18">
        <v>40</v>
      </c>
      <c r="I12" s="18">
        <v>23</v>
      </c>
      <c r="J12" s="18">
        <v>70</v>
      </c>
      <c r="K12" s="18">
        <v>22</v>
      </c>
      <c r="L12" s="18">
        <v>25</v>
      </c>
      <c r="M12" s="18">
        <v>240</v>
      </c>
      <c r="N12" s="18">
        <f t="shared" si="0"/>
        <v>72000</v>
      </c>
      <c r="O12" s="18" t="s">
        <v>145</v>
      </c>
      <c r="P12" s="18">
        <v>97</v>
      </c>
    </row>
    <row r="13" spans="1:16" x14ac:dyDescent="0.3">
      <c r="A13" s="18" t="s">
        <v>176</v>
      </c>
      <c r="B13" s="18" t="s">
        <v>177</v>
      </c>
      <c r="C13" s="18" t="s">
        <v>10</v>
      </c>
      <c r="D13" s="18">
        <v>30</v>
      </c>
      <c r="E13" s="18">
        <v>300</v>
      </c>
      <c r="F13" s="18">
        <v>25</v>
      </c>
      <c r="G13" s="18">
        <v>30</v>
      </c>
      <c r="H13" s="18">
        <v>10</v>
      </c>
      <c r="I13" s="18">
        <v>20</v>
      </c>
      <c r="J13" s="18">
        <v>43</v>
      </c>
      <c r="K13" s="18">
        <v>55</v>
      </c>
      <c r="L13" s="18">
        <v>10</v>
      </c>
      <c r="M13" s="18">
        <v>193</v>
      </c>
      <c r="N13" s="18">
        <f t="shared" si="0"/>
        <v>57900</v>
      </c>
      <c r="O13" s="18" t="s">
        <v>145</v>
      </c>
      <c r="P13" s="18">
        <v>98</v>
      </c>
    </row>
    <row r="14" spans="1:16" x14ac:dyDescent="0.3">
      <c r="A14" s="18" t="s">
        <v>170</v>
      </c>
      <c r="B14" s="18" t="s">
        <v>171</v>
      </c>
      <c r="C14" s="18" t="s">
        <v>10</v>
      </c>
      <c r="D14" s="18">
        <v>6</v>
      </c>
      <c r="E14" s="18">
        <v>130</v>
      </c>
      <c r="F14" s="18">
        <v>85</v>
      </c>
      <c r="G14" s="18">
        <v>34</v>
      </c>
      <c r="H14" s="18">
        <v>33</v>
      </c>
      <c r="I14" s="18">
        <v>10</v>
      </c>
      <c r="J14" s="18">
        <v>0</v>
      </c>
      <c r="K14" s="18">
        <v>0</v>
      </c>
      <c r="L14" s="18">
        <v>0</v>
      </c>
      <c r="M14" s="18">
        <v>162</v>
      </c>
      <c r="N14" s="18">
        <f>M14*E14</f>
        <v>21060</v>
      </c>
      <c r="O14" s="18" t="s">
        <v>145</v>
      </c>
      <c r="P14" s="18">
        <v>92</v>
      </c>
    </row>
    <row r="15" spans="1:16" x14ac:dyDescent="0.3">
      <c r="A15" s="19" t="s">
        <v>174</v>
      </c>
      <c r="B15" s="19" t="s">
        <v>175</v>
      </c>
      <c r="C15" s="19" t="s">
        <v>10</v>
      </c>
      <c r="D15" s="19">
        <v>30</v>
      </c>
      <c r="E15" s="19">
        <v>250</v>
      </c>
      <c r="F15" s="19">
        <v>15</v>
      </c>
      <c r="G15" s="19">
        <v>17</v>
      </c>
      <c r="H15" s="19">
        <v>15</v>
      </c>
      <c r="I15" s="19">
        <v>20</v>
      </c>
      <c r="J15" s="19">
        <v>35</v>
      </c>
      <c r="K15" s="19">
        <v>24</v>
      </c>
      <c r="L15" s="19">
        <v>15</v>
      </c>
      <c r="M15" s="19">
        <v>141</v>
      </c>
      <c r="N15" s="18">
        <f t="shared" si="0"/>
        <v>35250</v>
      </c>
      <c r="O15" s="19" t="s">
        <v>145</v>
      </c>
      <c r="P15" s="19">
        <v>90</v>
      </c>
    </row>
    <row r="16" spans="1:16" x14ac:dyDescent="0.3">
      <c r="A16" s="18" t="s">
        <v>168</v>
      </c>
      <c r="B16" s="18" t="s">
        <v>169</v>
      </c>
      <c r="C16" s="18" t="s">
        <v>10</v>
      </c>
      <c r="D16" s="18">
        <v>45</v>
      </c>
      <c r="E16" s="18">
        <v>300</v>
      </c>
      <c r="F16" s="18">
        <v>23</v>
      </c>
      <c r="G16" s="18">
        <v>20</v>
      </c>
      <c r="H16" s="18">
        <v>15</v>
      </c>
      <c r="I16" s="18">
        <v>10</v>
      </c>
      <c r="J16" s="18">
        <v>13</v>
      </c>
      <c r="K16" s="18">
        <v>20</v>
      </c>
      <c r="L16" s="18">
        <v>15</v>
      </c>
      <c r="M16" s="18">
        <v>116</v>
      </c>
      <c r="N16" s="18">
        <f t="shared" si="0"/>
        <v>34800</v>
      </c>
      <c r="O16" s="18" t="s">
        <v>145</v>
      </c>
      <c r="P16" s="18">
        <v>98</v>
      </c>
    </row>
    <row r="17" spans="1:16" x14ac:dyDescent="0.3">
      <c r="A17" s="19" t="s">
        <v>166</v>
      </c>
      <c r="B17" s="19" t="s">
        <v>167</v>
      </c>
      <c r="C17" s="19" t="s">
        <v>10</v>
      </c>
      <c r="D17" s="19">
        <v>30</v>
      </c>
      <c r="E17" s="19">
        <v>280</v>
      </c>
      <c r="F17" s="19">
        <v>12</v>
      </c>
      <c r="G17" s="19">
        <v>12</v>
      </c>
      <c r="H17" s="19">
        <v>9</v>
      </c>
      <c r="I17" s="19">
        <v>10</v>
      </c>
      <c r="J17" s="19">
        <v>13</v>
      </c>
      <c r="K17" s="19">
        <v>13</v>
      </c>
      <c r="L17" s="19">
        <v>15</v>
      </c>
      <c r="M17" s="19">
        <v>84</v>
      </c>
      <c r="N17" s="18">
        <f t="shared" si="0"/>
        <v>23520</v>
      </c>
      <c r="O17" s="19" t="s">
        <v>145</v>
      </c>
      <c r="P17" s="19">
        <v>93</v>
      </c>
    </row>
    <row r="18" spans="1:16" x14ac:dyDescent="0.3">
      <c r="A18" s="18" t="s">
        <v>160</v>
      </c>
      <c r="B18" s="18" t="s">
        <v>161</v>
      </c>
      <c r="C18" s="18" t="s">
        <v>10</v>
      </c>
      <c r="D18" s="18">
        <v>30</v>
      </c>
      <c r="E18" s="18">
        <v>250</v>
      </c>
      <c r="F18" s="18">
        <v>15</v>
      </c>
      <c r="G18" s="18">
        <v>10</v>
      </c>
      <c r="H18" s="18">
        <v>8</v>
      </c>
      <c r="I18" s="18">
        <v>10</v>
      </c>
      <c r="J18" s="18">
        <v>25</v>
      </c>
      <c r="K18" s="18">
        <v>10</v>
      </c>
      <c r="L18" s="18">
        <v>3</v>
      </c>
      <c r="M18" s="18">
        <v>81</v>
      </c>
      <c r="N18" s="18">
        <f t="shared" si="0"/>
        <v>20250</v>
      </c>
      <c r="O18" s="18" t="s">
        <v>145</v>
      </c>
      <c r="P18" s="18">
        <v>96</v>
      </c>
    </row>
    <row r="19" spans="1:16" x14ac:dyDescent="0.3">
      <c r="A19" s="19" t="s">
        <v>154</v>
      </c>
      <c r="B19" s="19" t="s">
        <v>155</v>
      </c>
      <c r="C19" s="19" t="s">
        <v>10</v>
      </c>
      <c r="D19" s="19">
        <v>25</v>
      </c>
      <c r="E19" s="19">
        <v>180</v>
      </c>
      <c r="F19" s="19">
        <v>40</v>
      </c>
      <c r="G19" s="19">
        <v>30</v>
      </c>
      <c r="H19" s="19"/>
      <c r="I19" s="19"/>
      <c r="J19" s="19"/>
      <c r="K19" s="19"/>
      <c r="L19" s="19"/>
      <c r="M19" s="19">
        <v>70</v>
      </c>
      <c r="N19" s="18">
        <f t="shared" si="0"/>
        <v>12600</v>
      </c>
      <c r="O19" s="19" t="s">
        <v>145</v>
      </c>
      <c r="P19" s="19">
        <v>91</v>
      </c>
    </row>
    <row r="20" spans="1:16" x14ac:dyDescent="0.3">
      <c r="A20" s="18" t="s">
        <v>182</v>
      </c>
      <c r="B20" s="18" t="s">
        <v>171</v>
      </c>
      <c r="C20" s="18" t="s">
        <v>10</v>
      </c>
      <c r="D20" s="18">
        <v>5</v>
      </c>
      <c r="E20" s="18">
        <v>100</v>
      </c>
      <c r="F20" s="18">
        <v>5</v>
      </c>
      <c r="G20" s="18">
        <v>7</v>
      </c>
      <c r="H20" s="18">
        <v>3</v>
      </c>
      <c r="I20" s="18">
        <v>8</v>
      </c>
      <c r="J20" s="18">
        <v>0</v>
      </c>
      <c r="K20" s="18">
        <v>0</v>
      </c>
      <c r="L20" s="18">
        <v>0</v>
      </c>
      <c r="M20" s="18">
        <v>23</v>
      </c>
      <c r="N20" s="18">
        <f t="shared" si="0"/>
        <v>2300</v>
      </c>
      <c r="O20" s="18" t="s">
        <v>145</v>
      </c>
      <c r="P20" s="18">
        <v>91</v>
      </c>
    </row>
    <row r="21" spans="1:16" x14ac:dyDescent="0.3">
      <c r="A21" s="16" t="s">
        <v>180</v>
      </c>
      <c r="B21" s="16" t="s">
        <v>181</v>
      </c>
      <c r="C21" s="16" t="s">
        <v>10</v>
      </c>
      <c r="D21" s="16">
        <v>7</v>
      </c>
      <c r="E21" s="16">
        <v>120</v>
      </c>
      <c r="F21" s="16">
        <v>10</v>
      </c>
      <c r="G21" s="16"/>
      <c r="H21" s="16"/>
      <c r="I21" s="16"/>
      <c r="J21" s="16"/>
      <c r="K21" s="16"/>
      <c r="L21" s="16"/>
      <c r="M21" s="16">
        <v>10</v>
      </c>
      <c r="N21" s="18">
        <f t="shared" si="0"/>
        <v>1200</v>
      </c>
      <c r="O21" s="16" t="s">
        <v>145</v>
      </c>
      <c r="P21" s="16">
        <v>98</v>
      </c>
    </row>
    <row r="25" spans="1:16" x14ac:dyDescent="0.3">
      <c r="A25" s="17" t="s">
        <v>202</v>
      </c>
      <c r="B25" t="s">
        <v>203</v>
      </c>
    </row>
    <row r="26" spans="1:16" x14ac:dyDescent="0.3">
      <c r="A26" s="14" t="s">
        <v>151</v>
      </c>
      <c r="B26">
        <v>2823</v>
      </c>
    </row>
    <row r="27" spans="1:16" x14ac:dyDescent="0.3">
      <c r="A27" s="14" t="s">
        <v>144</v>
      </c>
      <c r="B27">
        <v>1916</v>
      </c>
    </row>
    <row r="28" spans="1:16" x14ac:dyDescent="0.3">
      <c r="A28" s="14" t="s">
        <v>157</v>
      </c>
      <c r="B28">
        <v>1858</v>
      </c>
    </row>
    <row r="29" spans="1:16" x14ac:dyDescent="0.3">
      <c r="A29" s="14" t="s">
        <v>149</v>
      </c>
      <c r="B29">
        <v>1251</v>
      </c>
    </row>
    <row r="30" spans="1:16" x14ac:dyDescent="0.3">
      <c r="A30" s="14" t="s">
        <v>153</v>
      </c>
      <c r="B30">
        <v>821</v>
      </c>
    </row>
    <row r="31" spans="1:16" x14ac:dyDescent="0.3">
      <c r="A31" s="14" t="s">
        <v>147</v>
      </c>
      <c r="B31">
        <v>785</v>
      </c>
    </row>
    <row r="32" spans="1:16" x14ac:dyDescent="0.3">
      <c r="A32" s="14" t="s">
        <v>179</v>
      </c>
      <c r="B32">
        <v>536</v>
      </c>
    </row>
    <row r="33" spans="1:2" x14ac:dyDescent="0.3">
      <c r="A33" s="14" t="s">
        <v>163</v>
      </c>
      <c r="B33">
        <v>517</v>
      </c>
    </row>
    <row r="34" spans="1:2" x14ac:dyDescent="0.3">
      <c r="A34" s="14" t="s">
        <v>173</v>
      </c>
      <c r="B34">
        <v>395</v>
      </c>
    </row>
    <row r="35" spans="1:2" x14ac:dyDescent="0.3">
      <c r="A35" s="14" t="s">
        <v>165</v>
      </c>
      <c r="B35">
        <v>335</v>
      </c>
    </row>
    <row r="36" spans="1:2" x14ac:dyDescent="0.3">
      <c r="A36" s="14" t="s">
        <v>159</v>
      </c>
      <c r="B36">
        <v>240</v>
      </c>
    </row>
    <row r="37" spans="1:2" x14ac:dyDescent="0.3">
      <c r="A37" s="14" t="s">
        <v>177</v>
      </c>
      <c r="B37">
        <v>193</v>
      </c>
    </row>
    <row r="38" spans="1:2" x14ac:dyDescent="0.3">
      <c r="A38" s="14" t="s">
        <v>171</v>
      </c>
      <c r="B38">
        <v>185</v>
      </c>
    </row>
    <row r="39" spans="1:2" x14ac:dyDescent="0.3">
      <c r="A39" s="14" t="s">
        <v>175</v>
      </c>
      <c r="B39">
        <v>141</v>
      </c>
    </row>
    <row r="40" spans="1:2" x14ac:dyDescent="0.3">
      <c r="A40" s="14" t="s">
        <v>169</v>
      </c>
      <c r="B40">
        <v>116</v>
      </c>
    </row>
    <row r="41" spans="1:2" x14ac:dyDescent="0.3">
      <c r="A41" s="14" t="s">
        <v>167</v>
      </c>
      <c r="B41">
        <v>84</v>
      </c>
    </row>
    <row r="42" spans="1:2" x14ac:dyDescent="0.3">
      <c r="A42" s="14" t="s">
        <v>161</v>
      </c>
      <c r="B42">
        <v>81</v>
      </c>
    </row>
    <row r="43" spans="1:2" x14ac:dyDescent="0.3">
      <c r="A43" s="14" t="s">
        <v>155</v>
      </c>
      <c r="B43">
        <v>70</v>
      </c>
    </row>
    <row r="44" spans="1:2" x14ac:dyDescent="0.3">
      <c r="A44" s="14" t="s">
        <v>181</v>
      </c>
      <c r="B44">
        <v>10</v>
      </c>
    </row>
    <row r="45" spans="1:2" x14ac:dyDescent="0.3">
      <c r="A45" s="14" t="s">
        <v>192</v>
      </c>
      <c r="B45">
        <v>12357</v>
      </c>
    </row>
    <row r="51" spans="1:3" x14ac:dyDescent="0.3">
      <c r="A51" s="17" t="s">
        <v>202</v>
      </c>
      <c r="B51" t="s">
        <v>204</v>
      </c>
      <c r="C51" t="s">
        <v>205</v>
      </c>
    </row>
    <row r="52" spans="1:3" x14ac:dyDescent="0.3">
      <c r="A52" s="14" t="s">
        <v>144</v>
      </c>
      <c r="B52">
        <v>862200</v>
      </c>
      <c r="C52" s="21">
        <v>0.39910753962375944</v>
      </c>
    </row>
    <row r="53" spans="1:3" x14ac:dyDescent="0.3">
      <c r="A53" s="14" t="s">
        <v>151</v>
      </c>
      <c r="B53">
        <v>211725</v>
      </c>
      <c r="C53" s="21">
        <v>9.8006313879425266E-2</v>
      </c>
    </row>
    <row r="54" spans="1:3" x14ac:dyDescent="0.3">
      <c r="A54" s="14" t="s">
        <v>153</v>
      </c>
      <c r="B54">
        <v>205250</v>
      </c>
      <c r="C54" s="21">
        <v>9.5009072729965935E-2</v>
      </c>
    </row>
    <row r="55" spans="1:3" x14ac:dyDescent="0.3">
      <c r="A55" s="14" t="s">
        <v>179</v>
      </c>
      <c r="B55">
        <v>150080</v>
      </c>
      <c r="C55" s="21">
        <v>6.9471189453414309E-2</v>
      </c>
    </row>
    <row r="56" spans="1:3" x14ac:dyDescent="0.3">
      <c r="A56" s="14" t="s">
        <v>147</v>
      </c>
      <c r="B56">
        <v>117750</v>
      </c>
      <c r="C56" s="21">
        <v>5.4505813953488372E-2</v>
      </c>
    </row>
    <row r="57" spans="1:3" x14ac:dyDescent="0.3">
      <c r="A57" s="14" t="s">
        <v>157</v>
      </c>
      <c r="B57">
        <v>92900</v>
      </c>
      <c r="C57" s="21">
        <v>4.3002888460968745E-2</v>
      </c>
    </row>
    <row r="58" spans="1:3" x14ac:dyDescent="0.3">
      <c r="A58" s="14" t="s">
        <v>159</v>
      </c>
      <c r="B58">
        <v>72000</v>
      </c>
      <c r="C58" s="21">
        <v>3.3328395793215823E-2</v>
      </c>
    </row>
    <row r="59" spans="1:3" x14ac:dyDescent="0.3">
      <c r="A59" s="14" t="s">
        <v>149</v>
      </c>
      <c r="B59">
        <v>68805</v>
      </c>
      <c r="C59" s="21">
        <v>3.1849448229891865E-2</v>
      </c>
    </row>
    <row r="60" spans="1:3" x14ac:dyDescent="0.3">
      <c r="A60" s="14" t="s">
        <v>165</v>
      </c>
      <c r="B60">
        <v>67000</v>
      </c>
      <c r="C60" s="21">
        <v>3.1013923863131388E-2</v>
      </c>
    </row>
    <row r="61" spans="1:3" x14ac:dyDescent="0.3">
      <c r="A61" s="14" t="s">
        <v>163</v>
      </c>
      <c r="B61">
        <v>64625</v>
      </c>
      <c r="C61" s="21">
        <v>2.9914549696341282E-2</v>
      </c>
    </row>
    <row r="62" spans="1:3" x14ac:dyDescent="0.3">
      <c r="A62" s="14" t="s">
        <v>177</v>
      </c>
      <c r="B62">
        <v>57900</v>
      </c>
      <c r="C62" s="21">
        <v>2.6801584950377721E-2</v>
      </c>
    </row>
    <row r="63" spans="1:3" x14ac:dyDescent="0.3">
      <c r="A63" s="14" t="s">
        <v>173</v>
      </c>
      <c r="B63">
        <v>39105</v>
      </c>
      <c r="C63" s="21">
        <v>1.8101484965190342E-2</v>
      </c>
    </row>
    <row r="64" spans="1:3" x14ac:dyDescent="0.3">
      <c r="A64" s="14" t="s">
        <v>175</v>
      </c>
      <c r="B64">
        <v>35250</v>
      </c>
      <c r="C64" s="21">
        <v>1.6317027107095244E-2</v>
      </c>
    </row>
    <row r="65" spans="1:4" x14ac:dyDescent="0.3">
      <c r="A65" s="14" t="s">
        <v>169</v>
      </c>
      <c r="B65">
        <v>34800</v>
      </c>
      <c r="C65" s="21">
        <v>1.6108724633387646E-2</v>
      </c>
    </row>
    <row r="66" spans="1:4" x14ac:dyDescent="0.3">
      <c r="A66" s="14" t="s">
        <v>167</v>
      </c>
      <c r="B66">
        <v>23520</v>
      </c>
      <c r="C66" s="21">
        <v>1.0887275959117168E-2</v>
      </c>
    </row>
    <row r="67" spans="1:4" x14ac:dyDescent="0.3">
      <c r="A67" s="14" t="s">
        <v>171</v>
      </c>
      <c r="B67">
        <v>23360</v>
      </c>
      <c r="C67" s="21">
        <v>1.0813212857354466E-2</v>
      </c>
    </row>
    <row r="68" spans="1:4" x14ac:dyDescent="0.3">
      <c r="A68" s="14" t="s">
        <v>161</v>
      </c>
      <c r="B68">
        <v>20250</v>
      </c>
      <c r="C68" s="21">
        <v>9.373611316841949E-3</v>
      </c>
    </row>
    <row r="69" spans="1:4" x14ac:dyDescent="0.3">
      <c r="A69" s="14" t="s">
        <v>155</v>
      </c>
      <c r="B69">
        <v>12600</v>
      </c>
      <c r="C69" s="21">
        <v>5.8324692638127684E-3</v>
      </c>
    </row>
    <row r="70" spans="1:4" x14ac:dyDescent="0.3">
      <c r="A70" s="14" t="s">
        <v>181</v>
      </c>
      <c r="B70">
        <v>1200</v>
      </c>
      <c r="C70" s="21">
        <v>5.5547326322026363E-4</v>
      </c>
    </row>
    <row r="71" spans="1:4" x14ac:dyDescent="0.3">
      <c r="A71" s="14" t="s">
        <v>192</v>
      </c>
      <c r="B71">
        <v>2160320</v>
      </c>
      <c r="C71" s="21">
        <v>1</v>
      </c>
    </row>
    <row r="74" spans="1:4" x14ac:dyDescent="0.3">
      <c r="A74" t="s">
        <v>206</v>
      </c>
      <c r="B74" t="s">
        <v>204</v>
      </c>
      <c r="C74" t="s">
        <v>205</v>
      </c>
    </row>
    <row r="75" spans="1:4" x14ac:dyDescent="0.3">
      <c r="A75" t="s">
        <v>144</v>
      </c>
      <c r="B75">
        <v>862200</v>
      </c>
      <c r="C75" s="21">
        <v>0.39910753962375944</v>
      </c>
      <c r="D75" s="21"/>
    </row>
    <row r="76" spans="1:4" x14ac:dyDescent="0.3">
      <c r="A76" t="s">
        <v>151</v>
      </c>
      <c r="B76">
        <v>211725</v>
      </c>
      <c r="C76" s="21">
        <v>0.49711385350318471</v>
      </c>
      <c r="D76" s="21"/>
    </row>
    <row r="77" spans="1:4" x14ac:dyDescent="0.3">
      <c r="A77" t="s">
        <v>153</v>
      </c>
      <c r="B77">
        <v>205250</v>
      </c>
      <c r="C77" s="21">
        <v>0.59212292623315066</v>
      </c>
      <c r="D77" s="21"/>
    </row>
    <row r="78" spans="1:4" x14ac:dyDescent="0.3">
      <c r="A78" t="s">
        <v>179</v>
      </c>
      <c r="B78">
        <v>150080</v>
      </c>
      <c r="C78" s="21">
        <v>0.66159411568656501</v>
      </c>
      <c r="D78" s="21"/>
    </row>
    <row r="79" spans="1:4" x14ac:dyDescent="0.3">
      <c r="A79" t="s">
        <v>147</v>
      </c>
      <c r="B79">
        <v>117750</v>
      </c>
      <c r="C79" s="21">
        <v>0.71609992964005342</v>
      </c>
      <c r="D79" s="21"/>
    </row>
    <row r="80" spans="1:4" x14ac:dyDescent="0.3">
      <c r="A80" t="s">
        <v>157</v>
      </c>
      <c r="B80">
        <v>92900</v>
      </c>
      <c r="C80" s="21">
        <v>0.7591028181010222</v>
      </c>
      <c r="D80" s="21"/>
    </row>
    <row r="81" spans="1:4" x14ac:dyDescent="0.3">
      <c r="A81" t="s">
        <v>159</v>
      </c>
      <c r="B81">
        <v>72000</v>
      </c>
      <c r="C81" s="21">
        <v>0.79243121389423798</v>
      </c>
      <c r="D81" s="21"/>
    </row>
    <row r="82" spans="1:4" x14ac:dyDescent="0.3">
      <c r="A82" t="s">
        <v>149</v>
      </c>
      <c r="B82">
        <v>68805</v>
      </c>
      <c r="C82" s="21">
        <v>0.82428066212412987</v>
      </c>
      <c r="D82" s="21"/>
    </row>
    <row r="83" spans="1:4" x14ac:dyDescent="0.3">
      <c r="A83" t="s">
        <v>165</v>
      </c>
      <c r="B83">
        <v>67000</v>
      </c>
      <c r="C83" s="21">
        <v>0.85529458598726127</v>
      </c>
      <c r="D83" s="21"/>
    </row>
    <row r="84" spans="1:4" x14ac:dyDescent="0.3">
      <c r="A84" t="s">
        <v>163</v>
      </c>
      <c r="B84">
        <v>64625</v>
      </c>
      <c r="C84" s="21">
        <v>0.8852091356836026</v>
      </c>
      <c r="D84" s="21"/>
    </row>
    <row r="85" spans="1:4" x14ac:dyDescent="0.3">
      <c r="A85" t="s">
        <v>177</v>
      </c>
      <c r="B85">
        <v>57900</v>
      </c>
      <c r="C85" s="21">
        <v>0.91201072063398037</v>
      </c>
      <c r="D85" s="21"/>
    </row>
    <row r="86" spans="1:4" x14ac:dyDescent="0.3">
      <c r="A86" t="s">
        <v>173</v>
      </c>
      <c r="B86">
        <v>39105</v>
      </c>
      <c r="C86" s="21">
        <v>0.93011220559917074</v>
      </c>
      <c r="D86" s="21"/>
    </row>
    <row r="87" spans="1:4" x14ac:dyDescent="0.3">
      <c r="A87" t="s">
        <v>175</v>
      </c>
      <c r="B87">
        <v>35250</v>
      </c>
      <c r="C87" s="21">
        <v>0.946429232706266</v>
      </c>
      <c r="D87" s="21"/>
    </row>
    <row r="88" spans="1:4" x14ac:dyDescent="0.3">
      <c r="A88" t="s">
        <v>169</v>
      </c>
      <c r="B88">
        <v>34800</v>
      </c>
      <c r="C88" s="21">
        <v>0.96253795733965364</v>
      </c>
      <c r="D88" s="21"/>
    </row>
    <row r="89" spans="1:4" x14ac:dyDescent="0.3">
      <c r="A89" t="s">
        <v>167</v>
      </c>
      <c r="B89">
        <v>23520</v>
      </c>
      <c r="C89" s="21">
        <v>0.97342523329877084</v>
      </c>
      <c r="D89" s="21"/>
    </row>
    <row r="90" spans="1:4" x14ac:dyDescent="0.3">
      <c r="A90" t="s">
        <v>171</v>
      </c>
      <c r="B90">
        <v>23360</v>
      </c>
      <c r="C90" s="21">
        <v>0.98423844615612532</v>
      </c>
      <c r="D90" s="21"/>
    </row>
    <row r="91" spans="1:4" x14ac:dyDescent="0.3">
      <c r="A91" t="s">
        <v>161</v>
      </c>
      <c r="B91">
        <v>20250</v>
      </c>
      <c r="C91" s="21">
        <v>0.99361205747296732</v>
      </c>
      <c r="D91" s="21"/>
    </row>
    <row r="92" spans="1:4" x14ac:dyDescent="0.3">
      <c r="A92" t="s">
        <v>155</v>
      </c>
      <c r="B92">
        <v>12600</v>
      </c>
      <c r="C92" s="21">
        <v>0.99944452673678008</v>
      </c>
      <c r="D92" s="21"/>
    </row>
    <row r="93" spans="1:4" x14ac:dyDescent="0.3">
      <c r="A93" t="s">
        <v>181</v>
      </c>
      <c r="B93">
        <v>1200</v>
      </c>
      <c r="C93" s="21">
        <v>1.0000000000000004</v>
      </c>
      <c r="D93" s="21"/>
    </row>
  </sheetData>
  <pageMargins left="0.7" right="0.7" top="0.75" bottom="0.75" header="0.3" footer="0.3"/>
  <drawing r:id="rId3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47FA-6237-476A-BF6E-6AFE379A4E2F}">
  <dimension ref="A1:V157"/>
  <sheetViews>
    <sheetView topLeftCell="A147" workbookViewId="0">
      <selection sqref="A1:V146"/>
    </sheetView>
  </sheetViews>
  <sheetFormatPr defaultRowHeight="14.4" x14ac:dyDescent="0.3"/>
  <cols>
    <col min="1" max="1" width="14.5546875" bestFit="1" customWidth="1"/>
    <col min="2" max="2" width="21.88671875" bestFit="1" customWidth="1"/>
    <col min="3" max="6" width="23.44140625" bestFit="1" customWidth="1"/>
    <col min="7" max="7" width="23.5546875" customWidth="1"/>
    <col min="8" max="8" width="25.109375" customWidth="1"/>
    <col min="9" max="14" width="23.44140625" bestFit="1" customWidth="1"/>
    <col min="15" max="21" width="19.5546875" bestFit="1" customWidth="1"/>
    <col min="22" max="22" width="25.5546875" customWidth="1"/>
  </cols>
  <sheetData>
    <row r="1" spans="1:22" x14ac:dyDescent="0.3">
      <c r="A1" s="25" t="s">
        <v>0</v>
      </c>
      <c r="B1" s="25" t="s">
        <v>1</v>
      </c>
      <c r="C1" s="25" t="s">
        <v>2</v>
      </c>
      <c r="D1" s="25" t="s">
        <v>264</v>
      </c>
      <c r="E1" s="25" t="s">
        <v>3</v>
      </c>
      <c r="F1" s="25" t="s">
        <v>4</v>
      </c>
      <c r="G1" s="20" t="s">
        <v>183</v>
      </c>
      <c r="H1" s="20" t="s">
        <v>207</v>
      </c>
      <c r="I1" s="20" t="s">
        <v>184</v>
      </c>
      <c r="J1" s="20" t="s">
        <v>208</v>
      </c>
      <c r="K1" s="20" t="s">
        <v>185</v>
      </c>
      <c r="L1" s="20" t="s">
        <v>209</v>
      </c>
      <c r="M1" s="20" t="s">
        <v>186</v>
      </c>
      <c r="N1" s="20" t="s">
        <v>210</v>
      </c>
      <c r="O1" s="20" t="s">
        <v>187</v>
      </c>
      <c r="P1" s="20" t="s">
        <v>211</v>
      </c>
      <c r="Q1" s="20" t="s">
        <v>188</v>
      </c>
      <c r="R1" s="20" t="s">
        <v>212</v>
      </c>
      <c r="S1" s="20" t="s">
        <v>189</v>
      </c>
      <c r="T1" s="20" t="s">
        <v>213</v>
      </c>
      <c r="U1" s="25" t="s">
        <v>6</v>
      </c>
      <c r="V1" s="25" t="s">
        <v>7</v>
      </c>
    </row>
    <row r="2" spans="1:22" hidden="1" x14ac:dyDescent="0.3">
      <c r="A2" s="18" t="s">
        <v>8</v>
      </c>
      <c r="B2" s="18" t="s">
        <v>9</v>
      </c>
      <c r="C2" s="18" t="s">
        <v>10</v>
      </c>
      <c r="D2" s="18" t="str">
        <f>IF(OR(C2="Black", C2="Standard Green"), "Standard colour products", "Special colour products")</f>
        <v>Standard colour products</v>
      </c>
      <c r="E2" s="18">
        <v>7</v>
      </c>
      <c r="F2" s="18">
        <v>30</v>
      </c>
      <c r="G2" s="18">
        <v>2132</v>
      </c>
      <c r="H2" s="18">
        <v>63960</v>
      </c>
      <c r="I2" s="18">
        <v>2648</v>
      </c>
      <c r="J2" s="18">
        <v>79440</v>
      </c>
      <c r="K2" s="18">
        <v>2712</v>
      </c>
      <c r="L2" s="18">
        <v>81360</v>
      </c>
      <c r="M2" s="18">
        <v>1775</v>
      </c>
      <c r="N2" s="18">
        <v>53250</v>
      </c>
      <c r="O2" s="18">
        <v>2302</v>
      </c>
      <c r="P2" s="18">
        <v>69060</v>
      </c>
      <c r="Q2" s="18">
        <v>2250</v>
      </c>
      <c r="R2" s="18">
        <v>67500</v>
      </c>
      <c r="S2" s="18">
        <v>2532</v>
      </c>
      <c r="T2" s="18">
        <v>75960</v>
      </c>
      <c r="U2" s="18" t="s">
        <v>11</v>
      </c>
      <c r="V2" s="18">
        <v>91</v>
      </c>
    </row>
    <row r="3" spans="1:22" hidden="1" x14ac:dyDescent="0.3">
      <c r="A3" s="19" t="s">
        <v>8</v>
      </c>
      <c r="B3" s="19" t="s">
        <v>9</v>
      </c>
      <c r="C3" s="19" t="s">
        <v>13</v>
      </c>
      <c r="D3" s="18" t="str">
        <f t="shared" ref="D3:D66" si="0">IF(OR(C3="Black", C3="Standard Green"), "Standard colour products", "Special colour products")</f>
        <v>Standard colour products</v>
      </c>
      <c r="E3" s="19">
        <v>7</v>
      </c>
      <c r="F3" s="19">
        <v>40</v>
      </c>
      <c r="G3" s="19">
        <v>1300</v>
      </c>
      <c r="H3" s="19">
        <v>52000</v>
      </c>
      <c r="I3" s="19">
        <v>1250</v>
      </c>
      <c r="J3" s="19">
        <v>50000</v>
      </c>
      <c r="K3" s="19">
        <v>800</v>
      </c>
      <c r="L3" s="19">
        <v>32000</v>
      </c>
      <c r="M3" s="19">
        <v>750</v>
      </c>
      <c r="N3" s="19">
        <v>30000</v>
      </c>
      <c r="O3" s="19">
        <v>1200</v>
      </c>
      <c r="P3" s="19">
        <v>48000</v>
      </c>
      <c r="Q3" s="19">
        <v>2050</v>
      </c>
      <c r="R3" s="19">
        <v>82000</v>
      </c>
      <c r="S3" s="19">
        <v>1980</v>
      </c>
      <c r="T3" s="19">
        <v>79200</v>
      </c>
      <c r="U3" s="19" t="s">
        <v>11</v>
      </c>
      <c r="V3" s="19">
        <v>97</v>
      </c>
    </row>
    <row r="4" spans="1:22" x14ac:dyDescent="0.3">
      <c r="A4" s="18" t="s">
        <v>8</v>
      </c>
      <c r="B4" s="18" t="s">
        <v>9</v>
      </c>
      <c r="C4" s="18" t="s">
        <v>14</v>
      </c>
      <c r="D4" s="18" t="str">
        <f t="shared" si="0"/>
        <v>Special colour products</v>
      </c>
      <c r="E4" s="18">
        <v>7</v>
      </c>
      <c r="F4" s="18">
        <v>40</v>
      </c>
      <c r="G4" s="18">
        <v>6</v>
      </c>
      <c r="H4" s="18">
        <v>240</v>
      </c>
      <c r="I4" s="18">
        <v>15</v>
      </c>
      <c r="J4" s="18">
        <v>600</v>
      </c>
      <c r="K4" s="18"/>
      <c r="L4" s="18">
        <v>0</v>
      </c>
      <c r="M4" s="18"/>
      <c r="N4" s="18">
        <v>0</v>
      </c>
      <c r="O4" s="18"/>
      <c r="P4" s="18">
        <v>0</v>
      </c>
      <c r="Q4" s="18"/>
      <c r="R4" s="18">
        <v>0</v>
      </c>
      <c r="S4" s="18"/>
      <c r="T4" s="18">
        <v>0</v>
      </c>
      <c r="U4" s="18" t="s">
        <v>11</v>
      </c>
      <c r="V4" s="18">
        <v>94</v>
      </c>
    </row>
    <row r="5" spans="1:22" x14ac:dyDescent="0.3">
      <c r="A5" s="19" t="s">
        <v>8</v>
      </c>
      <c r="B5" s="19" t="s">
        <v>9</v>
      </c>
      <c r="C5" s="19" t="s">
        <v>15</v>
      </c>
      <c r="D5" s="18" t="str">
        <f t="shared" si="0"/>
        <v>Special colour products</v>
      </c>
      <c r="E5" s="19">
        <v>7</v>
      </c>
      <c r="F5" s="19">
        <v>40</v>
      </c>
      <c r="G5" s="19">
        <v>135</v>
      </c>
      <c r="H5" s="19">
        <v>5400</v>
      </c>
      <c r="I5" s="19">
        <v>46</v>
      </c>
      <c r="J5" s="19">
        <v>1840</v>
      </c>
      <c r="K5" s="19"/>
      <c r="L5" s="19">
        <v>0</v>
      </c>
      <c r="M5" s="19"/>
      <c r="N5" s="19">
        <v>0</v>
      </c>
      <c r="O5" s="19"/>
      <c r="P5" s="19">
        <v>0</v>
      </c>
      <c r="Q5" s="19"/>
      <c r="R5" s="19">
        <v>0</v>
      </c>
      <c r="S5" s="19"/>
      <c r="T5" s="19">
        <v>0</v>
      </c>
      <c r="U5" s="19" t="s">
        <v>11</v>
      </c>
      <c r="V5" s="19">
        <v>95</v>
      </c>
    </row>
    <row r="6" spans="1:22" hidden="1" x14ac:dyDescent="0.3">
      <c r="A6" s="18" t="s">
        <v>16</v>
      </c>
      <c r="B6" s="18" t="s">
        <v>17</v>
      </c>
      <c r="C6" s="18" t="s">
        <v>10</v>
      </c>
      <c r="D6" s="18" t="str">
        <f t="shared" si="0"/>
        <v>Standard colour products</v>
      </c>
      <c r="E6" s="18">
        <v>6</v>
      </c>
      <c r="F6" s="18">
        <v>40</v>
      </c>
      <c r="G6" s="18">
        <v>405</v>
      </c>
      <c r="H6" s="18">
        <v>16200</v>
      </c>
      <c r="I6" s="18">
        <v>534</v>
      </c>
      <c r="J6" s="18">
        <v>21360</v>
      </c>
      <c r="K6" s="18">
        <v>987</v>
      </c>
      <c r="L6" s="18">
        <v>39480</v>
      </c>
      <c r="M6" s="18">
        <v>1917</v>
      </c>
      <c r="N6" s="18">
        <v>76680</v>
      </c>
      <c r="O6" s="18">
        <v>1047</v>
      </c>
      <c r="P6" s="18">
        <v>41880</v>
      </c>
      <c r="Q6" s="18">
        <v>326</v>
      </c>
      <c r="R6" s="18">
        <v>13040</v>
      </c>
      <c r="S6" s="18">
        <v>857</v>
      </c>
      <c r="T6" s="18">
        <v>34280</v>
      </c>
      <c r="U6" s="18" t="s">
        <v>11</v>
      </c>
      <c r="V6" s="18">
        <v>92</v>
      </c>
    </row>
    <row r="7" spans="1:22" hidden="1" x14ac:dyDescent="0.3">
      <c r="A7" s="19" t="s">
        <v>16</v>
      </c>
      <c r="B7" s="19" t="s">
        <v>17</v>
      </c>
      <c r="C7" s="19" t="s">
        <v>13</v>
      </c>
      <c r="D7" s="18" t="str">
        <f t="shared" si="0"/>
        <v>Standard colour products</v>
      </c>
      <c r="E7" s="19">
        <v>6</v>
      </c>
      <c r="F7" s="19">
        <v>50</v>
      </c>
      <c r="G7" s="19">
        <v>450</v>
      </c>
      <c r="H7" s="19">
        <v>22500</v>
      </c>
      <c r="I7" s="19">
        <v>300</v>
      </c>
      <c r="J7" s="19">
        <v>15000</v>
      </c>
      <c r="K7" s="19">
        <v>230</v>
      </c>
      <c r="L7" s="19">
        <v>11500</v>
      </c>
      <c r="M7" s="19">
        <v>200</v>
      </c>
      <c r="N7" s="19">
        <v>10000</v>
      </c>
      <c r="O7" s="19">
        <v>225</v>
      </c>
      <c r="P7" s="19">
        <v>11250</v>
      </c>
      <c r="Q7" s="19">
        <v>705</v>
      </c>
      <c r="R7" s="19">
        <v>35250</v>
      </c>
      <c r="S7" s="19">
        <v>680</v>
      </c>
      <c r="T7" s="19">
        <v>34000</v>
      </c>
      <c r="U7" s="19" t="s">
        <v>11</v>
      </c>
      <c r="V7" s="19">
        <v>92</v>
      </c>
    </row>
    <row r="8" spans="1:22" x14ac:dyDescent="0.3">
      <c r="A8" s="18" t="s">
        <v>16</v>
      </c>
      <c r="B8" s="18" t="s">
        <v>17</v>
      </c>
      <c r="C8" s="18" t="s">
        <v>18</v>
      </c>
      <c r="D8" s="18" t="str">
        <f t="shared" si="0"/>
        <v>Special colour products</v>
      </c>
      <c r="E8" s="18">
        <v>6</v>
      </c>
      <c r="F8" s="18">
        <v>55</v>
      </c>
      <c r="G8" s="18">
        <v>530</v>
      </c>
      <c r="H8" s="18">
        <v>29150</v>
      </c>
      <c r="I8" s="18">
        <v>135</v>
      </c>
      <c r="J8" s="18">
        <v>7425</v>
      </c>
      <c r="K8" s="18"/>
      <c r="L8" s="18">
        <v>0</v>
      </c>
      <c r="M8" s="18"/>
      <c r="N8" s="18">
        <v>0</v>
      </c>
      <c r="O8" s="18"/>
      <c r="P8" s="18">
        <v>0</v>
      </c>
      <c r="Q8" s="18"/>
      <c r="R8" s="18">
        <v>0</v>
      </c>
      <c r="S8" s="18"/>
      <c r="T8" s="18">
        <v>0</v>
      </c>
      <c r="U8" s="18" t="s">
        <v>11</v>
      </c>
      <c r="V8" s="18">
        <v>90</v>
      </c>
    </row>
    <row r="9" spans="1:22" hidden="1" x14ac:dyDescent="0.3">
      <c r="A9" s="19" t="s">
        <v>19</v>
      </c>
      <c r="B9" s="19" t="s">
        <v>20</v>
      </c>
      <c r="C9" s="19" t="s">
        <v>10</v>
      </c>
      <c r="D9" s="18" t="str">
        <f t="shared" si="0"/>
        <v>Standard colour products</v>
      </c>
      <c r="E9" s="19">
        <v>35</v>
      </c>
      <c r="F9" s="19">
        <v>185</v>
      </c>
      <c r="G9" s="19">
        <v>112</v>
      </c>
      <c r="H9" s="19">
        <v>20720</v>
      </c>
      <c r="I9" s="19">
        <v>98</v>
      </c>
      <c r="J9" s="19">
        <v>18130</v>
      </c>
      <c r="K9" s="19">
        <v>92</v>
      </c>
      <c r="L9" s="19">
        <v>17020</v>
      </c>
      <c r="M9" s="19">
        <v>235</v>
      </c>
      <c r="N9" s="19">
        <v>43475</v>
      </c>
      <c r="O9" s="19">
        <v>176</v>
      </c>
      <c r="P9" s="19">
        <v>32560</v>
      </c>
      <c r="Q9" s="19">
        <v>88</v>
      </c>
      <c r="R9" s="19">
        <v>16280</v>
      </c>
      <c r="S9" s="19">
        <v>28</v>
      </c>
      <c r="T9" s="19">
        <v>5180</v>
      </c>
      <c r="U9" s="19" t="s">
        <v>11</v>
      </c>
      <c r="V9" s="19">
        <v>97</v>
      </c>
    </row>
    <row r="10" spans="1:22" hidden="1" x14ac:dyDescent="0.3">
      <c r="A10" s="18" t="s">
        <v>19</v>
      </c>
      <c r="B10" s="18" t="s">
        <v>20</v>
      </c>
      <c r="C10" s="18" t="s">
        <v>13</v>
      </c>
      <c r="D10" s="18" t="str">
        <f t="shared" si="0"/>
        <v>Standard colour products</v>
      </c>
      <c r="E10" s="18">
        <v>35</v>
      </c>
      <c r="F10" s="18">
        <v>250</v>
      </c>
      <c r="G10" s="18">
        <v>230</v>
      </c>
      <c r="H10" s="18">
        <v>57500</v>
      </c>
      <c r="I10" s="18">
        <v>187</v>
      </c>
      <c r="J10" s="18">
        <v>46750</v>
      </c>
      <c r="K10" s="18">
        <v>135</v>
      </c>
      <c r="L10" s="18">
        <v>33750</v>
      </c>
      <c r="M10" s="18">
        <v>87</v>
      </c>
      <c r="N10" s="18">
        <v>21750</v>
      </c>
      <c r="O10" s="18">
        <v>53</v>
      </c>
      <c r="P10" s="18">
        <v>13250</v>
      </c>
      <c r="Q10" s="18">
        <v>235</v>
      </c>
      <c r="R10" s="18">
        <v>58750</v>
      </c>
      <c r="S10" s="18">
        <v>200</v>
      </c>
      <c r="T10" s="18">
        <v>50000</v>
      </c>
      <c r="U10" s="18" t="s">
        <v>11</v>
      </c>
      <c r="V10" s="18">
        <v>96</v>
      </c>
    </row>
    <row r="11" spans="1:22" x14ac:dyDescent="0.3">
      <c r="A11" s="19" t="s">
        <v>19</v>
      </c>
      <c r="B11" s="19" t="s">
        <v>20</v>
      </c>
      <c r="C11" s="19" t="s">
        <v>21</v>
      </c>
      <c r="D11" s="18" t="str">
        <f t="shared" si="0"/>
        <v>Special colour products</v>
      </c>
      <c r="E11" s="19">
        <v>35</v>
      </c>
      <c r="F11" s="19">
        <v>250</v>
      </c>
      <c r="G11" s="19">
        <v>26</v>
      </c>
      <c r="H11" s="19">
        <v>6500</v>
      </c>
      <c r="I11" s="19">
        <v>13</v>
      </c>
      <c r="J11" s="19">
        <v>3250</v>
      </c>
      <c r="K11" s="19"/>
      <c r="L11" s="19">
        <v>0</v>
      </c>
      <c r="M11" s="19"/>
      <c r="N11" s="19">
        <v>0</v>
      </c>
      <c r="O11" s="19"/>
      <c r="P11" s="19">
        <v>0</v>
      </c>
      <c r="Q11" s="19"/>
      <c r="R11" s="19">
        <v>0</v>
      </c>
      <c r="S11" s="19"/>
      <c r="T11" s="19">
        <v>0</v>
      </c>
      <c r="U11" s="19" t="s">
        <v>11</v>
      </c>
      <c r="V11" s="19">
        <v>95</v>
      </c>
    </row>
    <row r="12" spans="1:22" x14ac:dyDescent="0.3">
      <c r="A12" s="18" t="s">
        <v>19</v>
      </c>
      <c r="B12" s="18" t="s">
        <v>20</v>
      </c>
      <c r="C12" s="18" t="s">
        <v>252</v>
      </c>
      <c r="D12" s="18" t="str">
        <f t="shared" si="0"/>
        <v>Special colour products</v>
      </c>
      <c r="E12" s="18">
        <v>35</v>
      </c>
      <c r="F12" s="18">
        <v>250</v>
      </c>
      <c r="G12" s="18">
        <v>135</v>
      </c>
      <c r="H12" s="18">
        <v>33750</v>
      </c>
      <c r="I12" s="18">
        <v>78</v>
      </c>
      <c r="J12" s="18">
        <v>19500</v>
      </c>
      <c r="K12" s="18"/>
      <c r="L12" s="18">
        <v>0</v>
      </c>
      <c r="M12" s="18"/>
      <c r="N12" s="18">
        <v>0</v>
      </c>
      <c r="O12" s="18"/>
      <c r="P12" s="18">
        <v>0</v>
      </c>
      <c r="Q12" s="18"/>
      <c r="R12" s="18">
        <v>0</v>
      </c>
      <c r="S12" s="18"/>
      <c r="T12" s="18">
        <v>0</v>
      </c>
      <c r="U12" s="18" t="s">
        <v>11</v>
      </c>
      <c r="V12" s="18">
        <v>95</v>
      </c>
    </row>
    <row r="13" spans="1:22" x14ac:dyDescent="0.3">
      <c r="A13" s="19" t="s">
        <v>19</v>
      </c>
      <c r="B13" s="19" t="s">
        <v>20</v>
      </c>
      <c r="C13" s="19" t="s">
        <v>23</v>
      </c>
      <c r="D13" s="18" t="str">
        <f t="shared" si="0"/>
        <v>Special colour products</v>
      </c>
      <c r="E13" s="19">
        <v>35</v>
      </c>
      <c r="F13" s="19">
        <v>250</v>
      </c>
      <c r="G13" s="19">
        <v>15</v>
      </c>
      <c r="H13" s="19">
        <v>3750</v>
      </c>
      <c r="I13" s="19">
        <v>8</v>
      </c>
      <c r="J13" s="19">
        <v>2000</v>
      </c>
      <c r="K13" s="19"/>
      <c r="L13" s="19">
        <v>0</v>
      </c>
      <c r="M13" s="19"/>
      <c r="N13" s="19">
        <v>0</v>
      </c>
      <c r="O13" s="19"/>
      <c r="P13" s="19">
        <v>0</v>
      </c>
      <c r="Q13" s="19"/>
      <c r="R13" s="19">
        <v>0</v>
      </c>
      <c r="S13" s="19"/>
      <c r="T13" s="19">
        <v>0</v>
      </c>
      <c r="U13" s="19" t="s">
        <v>11</v>
      </c>
      <c r="V13" s="19">
        <v>97</v>
      </c>
    </row>
    <row r="14" spans="1:22" x14ac:dyDescent="0.3">
      <c r="A14" s="18" t="s">
        <v>19</v>
      </c>
      <c r="B14" s="18" t="s">
        <v>20</v>
      </c>
      <c r="C14" s="18" t="s">
        <v>18</v>
      </c>
      <c r="D14" s="18" t="str">
        <f t="shared" si="0"/>
        <v>Special colour products</v>
      </c>
      <c r="E14" s="18">
        <v>35</v>
      </c>
      <c r="F14" s="18">
        <v>250</v>
      </c>
      <c r="G14" s="18">
        <v>76</v>
      </c>
      <c r="H14" s="18">
        <v>19000</v>
      </c>
      <c r="I14" s="18">
        <v>55</v>
      </c>
      <c r="J14" s="18">
        <v>13750</v>
      </c>
      <c r="K14" s="18"/>
      <c r="L14" s="18">
        <v>0</v>
      </c>
      <c r="M14" s="18"/>
      <c r="N14" s="18">
        <v>0</v>
      </c>
      <c r="O14" s="18"/>
      <c r="P14" s="18">
        <v>0</v>
      </c>
      <c r="Q14" s="18"/>
      <c r="R14" s="18">
        <v>0</v>
      </c>
      <c r="S14" s="18"/>
      <c r="T14" s="18">
        <v>0</v>
      </c>
      <c r="U14" s="18" t="s">
        <v>11</v>
      </c>
      <c r="V14" s="18">
        <v>95</v>
      </c>
    </row>
    <row r="15" spans="1:22" hidden="1" x14ac:dyDescent="0.3">
      <c r="A15" s="19" t="s">
        <v>24</v>
      </c>
      <c r="B15" s="19" t="s">
        <v>25</v>
      </c>
      <c r="C15" s="19" t="s">
        <v>10</v>
      </c>
      <c r="D15" s="18" t="str">
        <f t="shared" si="0"/>
        <v>Standard colour products</v>
      </c>
      <c r="E15" s="19">
        <v>7</v>
      </c>
      <c r="F15" s="19">
        <v>45</v>
      </c>
      <c r="G15" s="19">
        <v>1064</v>
      </c>
      <c r="H15" s="19">
        <v>47880</v>
      </c>
      <c r="I15" s="19">
        <v>1153</v>
      </c>
      <c r="J15" s="19">
        <v>51885</v>
      </c>
      <c r="K15" s="19">
        <v>1979</v>
      </c>
      <c r="L15" s="19">
        <v>89055</v>
      </c>
      <c r="M15" s="19">
        <v>2901</v>
      </c>
      <c r="N15" s="19">
        <v>130545</v>
      </c>
      <c r="O15" s="19">
        <v>2434</v>
      </c>
      <c r="P15" s="19">
        <v>109530</v>
      </c>
      <c r="Q15" s="19">
        <v>1693</v>
      </c>
      <c r="R15" s="19">
        <v>76185</v>
      </c>
      <c r="S15" s="19">
        <v>1311</v>
      </c>
      <c r="T15" s="19">
        <v>58995</v>
      </c>
      <c r="U15" s="19" t="s">
        <v>11</v>
      </c>
      <c r="V15" s="19">
        <v>94</v>
      </c>
    </row>
    <row r="16" spans="1:22" hidden="1" x14ac:dyDescent="0.3">
      <c r="A16" s="18" t="s">
        <v>24</v>
      </c>
      <c r="B16" s="18" t="s">
        <v>25</v>
      </c>
      <c r="C16" s="18" t="s">
        <v>13</v>
      </c>
      <c r="D16" s="18" t="str">
        <f t="shared" si="0"/>
        <v>Standard colour products</v>
      </c>
      <c r="E16" s="18">
        <v>7</v>
      </c>
      <c r="F16" s="18">
        <v>55</v>
      </c>
      <c r="G16" s="18">
        <v>1578</v>
      </c>
      <c r="H16" s="18">
        <v>86790</v>
      </c>
      <c r="I16" s="18">
        <v>1450</v>
      </c>
      <c r="J16" s="18">
        <v>79750</v>
      </c>
      <c r="K16" s="18">
        <v>1135</v>
      </c>
      <c r="L16" s="18">
        <v>62425</v>
      </c>
      <c r="M16" s="18">
        <v>957</v>
      </c>
      <c r="N16" s="18">
        <v>52635</v>
      </c>
      <c r="O16" s="18">
        <v>2300</v>
      </c>
      <c r="P16" s="18">
        <v>126500</v>
      </c>
      <c r="Q16" s="18">
        <v>2780</v>
      </c>
      <c r="R16" s="18">
        <v>152900</v>
      </c>
      <c r="S16" s="18">
        <v>2800</v>
      </c>
      <c r="T16" s="18">
        <v>154000</v>
      </c>
      <c r="U16" s="18" t="s">
        <v>11</v>
      </c>
      <c r="V16" s="18">
        <v>95</v>
      </c>
    </row>
    <row r="17" spans="1:22" x14ac:dyDescent="0.3">
      <c r="A17" s="19" t="s">
        <v>24</v>
      </c>
      <c r="B17" s="19" t="s">
        <v>25</v>
      </c>
      <c r="C17" s="19" t="s">
        <v>26</v>
      </c>
      <c r="D17" s="18" t="str">
        <f t="shared" si="0"/>
        <v>Special colour products</v>
      </c>
      <c r="E17" s="19">
        <v>7</v>
      </c>
      <c r="F17" s="19">
        <v>55</v>
      </c>
      <c r="G17" s="19">
        <v>23</v>
      </c>
      <c r="H17" s="19">
        <v>1265</v>
      </c>
      <c r="I17" s="19">
        <v>15</v>
      </c>
      <c r="J17" s="19">
        <v>825</v>
      </c>
      <c r="K17" s="19"/>
      <c r="L17" s="19">
        <v>0</v>
      </c>
      <c r="M17" s="19"/>
      <c r="N17" s="19">
        <v>0</v>
      </c>
      <c r="O17" s="19"/>
      <c r="P17" s="19">
        <v>0</v>
      </c>
      <c r="Q17" s="19"/>
      <c r="R17" s="19">
        <v>0</v>
      </c>
      <c r="S17" s="19"/>
      <c r="T17" s="19">
        <v>0</v>
      </c>
      <c r="U17" s="19" t="s">
        <v>11</v>
      </c>
      <c r="V17" s="19">
        <v>90</v>
      </c>
    </row>
    <row r="18" spans="1:22" x14ac:dyDescent="0.3">
      <c r="A18" s="18" t="s">
        <v>27</v>
      </c>
      <c r="B18" s="18" t="s">
        <v>28</v>
      </c>
      <c r="C18" s="18" t="s">
        <v>29</v>
      </c>
      <c r="D18" s="18" t="str">
        <f t="shared" si="0"/>
        <v>Special colour products</v>
      </c>
      <c r="E18" s="18">
        <v>15</v>
      </c>
      <c r="F18" s="18">
        <v>75</v>
      </c>
      <c r="G18" s="18">
        <v>496</v>
      </c>
      <c r="H18" s="18">
        <v>37200</v>
      </c>
      <c r="I18" s="18">
        <v>557</v>
      </c>
      <c r="J18" s="18">
        <v>41775</v>
      </c>
      <c r="K18" s="18"/>
      <c r="L18" s="18">
        <v>0</v>
      </c>
      <c r="M18" s="18"/>
      <c r="N18" s="18">
        <v>0</v>
      </c>
      <c r="O18" s="18"/>
      <c r="P18" s="18">
        <v>0</v>
      </c>
      <c r="Q18" s="18"/>
      <c r="R18" s="18">
        <v>0</v>
      </c>
      <c r="S18" s="18"/>
      <c r="T18" s="18">
        <v>0</v>
      </c>
      <c r="U18" s="18" t="s">
        <v>11</v>
      </c>
      <c r="V18" s="18">
        <v>91</v>
      </c>
    </row>
    <row r="19" spans="1:22" hidden="1" x14ac:dyDescent="0.3">
      <c r="A19" s="19" t="s">
        <v>30</v>
      </c>
      <c r="B19" s="19" t="s">
        <v>31</v>
      </c>
      <c r="C19" s="19" t="s">
        <v>10</v>
      </c>
      <c r="D19" s="18" t="str">
        <f t="shared" si="0"/>
        <v>Standard colour products</v>
      </c>
      <c r="E19" s="19">
        <v>55</v>
      </c>
      <c r="F19" s="19">
        <v>530</v>
      </c>
      <c r="G19" s="19">
        <v>58</v>
      </c>
      <c r="H19" s="19">
        <v>30740</v>
      </c>
      <c r="I19" s="19">
        <v>75</v>
      </c>
      <c r="J19" s="19">
        <v>39750</v>
      </c>
      <c r="K19" s="19">
        <v>39</v>
      </c>
      <c r="L19" s="19">
        <v>20670</v>
      </c>
      <c r="M19" s="19">
        <v>16</v>
      </c>
      <c r="N19" s="19">
        <v>8480</v>
      </c>
      <c r="O19" s="19">
        <v>21</v>
      </c>
      <c r="P19" s="19">
        <v>11130</v>
      </c>
      <c r="Q19" s="19">
        <v>60</v>
      </c>
      <c r="R19" s="19">
        <v>31800</v>
      </c>
      <c r="S19" s="19">
        <v>64</v>
      </c>
      <c r="T19" s="19">
        <v>33920</v>
      </c>
      <c r="U19" s="19" t="s">
        <v>11</v>
      </c>
      <c r="V19" s="19">
        <v>100</v>
      </c>
    </row>
    <row r="20" spans="1:22" hidden="1" x14ac:dyDescent="0.3">
      <c r="A20" s="18" t="s">
        <v>30</v>
      </c>
      <c r="B20" s="18" t="s">
        <v>31</v>
      </c>
      <c r="C20" s="18" t="s">
        <v>13</v>
      </c>
      <c r="D20" s="18" t="str">
        <f t="shared" si="0"/>
        <v>Standard colour products</v>
      </c>
      <c r="E20" s="18">
        <v>55</v>
      </c>
      <c r="F20" s="18">
        <v>600</v>
      </c>
      <c r="G20" s="18">
        <v>66</v>
      </c>
      <c r="H20" s="18">
        <v>39600</v>
      </c>
      <c r="I20" s="18">
        <v>35</v>
      </c>
      <c r="J20" s="18">
        <v>21000</v>
      </c>
      <c r="K20" s="18">
        <v>12</v>
      </c>
      <c r="L20" s="18">
        <v>7200</v>
      </c>
      <c r="M20" s="18">
        <v>15</v>
      </c>
      <c r="N20" s="18">
        <v>9000</v>
      </c>
      <c r="O20" s="18">
        <v>33</v>
      </c>
      <c r="P20" s="18">
        <v>19800</v>
      </c>
      <c r="Q20" s="18">
        <v>50</v>
      </c>
      <c r="R20" s="18">
        <v>30000</v>
      </c>
      <c r="S20" s="18">
        <v>45</v>
      </c>
      <c r="T20" s="18">
        <v>27000</v>
      </c>
      <c r="U20" s="18" t="s">
        <v>11</v>
      </c>
      <c r="V20" s="18">
        <v>94</v>
      </c>
    </row>
    <row r="21" spans="1:22" x14ac:dyDescent="0.3">
      <c r="A21" s="19" t="s">
        <v>30</v>
      </c>
      <c r="B21" s="19" t="s">
        <v>31</v>
      </c>
      <c r="C21" s="19" t="s">
        <v>18</v>
      </c>
      <c r="D21" s="18" t="str">
        <f t="shared" si="0"/>
        <v>Special colour products</v>
      </c>
      <c r="E21" s="19">
        <v>55</v>
      </c>
      <c r="F21" s="19">
        <v>600</v>
      </c>
      <c r="G21" s="19">
        <v>35</v>
      </c>
      <c r="H21" s="19">
        <v>21000</v>
      </c>
      <c r="I21" s="19">
        <v>14</v>
      </c>
      <c r="J21" s="19">
        <v>8400</v>
      </c>
      <c r="K21" s="19"/>
      <c r="L21" s="19">
        <v>0</v>
      </c>
      <c r="M21" s="19"/>
      <c r="N21" s="19">
        <v>0</v>
      </c>
      <c r="O21" s="19"/>
      <c r="P21" s="19">
        <v>0</v>
      </c>
      <c r="Q21" s="19"/>
      <c r="R21" s="19">
        <v>0</v>
      </c>
      <c r="S21" s="19"/>
      <c r="T21" s="19">
        <v>0</v>
      </c>
      <c r="U21" s="19" t="s">
        <v>11</v>
      </c>
      <c r="V21" s="19">
        <v>90</v>
      </c>
    </row>
    <row r="22" spans="1:22" x14ac:dyDescent="0.3">
      <c r="A22" s="18" t="s">
        <v>30</v>
      </c>
      <c r="B22" s="18" t="s">
        <v>31</v>
      </c>
      <c r="C22" s="18" t="s">
        <v>252</v>
      </c>
      <c r="D22" s="18" t="str">
        <f t="shared" si="0"/>
        <v>Special colour products</v>
      </c>
      <c r="E22" s="18">
        <v>55</v>
      </c>
      <c r="F22" s="18">
        <v>615</v>
      </c>
      <c r="G22" s="18">
        <v>57</v>
      </c>
      <c r="H22" s="18">
        <v>35055</v>
      </c>
      <c r="I22" s="18">
        <v>35</v>
      </c>
      <c r="J22" s="18">
        <v>21525</v>
      </c>
      <c r="K22" s="18"/>
      <c r="L22" s="18">
        <v>0</v>
      </c>
      <c r="M22" s="18"/>
      <c r="N22" s="18">
        <v>0</v>
      </c>
      <c r="O22" s="18"/>
      <c r="P22" s="18">
        <v>0</v>
      </c>
      <c r="Q22" s="18"/>
      <c r="R22" s="18">
        <v>0</v>
      </c>
      <c r="S22" s="18"/>
      <c r="T22" s="18">
        <v>0</v>
      </c>
      <c r="U22" s="18" t="s">
        <v>11</v>
      </c>
      <c r="V22" s="18">
        <v>93</v>
      </c>
    </row>
    <row r="23" spans="1:22" hidden="1" x14ac:dyDescent="0.3">
      <c r="A23" s="19" t="s">
        <v>32</v>
      </c>
      <c r="B23" s="19" t="s">
        <v>33</v>
      </c>
      <c r="C23" s="19" t="s">
        <v>10</v>
      </c>
      <c r="D23" s="18" t="str">
        <f t="shared" si="0"/>
        <v>Standard colour products</v>
      </c>
      <c r="E23" s="19">
        <v>65</v>
      </c>
      <c r="F23" s="19">
        <v>584</v>
      </c>
      <c r="G23" s="19">
        <v>51</v>
      </c>
      <c r="H23" s="19">
        <v>29784</v>
      </c>
      <c r="I23" s="19">
        <v>78</v>
      </c>
      <c r="J23" s="19">
        <v>45552</v>
      </c>
      <c r="K23" s="19">
        <v>193</v>
      </c>
      <c r="L23" s="19">
        <v>112712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 t="s">
        <v>11</v>
      </c>
      <c r="V23" s="19">
        <v>94</v>
      </c>
    </row>
    <row r="24" spans="1:22" hidden="1" x14ac:dyDescent="0.3">
      <c r="A24" s="18" t="s">
        <v>32</v>
      </c>
      <c r="B24" s="18" t="s">
        <v>33</v>
      </c>
      <c r="C24" s="18" t="s">
        <v>13</v>
      </c>
      <c r="D24" s="18" t="str">
        <f t="shared" si="0"/>
        <v>Standard colour products</v>
      </c>
      <c r="E24" s="18">
        <v>65</v>
      </c>
      <c r="F24" s="18">
        <v>650</v>
      </c>
      <c r="G24" s="18">
        <v>158</v>
      </c>
      <c r="H24" s="18">
        <v>102700</v>
      </c>
      <c r="I24" s="18">
        <v>113</v>
      </c>
      <c r="J24" s="18">
        <v>73450</v>
      </c>
      <c r="K24" s="18">
        <v>250</v>
      </c>
      <c r="L24" s="18">
        <v>162500</v>
      </c>
      <c r="M24" s="18"/>
      <c r="N24" s="18">
        <v>0</v>
      </c>
      <c r="O24" s="18"/>
      <c r="P24" s="18">
        <v>0</v>
      </c>
      <c r="Q24" s="18"/>
      <c r="R24" s="18">
        <v>0</v>
      </c>
      <c r="S24" s="18"/>
      <c r="T24" s="18">
        <v>0</v>
      </c>
      <c r="U24" s="18" t="s">
        <v>11</v>
      </c>
      <c r="V24" s="18">
        <v>97</v>
      </c>
    </row>
    <row r="25" spans="1:22" x14ac:dyDescent="0.3">
      <c r="A25" s="19" t="s">
        <v>32</v>
      </c>
      <c r="B25" s="19" t="s">
        <v>33</v>
      </c>
      <c r="C25" s="19" t="s">
        <v>26</v>
      </c>
      <c r="D25" s="18" t="str">
        <f t="shared" si="0"/>
        <v>Special colour products</v>
      </c>
      <c r="E25" s="19">
        <v>65</v>
      </c>
      <c r="F25" s="19">
        <v>650</v>
      </c>
      <c r="G25" s="19">
        <v>3</v>
      </c>
      <c r="H25" s="19">
        <v>1950</v>
      </c>
      <c r="I25" s="19"/>
      <c r="J25" s="19">
        <v>0</v>
      </c>
      <c r="K25" s="19"/>
      <c r="L25" s="19">
        <v>0</v>
      </c>
      <c r="M25" s="19"/>
      <c r="N25" s="19">
        <v>0</v>
      </c>
      <c r="O25" s="19"/>
      <c r="P25" s="19">
        <v>0</v>
      </c>
      <c r="Q25" s="19"/>
      <c r="R25" s="19">
        <v>0</v>
      </c>
      <c r="S25" s="19"/>
      <c r="T25" s="19">
        <v>0</v>
      </c>
      <c r="U25" s="19" t="s">
        <v>11</v>
      </c>
      <c r="V25" s="19">
        <v>98</v>
      </c>
    </row>
    <row r="26" spans="1:22" x14ac:dyDescent="0.3">
      <c r="A26" s="18" t="s">
        <v>32</v>
      </c>
      <c r="B26" s="18" t="s">
        <v>33</v>
      </c>
      <c r="C26" s="18" t="s">
        <v>34</v>
      </c>
      <c r="D26" s="18" t="str">
        <f t="shared" si="0"/>
        <v>Special colour products</v>
      </c>
      <c r="E26" s="18">
        <v>65</v>
      </c>
      <c r="F26" s="18">
        <v>700</v>
      </c>
      <c r="G26" s="18"/>
      <c r="H26" s="18">
        <v>0</v>
      </c>
      <c r="I26" s="18">
        <v>5</v>
      </c>
      <c r="J26" s="18">
        <v>3500</v>
      </c>
      <c r="K26" s="18"/>
      <c r="L26" s="18">
        <v>0</v>
      </c>
      <c r="M26" s="18"/>
      <c r="N26" s="18">
        <v>0</v>
      </c>
      <c r="O26" s="18"/>
      <c r="P26" s="18">
        <v>0</v>
      </c>
      <c r="Q26" s="18"/>
      <c r="R26" s="18">
        <v>0</v>
      </c>
      <c r="S26" s="18"/>
      <c r="T26" s="18">
        <v>0</v>
      </c>
      <c r="U26" s="18" t="s">
        <v>11</v>
      </c>
      <c r="V26" s="18">
        <v>98</v>
      </c>
    </row>
    <row r="27" spans="1:22" x14ac:dyDescent="0.3">
      <c r="A27" s="19" t="s">
        <v>32</v>
      </c>
      <c r="B27" s="19" t="s">
        <v>33</v>
      </c>
      <c r="C27" s="19" t="s">
        <v>252</v>
      </c>
      <c r="D27" s="18" t="str">
        <f t="shared" si="0"/>
        <v>Special colour products</v>
      </c>
      <c r="E27" s="19">
        <v>65</v>
      </c>
      <c r="F27" s="19">
        <v>700</v>
      </c>
      <c r="G27" s="19">
        <v>5</v>
      </c>
      <c r="H27" s="19">
        <v>3500</v>
      </c>
      <c r="I27" s="19"/>
      <c r="J27" s="19">
        <v>0</v>
      </c>
      <c r="K27" s="19"/>
      <c r="L27" s="19">
        <v>0</v>
      </c>
      <c r="M27" s="19"/>
      <c r="N27" s="19">
        <v>0</v>
      </c>
      <c r="O27" s="19"/>
      <c r="P27" s="19">
        <v>0</v>
      </c>
      <c r="Q27" s="19"/>
      <c r="R27" s="19">
        <v>0</v>
      </c>
      <c r="S27" s="19"/>
      <c r="T27" s="19">
        <v>0</v>
      </c>
      <c r="U27" s="19" t="s">
        <v>11</v>
      </c>
      <c r="V27" s="19">
        <v>99</v>
      </c>
    </row>
    <row r="28" spans="1:22" x14ac:dyDescent="0.3">
      <c r="A28" s="18" t="s">
        <v>32</v>
      </c>
      <c r="B28" s="18" t="s">
        <v>33</v>
      </c>
      <c r="C28" s="18" t="s">
        <v>18</v>
      </c>
      <c r="D28" s="18" t="str">
        <f t="shared" si="0"/>
        <v>Special colour products</v>
      </c>
      <c r="E28" s="18">
        <v>65</v>
      </c>
      <c r="F28" s="18">
        <v>700</v>
      </c>
      <c r="G28" s="18">
        <v>53</v>
      </c>
      <c r="H28" s="18">
        <v>37100</v>
      </c>
      <c r="I28" s="18">
        <v>28</v>
      </c>
      <c r="J28" s="18">
        <v>19600</v>
      </c>
      <c r="K28" s="18"/>
      <c r="L28" s="18">
        <v>0</v>
      </c>
      <c r="M28" s="18"/>
      <c r="N28" s="18">
        <v>0</v>
      </c>
      <c r="O28" s="18"/>
      <c r="P28" s="18">
        <v>0</v>
      </c>
      <c r="Q28" s="18"/>
      <c r="R28" s="18">
        <v>0</v>
      </c>
      <c r="S28" s="18"/>
      <c r="T28" s="18">
        <v>0</v>
      </c>
      <c r="U28" s="18" t="s">
        <v>11</v>
      </c>
      <c r="V28" s="18">
        <v>93</v>
      </c>
    </row>
    <row r="29" spans="1:22" hidden="1" x14ac:dyDescent="0.3">
      <c r="A29" s="19" t="s">
        <v>35</v>
      </c>
      <c r="B29" s="19" t="s">
        <v>36</v>
      </c>
      <c r="C29" s="19" t="s">
        <v>10</v>
      </c>
      <c r="D29" s="18" t="str">
        <f t="shared" si="0"/>
        <v>Standard colour products</v>
      </c>
      <c r="E29" s="19">
        <v>5</v>
      </c>
      <c r="F29" s="19">
        <v>65</v>
      </c>
      <c r="G29" s="19">
        <v>728</v>
      </c>
      <c r="H29" s="19">
        <v>47320</v>
      </c>
      <c r="I29" s="19">
        <v>871</v>
      </c>
      <c r="J29" s="19">
        <v>56615</v>
      </c>
      <c r="K29" s="19">
        <v>913</v>
      </c>
      <c r="L29" s="19">
        <v>59345</v>
      </c>
      <c r="M29" s="19">
        <v>1800</v>
      </c>
      <c r="N29" s="19">
        <v>117000</v>
      </c>
      <c r="O29" s="19">
        <v>1315</v>
      </c>
      <c r="P29" s="19">
        <v>85475</v>
      </c>
      <c r="Q29" s="19">
        <v>577</v>
      </c>
      <c r="R29" s="19">
        <v>37505</v>
      </c>
      <c r="S29" s="19">
        <v>573</v>
      </c>
      <c r="T29" s="19">
        <v>37245</v>
      </c>
      <c r="U29" s="19" t="s">
        <v>11</v>
      </c>
      <c r="V29" s="19">
        <v>93</v>
      </c>
    </row>
    <row r="30" spans="1:22" hidden="1" x14ac:dyDescent="0.3">
      <c r="A30" s="18" t="s">
        <v>35</v>
      </c>
      <c r="B30" s="18" t="s">
        <v>36</v>
      </c>
      <c r="C30" s="18" t="s">
        <v>13</v>
      </c>
      <c r="D30" s="18" t="str">
        <f t="shared" si="0"/>
        <v>Standard colour products</v>
      </c>
      <c r="E30" s="18">
        <v>5</v>
      </c>
      <c r="F30" s="18">
        <v>70</v>
      </c>
      <c r="G30" s="18">
        <v>890</v>
      </c>
      <c r="H30" s="18">
        <v>62300</v>
      </c>
      <c r="I30" s="18">
        <v>765</v>
      </c>
      <c r="J30" s="18">
        <v>53550</v>
      </c>
      <c r="K30" s="18">
        <v>521</v>
      </c>
      <c r="L30" s="18">
        <v>36470</v>
      </c>
      <c r="M30" s="18">
        <v>220</v>
      </c>
      <c r="N30" s="18">
        <v>15400</v>
      </c>
      <c r="O30" s="18">
        <v>349</v>
      </c>
      <c r="P30" s="18">
        <v>24430</v>
      </c>
      <c r="Q30" s="18">
        <v>1385</v>
      </c>
      <c r="R30" s="18">
        <v>96950</v>
      </c>
      <c r="S30" s="18">
        <v>1290</v>
      </c>
      <c r="T30" s="18">
        <v>90300</v>
      </c>
      <c r="U30" s="18" t="s">
        <v>11</v>
      </c>
      <c r="V30" s="18">
        <v>93</v>
      </c>
    </row>
    <row r="31" spans="1:22" x14ac:dyDescent="0.3">
      <c r="A31" s="19" t="s">
        <v>35</v>
      </c>
      <c r="B31" s="19" t="s">
        <v>36</v>
      </c>
      <c r="C31" s="19" t="s">
        <v>15</v>
      </c>
      <c r="D31" s="18" t="str">
        <f t="shared" si="0"/>
        <v>Special colour products</v>
      </c>
      <c r="E31" s="19">
        <v>5</v>
      </c>
      <c r="F31" s="19">
        <v>70</v>
      </c>
      <c r="G31" s="19">
        <v>23</v>
      </c>
      <c r="H31" s="19">
        <v>1610</v>
      </c>
      <c r="I31" s="19">
        <v>5</v>
      </c>
      <c r="J31" s="19">
        <v>350</v>
      </c>
      <c r="K31" s="19"/>
      <c r="L31" s="19">
        <v>0</v>
      </c>
      <c r="M31" s="19"/>
      <c r="N31" s="19">
        <v>0</v>
      </c>
      <c r="O31" s="19"/>
      <c r="P31" s="19">
        <v>0</v>
      </c>
      <c r="Q31" s="19"/>
      <c r="R31" s="19">
        <v>0</v>
      </c>
      <c r="S31" s="19"/>
      <c r="T31" s="19">
        <v>0</v>
      </c>
      <c r="U31" s="19" t="s">
        <v>11</v>
      </c>
      <c r="V31" s="19">
        <v>93</v>
      </c>
    </row>
    <row r="32" spans="1:22" x14ac:dyDescent="0.3">
      <c r="A32" s="18" t="s">
        <v>35</v>
      </c>
      <c r="B32" s="18" t="s">
        <v>36</v>
      </c>
      <c r="C32" s="18" t="s">
        <v>26</v>
      </c>
      <c r="D32" s="18" t="str">
        <f t="shared" si="0"/>
        <v>Special colour products</v>
      </c>
      <c r="E32" s="18">
        <v>5</v>
      </c>
      <c r="F32" s="18">
        <v>70</v>
      </c>
      <c r="G32" s="18">
        <v>15</v>
      </c>
      <c r="H32" s="18">
        <v>1050</v>
      </c>
      <c r="I32" s="18"/>
      <c r="J32" s="18">
        <v>0</v>
      </c>
      <c r="K32" s="18"/>
      <c r="L32" s="18">
        <v>0</v>
      </c>
      <c r="M32" s="18"/>
      <c r="N32" s="18">
        <v>0</v>
      </c>
      <c r="O32" s="18"/>
      <c r="P32" s="18">
        <v>0</v>
      </c>
      <c r="Q32" s="18"/>
      <c r="R32" s="18">
        <v>0</v>
      </c>
      <c r="S32" s="18"/>
      <c r="T32" s="18">
        <v>0</v>
      </c>
      <c r="U32" s="18" t="s">
        <v>11</v>
      </c>
      <c r="V32" s="18">
        <v>99</v>
      </c>
    </row>
    <row r="33" spans="1:22" hidden="1" x14ac:dyDescent="0.3">
      <c r="A33" s="19" t="s">
        <v>37</v>
      </c>
      <c r="B33" s="19" t="s">
        <v>38</v>
      </c>
      <c r="C33" s="19" t="s">
        <v>10</v>
      </c>
      <c r="D33" s="18" t="str">
        <f t="shared" si="0"/>
        <v>Standard colour products</v>
      </c>
      <c r="E33" s="19">
        <v>5</v>
      </c>
      <c r="F33" s="19">
        <v>45</v>
      </c>
      <c r="G33" s="19">
        <v>787</v>
      </c>
      <c r="H33" s="19">
        <v>35415</v>
      </c>
      <c r="I33" s="19">
        <v>478</v>
      </c>
      <c r="J33" s="19">
        <v>21510</v>
      </c>
      <c r="K33" s="19">
        <v>1235</v>
      </c>
      <c r="L33" s="19">
        <v>55575</v>
      </c>
      <c r="M33" s="19">
        <v>1450</v>
      </c>
      <c r="N33" s="19">
        <v>65250</v>
      </c>
      <c r="O33" s="19">
        <v>1728</v>
      </c>
      <c r="P33" s="19">
        <v>77760</v>
      </c>
      <c r="Q33" s="19">
        <v>1182</v>
      </c>
      <c r="R33" s="19">
        <v>53190</v>
      </c>
      <c r="S33" s="19">
        <v>999</v>
      </c>
      <c r="T33" s="19">
        <v>44955</v>
      </c>
      <c r="U33" s="19" t="s">
        <v>11</v>
      </c>
      <c r="V33" s="19">
        <v>97</v>
      </c>
    </row>
    <row r="34" spans="1:22" hidden="1" x14ac:dyDescent="0.3">
      <c r="A34" s="18" t="s">
        <v>37</v>
      </c>
      <c r="B34" s="18" t="s">
        <v>38</v>
      </c>
      <c r="C34" s="18" t="s">
        <v>13</v>
      </c>
      <c r="D34" s="18" t="str">
        <f t="shared" si="0"/>
        <v>Standard colour products</v>
      </c>
      <c r="E34" s="18">
        <v>5</v>
      </c>
      <c r="F34" s="18">
        <v>50</v>
      </c>
      <c r="G34" s="18">
        <v>860</v>
      </c>
      <c r="H34" s="18">
        <v>43000</v>
      </c>
      <c r="I34" s="18">
        <v>744</v>
      </c>
      <c r="J34" s="18">
        <v>37200</v>
      </c>
      <c r="K34" s="18">
        <v>343</v>
      </c>
      <c r="L34" s="18">
        <v>17150</v>
      </c>
      <c r="M34" s="18">
        <v>320</v>
      </c>
      <c r="N34" s="18">
        <v>16000</v>
      </c>
      <c r="O34" s="18">
        <v>287</v>
      </c>
      <c r="P34" s="18">
        <v>14350</v>
      </c>
      <c r="Q34" s="18">
        <v>680</v>
      </c>
      <c r="R34" s="18">
        <v>34000</v>
      </c>
      <c r="S34" s="18">
        <v>623</v>
      </c>
      <c r="T34" s="18">
        <v>31150</v>
      </c>
      <c r="U34" s="18" t="s">
        <v>11</v>
      </c>
      <c r="V34" s="18">
        <v>96</v>
      </c>
    </row>
    <row r="35" spans="1:22" x14ac:dyDescent="0.3">
      <c r="A35" s="19" t="s">
        <v>37</v>
      </c>
      <c r="B35" s="19" t="s">
        <v>38</v>
      </c>
      <c r="C35" s="19" t="s">
        <v>39</v>
      </c>
      <c r="D35" s="18" t="str">
        <f t="shared" si="0"/>
        <v>Special colour products</v>
      </c>
      <c r="E35" s="19">
        <v>5</v>
      </c>
      <c r="F35" s="19">
        <v>60</v>
      </c>
      <c r="G35" s="19">
        <v>23</v>
      </c>
      <c r="H35" s="19">
        <v>1380</v>
      </c>
      <c r="I35" s="19">
        <v>35</v>
      </c>
      <c r="J35" s="19">
        <v>2100</v>
      </c>
      <c r="K35" s="19"/>
      <c r="L35" s="19">
        <v>0</v>
      </c>
      <c r="M35" s="19"/>
      <c r="N35" s="19">
        <v>0</v>
      </c>
      <c r="O35" s="19"/>
      <c r="P35" s="19">
        <v>0</v>
      </c>
      <c r="Q35" s="19"/>
      <c r="R35" s="19">
        <v>0</v>
      </c>
      <c r="S35" s="19"/>
      <c r="T35" s="19">
        <v>0</v>
      </c>
      <c r="U35" s="19" t="s">
        <v>11</v>
      </c>
      <c r="V35" s="19">
        <v>95</v>
      </c>
    </row>
    <row r="36" spans="1:22" hidden="1" x14ac:dyDescent="0.3">
      <c r="A36" s="18" t="s">
        <v>40</v>
      </c>
      <c r="B36" s="18" t="s">
        <v>41</v>
      </c>
      <c r="C36" s="18" t="s">
        <v>10</v>
      </c>
      <c r="D36" s="18" t="str">
        <f t="shared" si="0"/>
        <v>Standard colour products</v>
      </c>
      <c r="E36" s="18">
        <v>35</v>
      </c>
      <c r="F36" s="18">
        <v>135</v>
      </c>
      <c r="G36" s="18">
        <v>116</v>
      </c>
      <c r="H36" s="18">
        <v>15660</v>
      </c>
      <c r="I36" s="18">
        <v>164</v>
      </c>
      <c r="J36" s="18">
        <v>22140</v>
      </c>
      <c r="K36" s="18">
        <v>319</v>
      </c>
      <c r="L36" s="18">
        <v>43065</v>
      </c>
      <c r="M36" s="18">
        <v>251</v>
      </c>
      <c r="N36" s="18">
        <v>33885</v>
      </c>
      <c r="O36" s="18">
        <v>207</v>
      </c>
      <c r="P36" s="18">
        <v>27945</v>
      </c>
      <c r="Q36" s="18">
        <v>182</v>
      </c>
      <c r="R36" s="18">
        <v>24570</v>
      </c>
      <c r="S36" s="18">
        <v>54</v>
      </c>
      <c r="T36" s="18">
        <v>7290</v>
      </c>
      <c r="U36" s="18" t="s">
        <v>11</v>
      </c>
      <c r="V36" s="18">
        <v>96</v>
      </c>
    </row>
    <row r="37" spans="1:22" x14ac:dyDescent="0.3">
      <c r="A37" s="19" t="s">
        <v>40</v>
      </c>
      <c r="B37" s="19" t="s">
        <v>41</v>
      </c>
      <c r="C37" s="19" t="s">
        <v>18</v>
      </c>
      <c r="D37" s="18" t="str">
        <f t="shared" si="0"/>
        <v>Special colour products</v>
      </c>
      <c r="E37" s="19">
        <v>35</v>
      </c>
      <c r="F37" s="19">
        <v>180</v>
      </c>
      <c r="G37" s="19"/>
      <c r="H37" s="19">
        <v>0</v>
      </c>
      <c r="I37" s="19">
        <v>89</v>
      </c>
      <c r="J37" s="19">
        <v>16020</v>
      </c>
      <c r="K37" s="19"/>
      <c r="L37" s="19">
        <v>0</v>
      </c>
      <c r="M37" s="19"/>
      <c r="N37" s="19">
        <v>0</v>
      </c>
      <c r="O37" s="19"/>
      <c r="P37" s="19">
        <v>0</v>
      </c>
      <c r="Q37" s="19"/>
      <c r="R37" s="19">
        <v>0</v>
      </c>
      <c r="S37" s="19"/>
      <c r="T37" s="19">
        <v>0</v>
      </c>
      <c r="U37" s="19" t="s">
        <v>11</v>
      </c>
      <c r="V37" s="19">
        <v>92</v>
      </c>
    </row>
    <row r="38" spans="1:22" x14ac:dyDescent="0.3">
      <c r="A38" s="18" t="s">
        <v>40</v>
      </c>
      <c r="B38" s="18" t="s">
        <v>41</v>
      </c>
      <c r="C38" s="18" t="s">
        <v>39</v>
      </c>
      <c r="D38" s="18" t="str">
        <f t="shared" si="0"/>
        <v>Special colour products</v>
      </c>
      <c r="E38" s="18">
        <v>35</v>
      </c>
      <c r="F38" s="18">
        <v>180</v>
      </c>
      <c r="G38" s="18">
        <v>5</v>
      </c>
      <c r="H38" s="18">
        <v>900</v>
      </c>
      <c r="I38" s="18"/>
      <c r="J38" s="18">
        <v>0</v>
      </c>
      <c r="K38" s="18"/>
      <c r="L38" s="18">
        <v>0</v>
      </c>
      <c r="M38" s="18"/>
      <c r="N38" s="18">
        <v>0</v>
      </c>
      <c r="O38" s="18"/>
      <c r="P38" s="18">
        <v>0</v>
      </c>
      <c r="Q38" s="18"/>
      <c r="R38" s="18">
        <v>0</v>
      </c>
      <c r="S38" s="18"/>
      <c r="T38" s="18">
        <v>0</v>
      </c>
      <c r="U38" s="18" t="s">
        <v>11</v>
      </c>
      <c r="V38" s="18">
        <v>98</v>
      </c>
    </row>
    <row r="39" spans="1:22" x14ac:dyDescent="0.3">
      <c r="A39" s="19" t="s">
        <v>40</v>
      </c>
      <c r="B39" s="19" t="s">
        <v>41</v>
      </c>
      <c r="C39" s="19" t="s">
        <v>42</v>
      </c>
      <c r="D39" s="18" t="str">
        <f t="shared" si="0"/>
        <v>Special colour products</v>
      </c>
      <c r="E39" s="19">
        <v>35</v>
      </c>
      <c r="F39" s="19">
        <v>180</v>
      </c>
      <c r="G39" s="19">
        <v>5</v>
      </c>
      <c r="H39" s="19">
        <v>900</v>
      </c>
      <c r="I39" s="19"/>
      <c r="J39" s="19">
        <v>0</v>
      </c>
      <c r="K39" s="19"/>
      <c r="L39" s="19">
        <v>0</v>
      </c>
      <c r="M39" s="19"/>
      <c r="N39" s="19">
        <v>0</v>
      </c>
      <c r="O39" s="19"/>
      <c r="P39" s="19">
        <v>0</v>
      </c>
      <c r="Q39" s="19"/>
      <c r="R39" s="19">
        <v>0</v>
      </c>
      <c r="S39" s="19"/>
      <c r="T39" s="19">
        <v>0</v>
      </c>
      <c r="U39" s="19" t="s">
        <v>11</v>
      </c>
      <c r="V39" s="19">
        <v>97</v>
      </c>
    </row>
    <row r="40" spans="1:22" hidden="1" x14ac:dyDescent="0.3">
      <c r="A40" s="18" t="s">
        <v>43</v>
      </c>
      <c r="B40" s="18" t="s">
        <v>36</v>
      </c>
      <c r="C40" s="18" t="s">
        <v>10</v>
      </c>
      <c r="D40" s="18" t="str">
        <f t="shared" si="0"/>
        <v>Standard colour products</v>
      </c>
      <c r="E40" s="18">
        <v>4</v>
      </c>
      <c r="F40" s="18">
        <v>45</v>
      </c>
      <c r="G40" s="18">
        <v>962</v>
      </c>
      <c r="H40" s="18">
        <v>43290</v>
      </c>
      <c r="I40" s="18">
        <v>1465</v>
      </c>
      <c r="J40" s="18">
        <v>65925</v>
      </c>
      <c r="K40" s="18">
        <v>1334</v>
      </c>
      <c r="L40" s="18">
        <v>60030</v>
      </c>
      <c r="M40" s="18">
        <v>2383</v>
      </c>
      <c r="N40" s="18">
        <v>107235</v>
      </c>
      <c r="O40" s="18">
        <v>1525</v>
      </c>
      <c r="P40" s="18">
        <v>68625</v>
      </c>
      <c r="Q40" s="18">
        <v>1582</v>
      </c>
      <c r="R40" s="18">
        <v>71190</v>
      </c>
      <c r="S40" s="18">
        <v>1539</v>
      </c>
      <c r="T40" s="18">
        <v>69255</v>
      </c>
      <c r="U40" s="18" t="s">
        <v>11</v>
      </c>
      <c r="V40" s="18">
        <v>100</v>
      </c>
    </row>
    <row r="41" spans="1:22" hidden="1" x14ac:dyDescent="0.3">
      <c r="A41" s="19" t="s">
        <v>43</v>
      </c>
      <c r="B41" s="19" t="s">
        <v>36</v>
      </c>
      <c r="C41" s="19" t="s">
        <v>13</v>
      </c>
      <c r="D41" s="18" t="str">
        <f t="shared" si="0"/>
        <v>Standard colour products</v>
      </c>
      <c r="E41" s="19">
        <v>4</v>
      </c>
      <c r="F41" s="19">
        <v>55</v>
      </c>
      <c r="G41" s="19">
        <v>1450</v>
      </c>
      <c r="H41" s="19">
        <v>79750</v>
      </c>
      <c r="I41" s="19">
        <v>834</v>
      </c>
      <c r="J41" s="19">
        <v>45870</v>
      </c>
      <c r="K41" s="19">
        <v>620</v>
      </c>
      <c r="L41" s="19">
        <v>34100</v>
      </c>
      <c r="M41" s="19">
        <v>348</v>
      </c>
      <c r="N41" s="19">
        <v>19140</v>
      </c>
      <c r="O41" s="19">
        <v>930</v>
      </c>
      <c r="P41" s="19">
        <v>51150</v>
      </c>
      <c r="Q41" s="19">
        <v>870</v>
      </c>
      <c r="R41" s="19">
        <v>47850</v>
      </c>
      <c r="S41" s="19">
        <v>850</v>
      </c>
      <c r="T41" s="19">
        <v>46750</v>
      </c>
      <c r="U41" s="19" t="s">
        <v>11</v>
      </c>
      <c r="V41" s="19">
        <v>96</v>
      </c>
    </row>
    <row r="42" spans="1:22" x14ac:dyDescent="0.3">
      <c r="A42" s="18" t="s">
        <v>43</v>
      </c>
      <c r="B42" s="18" t="s">
        <v>36</v>
      </c>
      <c r="C42" s="18" t="s">
        <v>14</v>
      </c>
      <c r="D42" s="18" t="str">
        <f t="shared" si="0"/>
        <v>Special colour products</v>
      </c>
      <c r="E42" s="18">
        <v>4</v>
      </c>
      <c r="F42" s="18">
        <v>55</v>
      </c>
      <c r="G42" s="18"/>
      <c r="H42" s="18">
        <v>0</v>
      </c>
      <c r="I42" s="18">
        <v>5</v>
      </c>
      <c r="J42" s="18">
        <v>275</v>
      </c>
      <c r="K42" s="18"/>
      <c r="L42" s="18">
        <v>0</v>
      </c>
      <c r="M42" s="18"/>
      <c r="N42" s="18">
        <v>0</v>
      </c>
      <c r="O42" s="18"/>
      <c r="P42" s="18">
        <v>0</v>
      </c>
      <c r="Q42" s="18"/>
      <c r="R42" s="18">
        <v>0</v>
      </c>
      <c r="S42" s="18"/>
      <c r="T42" s="18">
        <v>0</v>
      </c>
      <c r="U42" s="18" t="s">
        <v>11</v>
      </c>
      <c r="V42" s="18">
        <v>100</v>
      </c>
    </row>
    <row r="43" spans="1:22" x14ac:dyDescent="0.3">
      <c r="A43" s="19" t="s">
        <v>43</v>
      </c>
      <c r="B43" s="19" t="s">
        <v>36</v>
      </c>
      <c r="C43" s="19" t="s">
        <v>15</v>
      </c>
      <c r="D43" s="18" t="str">
        <f t="shared" si="0"/>
        <v>Special colour products</v>
      </c>
      <c r="E43" s="19">
        <v>4</v>
      </c>
      <c r="F43" s="19">
        <v>55</v>
      </c>
      <c r="G43" s="19">
        <v>5</v>
      </c>
      <c r="H43" s="19">
        <v>275</v>
      </c>
      <c r="I43" s="19"/>
      <c r="J43" s="19">
        <v>0</v>
      </c>
      <c r="K43" s="19"/>
      <c r="L43" s="19">
        <v>0</v>
      </c>
      <c r="M43" s="19"/>
      <c r="N43" s="19">
        <v>0</v>
      </c>
      <c r="O43" s="19"/>
      <c r="P43" s="19">
        <v>0</v>
      </c>
      <c r="Q43" s="19"/>
      <c r="R43" s="19">
        <v>0</v>
      </c>
      <c r="S43" s="19"/>
      <c r="T43" s="19">
        <v>0</v>
      </c>
      <c r="U43" s="19" t="s">
        <v>11</v>
      </c>
      <c r="V43" s="19">
        <v>95</v>
      </c>
    </row>
    <row r="44" spans="1:22" x14ac:dyDescent="0.3">
      <c r="A44" s="18" t="s">
        <v>43</v>
      </c>
      <c r="B44" s="18" t="s">
        <v>36</v>
      </c>
      <c r="C44" s="18" t="s">
        <v>44</v>
      </c>
      <c r="D44" s="18" t="str">
        <f t="shared" si="0"/>
        <v>Special colour products</v>
      </c>
      <c r="E44" s="18">
        <v>4</v>
      </c>
      <c r="F44" s="18">
        <v>55</v>
      </c>
      <c r="G44" s="18"/>
      <c r="H44" s="18">
        <v>0</v>
      </c>
      <c r="I44" s="18">
        <v>5</v>
      </c>
      <c r="J44" s="18">
        <v>275</v>
      </c>
      <c r="K44" s="18"/>
      <c r="L44" s="18">
        <v>0</v>
      </c>
      <c r="M44" s="18"/>
      <c r="N44" s="18">
        <v>0</v>
      </c>
      <c r="O44" s="18"/>
      <c r="P44" s="18">
        <v>0</v>
      </c>
      <c r="Q44" s="18"/>
      <c r="R44" s="18">
        <v>0</v>
      </c>
      <c r="S44" s="18"/>
      <c r="T44" s="18">
        <v>0</v>
      </c>
      <c r="U44" s="18" t="s">
        <v>11</v>
      </c>
      <c r="V44" s="18">
        <v>100</v>
      </c>
    </row>
    <row r="45" spans="1:22" hidden="1" x14ac:dyDescent="0.3">
      <c r="A45" s="19" t="s">
        <v>45</v>
      </c>
      <c r="B45" s="19" t="s">
        <v>46</v>
      </c>
      <c r="C45" s="19" t="s">
        <v>10</v>
      </c>
      <c r="D45" s="18" t="str">
        <f t="shared" si="0"/>
        <v>Standard colour products</v>
      </c>
      <c r="E45" s="19">
        <v>3.5</v>
      </c>
      <c r="F45" s="19">
        <v>25</v>
      </c>
      <c r="G45" s="19">
        <v>604</v>
      </c>
      <c r="H45" s="19">
        <v>15100</v>
      </c>
      <c r="I45" s="19">
        <v>339</v>
      </c>
      <c r="J45" s="19">
        <v>8475</v>
      </c>
      <c r="K45" s="19">
        <v>853</v>
      </c>
      <c r="L45" s="19">
        <v>21325</v>
      </c>
      <c r="M45" s="19">
        <v>2331</v>
      </c>
      <c r="N45" s="19">
        <v>58275</v>
      </c>
      <c r="O45" s="19">
        <v>1049</v>
      </c>
      <c r="P45" s="19">
        <v>26225</v>
      </c>
      <c r="Q45" s="19">
        <v>326</v>
      </c>
      <c r="R45" s="19">
        <v>8150</v>
      </c>
      <c r="S45" s="19">
        <v>708</v>
      </c>
      <c r="T45" s="19">
        <v>17700</v>
      </c>
      <c r="U45" s="19" t="s">
        <v>11</v>
      </c>
      <c r="V45" s="19">
        <v>99</v>
      </c>
    </row>
    <row r="46" spans="1:22" hidden="1" x14ac:dyDescent="0.3">
      <c r="A46" s="18" t="s">
        <v>45</v>
      </c>
      <c r="B46" s="18" t="s">
        <v>46</v>
      </c>
      <c r="C46" s="18" t="s">
        <v>13</v>
      </c>
      <c r="D46" s="18" t="str">
        <f t="shared" si="0"/>
        <v>Standard colour products</v>
      </c>
      <c r="E46" s="18">
        <v>3.5</v>
      </c>
      <c r="F46" s="18">
        <v>35</v>
      </c>
      <c r="G46" s="18">
        <v>1350</v>
      </c>
      <c r="H46" s="18">
        <v>47250</v>
      </c>
      <c r="I46" s="18">
        <v>1200</v>
      </c>
      <c r="J46" s="18">
        <v>42000</v>
      </c>
      <c r="K46" s="18">
        <v>567</v>
      </c>
      <c r="L46" s="18">
        <v>19845</v>
      </c>
      <c r="M46" s="18">
        <v>200</v>
      </c>
      <c r="N46" s="18">
        <v>7000</v>
      </c>
      <c r="O46" s="18">
        <v>540</v>
      </c>
      <c r="P46" s="18">
        <v>18900</v>
      </c>
      <c r="Q46" s="18">
        <v>1250</v>
      </c>
      <c r="R46" s="18">
        <v>43750</v>
      </c>
      <c r="S46" s="18">
        <v>890</v>
      </c>
      <c r="T46" s="18">
        <v>31150</v>
      </c>
      <c r="U46" s="18" t="s">
        <v>11</v>
      </c>
      <c r="V46" s="18">
        <v>91</v>
      </c>
    </row>
    <row r="47" spans="1:22" hidden="1" x14ac:dyDescent="0.3">
      <c r="A47" s="19" t="s">
        <v>47</v>
      </c>
      <c r="B47" s="19" t="s">
        <v>48</v>
      </c>
      <c r="C47" s="19" t="s">
        <v>10</v>
      </c>
      <c r="D47" s="18" t="str">
        <f t="shared" si="0"/>
        <v>Standard colour products</v>
      </c>
      <c r="E47" s="19">
        <v>5</v>
      </c>
      <c r="F47" s="19">
        <v>35</v>
      </c>
      <c r="G47" s="19">
        <v>527</v>
      </c>
      <c r="H47" s="19">
        <v>18445</v>
      </c>
      <c r="I47" s="19">
        <v>203</v>
      </c>
      <c r="J47" s="19">
        <v>7105</v>
      </c>
      <c r="K47" s="19">
        <v>395</v>
      </c>
      <c r="L47" s="19">
        <v>13825</v>
      </c>
      <c r="M47" s="19">
        <v>499</v>
      </c>
      <c r="N47" s="19">
        <v>17465</v>
      </c>
      <c r="O47" s="19">
        <v>915</v>
      </c>
      <c r="P47" s="19">
        <v>32025</v>
      </c>
      <c r="Q47" s="19">
        <v>230</v>
      </c>
      <c r="R47" s="19">
        <v>8050</v>
      </c>
      <c r="S47" s="19">
        <v>532</v>
      </c>
      <c r="T47" s="19">
        <v>18620</v>
      </c>
      <c r="U47" s="19" t="s">
        <v>11</v>
      </c>
      <c r="V47" s="19">
        <v>91</v>
      </c>
    </row>
    <row r="48" spans="1:22" hidden="1" x14ac:dyDescent="0.3">
      <c r="A48" s="18" t="s">
        <v>47</v>
      </c>
      <c r="B48" s="18" t="s">
        <v>48</v>
      </c>
      <c r="C48" s="18" t="s">
        <v>13</v>
      </c>
      <c r="D48" s="18" t="str">
        <f t="shared" si="0"/>
        <v>Standard colour products</v>
      </c>
      <c r="E48" s="18">
        <v>5</v>
      </c>
      <c r="F48" s="18">
        <v>45</v>
      </c>
      <c r="G48" s="18">
        <v>342</v>
      </c>
      <c r="H48" s="18">
        <v>15390</v>
      </c>
      <c r="I48" s="18">
        <v>280</v>
      </c>
      <c r="J48" s="18">
        <v>12600</v>
      </c>
      <c r="K48" s="18">
        <v>133</v>
      </c>
      <c r="L48" s="18">
        <v>5985</v>
      </c>
      <c r="M48" s="18">
        <v>200</v>
      </c>
      <c r="N48" s="18">
        <v>9000</v>
      </c>
      <c r="O48" s="18">
        <v>187</v>
      </c>
      <c r="P48" s="18">
        <v>8415</v>
      </c>
      <c r="Q48" s="18">
        <v>850</v>
      </c>
      <c r="R48" s="18">
        <v>38250</v>
      </c>
      <c r="S48" s="18">
        <v>345</v>
      </c>
      <c r="T48" s="18">
        <v>15525</v>
      </c>
      <c r="U48" s="18" t="s">
        <v>11</v>
      </c>
      <c r="V48" s="18">
        <v>94</v>
      </c>
    </row>
    <row r="49" spans="1:22" x14ac:dyDescent="0.3">
      <c r="A49" s="19" t="s">
        <v>47</v>
      </c>
      <c r="B49" s="19" t="s">
        <v>48</v>
      </c>
      <c r="C49" s="19" t="s">
        <v>44</v>
      </c>
      <c r="D49" s="18" t="str">
        <f t="shared" si="0"/>
        <v>Special colour products</v>
      </c>
      <c r="E49" s="19">
        <v>5</v>
      </c>
      <c r="F49" s="19">
        <v>45</v>
      </c>
      <c r="G49" s="19">
        <v>28</v>
      </c>
      <c r="H49" s="19">
        <v>1260</v>
      </c>
      <c r="I49" s="19">
        <v>5</v>
      </c>
      <c r="J49" s="19">
        <v>225</v>
      </c>
      <c r="K49" s="19"/>
      <c r="L49" s="19">
        <v>0</v>
      </c>
      <c r="M49" s="19"/>
      <c r="N49" s="19">
        <v>0</v>
      </c>
      <c r="O49" s="19"/>
      <c r="P49" s="19">
        <v>0</v>
      </c>
      <c r="Q49" s="19"/>
      <c r="R49" s="19">
        <v>0</v>
      </c>
      <c r="S49" s="19"/>
      <c r="T49" s="19">
        <v>0</v>
      </c>
      <c r="U49" s="19" t="s">
        <v>11</v>
      </c>
      <c r="V49" s="19">
        <v>90</v>
      </c>
    </row>
    <row r="50" spans="1:22" hidden="1" x14ac:dyDescent="0.3">
      <c r="A50" s="18" t="s">
        <v>49</v>
      </c>
      <c r="B50" s="18" t="s">
        <v>50</v>
      </c>
      <c r="C50" s="18" t="s">
        <v>10</v>
      </c>
      <c r="D50" s="18" t="str">
        <f t="shared" si="0"/>
        <v>Standard colour products</v>
      </c>
      <c r="E50" s="18">
        <v>55</v>
      </c>
      <c r="F50" s="18">
        <v>375</v>
      </c>
      <c r="G50" s="18">
        <v>36</v>
      </c>
      <c r="H50" s="18">
        <v>13500</v>
      </c>
      <c r="I50" s="18">
        <v>40</v>
      </c>
      <c r="J50" s="18">
        <v>15000</v>
      </c>
      <c r="K50" s="18">
        <v>45</v>
      </c>
      <c r="L50" s="18">
        <v>16875</v>
      </c>
      <c r="M50" s="18">
        <v>141</v>
      </c>
      <c r="N50" s="18">
        <v>52875</v>
      </c>
      <c r="O50" s="18">
        <v>156</v>
      </c>
      <c r="P50" s="18">
        <v>58500</v>
      </c>
      <c r="Q50" s="18">
        <v>73</v>
      </c>
      <c r="R50" s="18">
        <v>27375</v>
      </c>
      <c r="S50" s="18">
        <v>39</v>
      </c>
      <c r="T50" s="18">
        <v>14625</v>
      </c>
      <c r="U50" s="18" t="s">
        <v>11</v>
      </c>
      <c r="V50" s="18">
        <v>92</v>
      </c>
    </row>
    <row r="51" spans="1:22" hidden="1" x14ac:dyDescent="0.3">
      <c r="A51" s="19" t="s">
        <v>49</v>
      </c>
      <c r="B51" s="19" t="s">
        <v>50</v>
      </c>
      <c r="C51" s="19" t="s">
        <v>13</v>
      </c>
      <c r="D51" s="18" t="str">
        <f t="shared" si="0"/>
        <v>Standard colour products</v>
      </c>
      <c r="E51" s="19">
        <v>55</v>
      </c>
      <c r="F51" s="19">
        <v>400</v>
      </c>
      <c r="G51" s="19">
        <v>25</v>
      </c>
      <c r="H51" s="19">
        <v>10000</v>
      </c>
      <c r="I51" s="19">
        <v>30</v>
      </c>
      <c r="J51" s="19">
        <v>12000</v>
      </c>
      <c r="K51" s="19">
        <v>23</v>
      </c>
      <c r="L51" s="19">
        <v>9200</v>
      </c>
      <c r="M51" s="19">
        <v>22</v>
      </c>
      <c r="N51" s="19">
        <v>8800</v>
      </c>
      <c r="O51" s="19">
        <v>35</v>
      </c>
      <c r="P51" s="19">
        <v>14000</v>
      </c>
      <c r="Q51" s="19">
        <v>135</v>
      </c>
      <c r="R51" s="19">
        <v>54000</v>
      </c>
      <c r="S51" s="19">
        <v>142</v>
      </c>
      <c r="T51" s="19">
        <v>56800</v>
      </c>
      <c r="U51" s="19" t="s">
        <v>11</v>
      </c>
      <c r="V51" s="19">
        <v>95</v>
      </c>
    </row>
    <row r="52" spans="1:22" x14ac:dyDescent="0.3">
      <c r="A52" s="18" t="s">
        <v>49</v>
      </c>
      <c r="B52" s="18" t="s">
        <v>50</v>
      </c>
      <c r="C52" s="18" t="s">
        <v>18</v>
      </c>
      <c r="D52" s="18" t="str">
        <f t="shared" si="0"/>
        <v>Special colour products</v>
      </c>
      <c r="E52" s="18">
        <v>55</v>
      </c>
      <c r="F52" s="18">
        <v>510</v>
      </c>
      <c r="G52" s="18">
        <v>33</v>
      </c>
      <c r="H52" s="18">
        <v>16830</v>
      </c>
      <c r="I52" s="18">
        <v>15</v>
      </c>
      <c r="J52" s="18">
        <v>7650</v>
      </c>
      <c r="K52" s="18"/>
      <c r="L52" s="18">
        <v>0</v>
      </c>
      <c r="M52" s="18"/>
      <c r="N52" s="18">
        <v>0</v>
      </c>
      <c r="O52" s="18"/>
      <c r="P52" s="18">
        <v>0</v>
      </c>
      <c r="Q52" s="18"/>
      <c r="R52" s="18">
        <v>0</v>
      </c>
      <c r="S52" s="18"/>
      <c r="T52" s="18">
        <v>0</v>
      </c>
      <c r="U52" s="18" t="s">
        <v>11</v>
      </c>
      <c r="V52" s="18">
        <v>98</v>
      </c>
    </row>
    <row r="53" spans="1:22" x14ac:dyDescent="0.3">
      <c r="A53" s="19" t="s">
        <v>49</v>
      </c>
      <c r="B53" s="19" t="s">
        <v>50</v>
      </c>
      <c r="C53" s="19" t="s">
        <v>252</v>
      </c>
      <c r="D53" s="18" t="str">
        <f t="shared" si="0"/>
        <v>Special colour products</v>
      </c>
      <c r="E53" s="19">
        <v>55</v>
      </c>
      <c r="F53" s="19">
        <v>510</v>
      </c>
      <c r="G53" s="19">
        <v>53</v>
      </c>
      <c r="H53" s="19">
        <v>27030</v>
      </c>
      <c r="I53" s="19">
        <v>21</v>
      </c>
      <c r="J53" s="19">
        <v>10710</v>
      </c>
      <c r="K53" s="19"/>
      <c r="L53" s="19">
        <v>0</v>
      </c>
      <c r="M53" s="19"/>
      <c r="N53" s="19">
        <v>0</v>
      </c>
      <c r="O53" s="19"/>
      <c r="P53" s="19">
        <v>0</v>
      </c>
      <c r="Q53" s="19"/>
      <c r="R53" s="19">
        <v>0</v>
      </c>
      <c r="S53" s="19"/>
      <c r="T53" s="19">
        <v>0</v>
      </c>
      <c r="U53" s="19" t="s">
        <v>11</v>
      </c>
      <c r="V53" s="19">
        <v>99</v>
      </c>
    </row>
    <row r="54" spans="1:22" hidden="1" x14ac:dyDescent="0.3">
      <c r="A54" s="18" t="s">
        <v>51</v>
      </c>
      <c r="B54" s="18" t="s">
        <v>52</v>
      </c>
      <c r="C54" s="18" t="s">
        <v>10</v>
      </c>
      <c r="D54" s="18" t="str">
        <f t="shared" si="0"/>
        <v>Standard colour products</v>
      </c>
      <c r="E54" s="18">
        <v>40</v>
      </c>
      <c r="F54" s="18">
        <v>359</v>
      </c>
      <c r="G54" s="18">
        <v>41</v>
      </c>
      <c r="H54" s="18">
        <v>14719</v>
      </c>
      <c r="I54" s="18">
        <v>106</v>
      </c>
      <c r="J54" s="18">
        <v>38054</v>
      </c>
      <c r="K54" s="18">
        <v>81</v>
      </c>
      <c r="L54" s="18">
        <v>29079</v>
      </c>
      <c r="M54" s="18">
        <v>215</v>
      </c>
      <c r="N54" s="18">
        <v>77185</v>
      </c>
      <c r="O54" s="18">
        <v>255</v>
      </c>
      <c r="P54" s="18">
        <v>91545</v>
      </c>
      <c r="Q54" s="18">
        <v>72</v>
      </c>
      <c r="R54" s="18">
        <v>25848</v>
      </c>
      <c r="S54" s="18">
        <v>21</v>
      </c>
      <c r="T54" s="18">
        <v>7539</v>
      </c>
      <c r="U54" s="18" t="s">
        <v>11</v>
      </c>
      <c r="V54" s="18">
        <v>93</v>
      </c>
    </row>
    <row r="55" spans="1:22" x14ac:dyDescent="0.3">
      <c r="A55" s="19" t="s">
        <v>51</v>
      </c>
      <c r="B55" s="19" t="s">
        <v>52</v>
      </c>
      <c r="C55" s="19" t="s">
        <v>18</v>
      </c>
      <c r="D55" s="18" t="str">
        <f t="shared" si="0"/>
        <v>Special colour products</v>
      </c>
      <c r="E55" s="19">
        <v>40</v>
      </c>
      <c r="F55" s="19">
        <v>399</v>
      </c>
      <c r="G55" s="19">
        <v>55</v>
      </c>
      <c r="H55" s="19">
        <v>21945</v>
      </c>
      <c r="I55" s="19">
        <v>45</v>
      </c>
      <c r="J55" s="19">
        <v>17955</v>
      </c>
      <c r="K55" s="19"/>
      <c r="L55" s="19">
        <v>0</v>
      </c>
      <c r="M55" s="19"/>
      <c r="N55" s="19">
        <v>0</v>
      </c>
      <c r="O55" s="19"/>
      <c r="P55" s="19">
        <v>0</v>
      </c>
      <c r="Q55" s="19"/>
      <c r="R55" s="19">
        <v>0</v>
      </c>
      <c r="S55" s="19"/>
      <c r="T55" s="19">
        <v>0</v>
      </c>
      <c r="U55" s="19" t="s">
        <v>11</v>
      </c>
      <c r="V55" s="19">
        <v>98</v>
      </c>
    </row>
    <row r="56" spans="1:22" x14ac:dyDescent="0.3">
      <c r="A56" s="18" t="s">
        <v>51</v>
      </c>
      <c r="B56" s="18" t="s">
        <v>52</v>
      </c>
      <c r="C56" s="18" t="s">
        <v>252</v>
      </c>
      <c r="D56" s="18" t="str">
        <f t="shared" si="0"/>
        <v>Special colour products</v>
      </c>
      <c r="E56" s="18">
        <v>40</v>
      </c>
      <c r="F56" s="18">
        <v>399</v>
      </c>
      <c r="G56" s="18">
        <v>30</v>
      </c>
      <c r="H56" s="18">
        <v>11970</v>
      </c>
      <c r="I56" s="18"/>
      <c r="J56" s="18">
        <v>0</v>
      </c>
      <c r="K56" s="18"/>
      <c r="L56" s="18">
        <v>0</v>
      </c>
      <c r="M56" s="18"/>
      <c r="N56" s="18">
        <v>0</v>
      </c>
      <c r="O56" s="18"/>
      <c r="P56" s="18">
        <v>0</v>
      </c>
      <c r="Q56" s="18"/>
      <c r="R56" s="18">
        <v>0</v>
      </c>
      <c r="S56" s="18"/>
      <c r="T56" s="18">
        <v>0</v>
      </c>
      <c r="U56" s="18" t="s">
        <v>11</v>
      </c>
      <c r="V56" s="18">
        <v>99</v>
      </c>
    </row>
    <row r="57" spans="1:22" x14ac:dyDescent="0.3">
      <c r="A57" s="19" t="s">
        <v>53</v>
      </c>
      <c r="B57" s="19" t="s">
        <v>54</v>
      </c>
      <c r="C57" s="19" t="s">
        <v>18</v>
      </c>
      <c r="D57" s="18" t="str">
        <f t="shared" si="0"/>
        <v>Special colour products</v>
      </c>
      <c r="E57" s="19">
        <v>30</v>
      </c>
      <c r="F57" s="19">
        <v>120</v>
      </c>
      <c r="G57" s="19">
        <v>42</v>
      </c>
      <c r="H57" s="19">
        <v>5040</v>
      </c>
      <c r="I57" s="19">
        <v>47</v>
      </c>
      <c r="J57" s="19">
        <v>5640</v>
      </c>
      <c r="K57" s="19">
        <v>12</v>
      </c>
      <c r="L57" s="19">
        <v>1440</v>
      </c>
      <c r="M57" s="19">
        <v>7</v>
      </c>
      <c r="N57" s="19">
        <v>840</v>
      </c>
      <c r="O57" s="19">
        <v>71</v>
      </c>
      <c r="P57" s="19">
        <v>8520</v>
      </c>
      <c r="Q57" s="19">
        <v>29</v>
      </c>
      <c r="R57" s="19">
        <v>3480</v>
      </c>
      <c r="S57" s="19">
        <v>31</v>
      </c>
      <c r="T57" s="19">
        <v>3720</v>
      </c>
      <c r="U57" s="19" t="s">
        <v>11</v>
      </c>
      <c r="V57" s="19">
        <v>96</v>
      </c>
    </row>
    <row r="58" spans="1:22" x14ac:dyDescent="0.3">
      <c r="A58" s="18" t="s">
        <v>53</v>
      </c>
      <c r="B58" s="18" t="s">
        <v>54</v>
      </c>
      <c r="C58" s="18" t="s">
        <v>252</v>
      </c>
      <c r="D58" s="18" t="str">
        <f t="shared" si="0"/>
        <v>Special colour products</v>
      </c>
      <c r="E58" s="18">
        <v>30</v>
      </c>
      <c r="F58" s="18">
        <v>150</v>
      </c>
      <c r="G58" s="18">
        <v>26</v>
      </c>
      <c r="H58" s="18">
        <v>3900</v>
      </c>
      <c r="I58" s="18">
        <v>25</v>
      </c>
      <c r="J58" s="18">
        <v>3750</v>
      </c>
      <c r="K58" s="18"/>
      <c r="L58" s="18">
        <v>0</v>
      </c>
      <c r="M58" s="18"/>
      <c r="N58" s="18">
        <v>0</v>
      </c>
      <c r="O58" s="18"/>
      <c r="P58" s="18">
        <v>0</v>
      </c>
      <c r="Q58" s="18"/>
      <c r="R58" s="18">
        <v>0</v>
      </c>
      <c r="S58" s="18"/>
      <c r="T58" s="18">
        <v>0</v>
      </c>
      <c r="U58" s="18" t="s">
        <v>11</v>
      </c>
      <c r="V58" s="18">
        <v>100</v>
      </c>
    </row>
    <row r="59" spans="1:22" x14ac:dyDescent="0.3">
      <c r="A59" s="19" t="s">
        <v>53</v>
      </c>
      <c r="B59" s="19" t="s">
        <v>54</v>
      </c>
      <c r="C59" s="19" t="s">
        <v>15</v>
      </c>
      <c r="D59" s="18" t="str">
        <f t="shared" si="0"/>
        <v>Special colour products</v>
      </c>
      <c r="E59" s="19">
        <v>30</v>
      </c>
      <c r="F59" s="19">
        <v>120</v>
      </c>
      <c r="G59" s="19">
        <v>5</v>
      </c>
      <c r="H59" s="19">
        <v>600</v>
      </c>
      <c r="I59" s="19"/>
      <c r="J59" s="19">
        <v>0</v>
      </c>
      <c r="K59" s="19"/>
      <c r="L59" s="19">
        <v>0</v>
      </c>
      <c r="M59" s="19"/>
      <c r="N59" s="19">
        <v>0</v>
      </c>
      <c r="O59" s="19"/>
      <c r="P59" s="19">
        <v>0</v>
      </c>
      <c r="Q59" s="19"/>
      <c r="R59" s="19">
        <v>0</v>
      </c>
      <c r="S59" s="19"/>
      <c r="T59" s="19">
        <v>0</v>
      </c>
      <c r="U59" s="19" t="s">
        <v>11</v>
      </c>
      <c r="V59" s="19">
        <v>96</v>
      </c>
    </row>
    <row r="60" spans="1:22" x14ac:dyDescent="0.3">
      <c r="A60" s="18" t="s">
        <v>53</v>
      </c>
      <c r="B60" s="18" t="s">
        <v>54</v>
      </c>
      <c r="C60" s="18" t="s">
        <v>44</v>
      </c>
      <c r="D60" s="18" t="str">
        <f t="shared" si="0"/>
        <v>Special colour products</v>
      </c>
      <c r="E60" s="18">
        <v>30</v>
      </c>
      <c r="F60" s="18">
        <v>120</v>
      </c>
      <c r="G60" s="18">
        <v>8</v>
      </c>
      <c r="H60" s="18">
        <v>960</v>
      </c>
      <c r="I60" s="18"/>
      <c r="J60" s="18">
        <v>0</v>
      </c>
      <c r="K60" s="18"/>
      <c r="L60" s="18">
        <v>0</v>
      </c>
      <c r="M60" s="18"/>
      <c r="N60" s="18">
        <v>0</v>
      </c>
      <c r="O60" s="18"/>
      <c r="P60" s="18">
        <v>0</v>
      </c>
      <c r="Q60" s="18"/>
      <c r="R60" s="18">
        <v>0</v>
      </c>
      <c r="S60" s="18"/>
      <c r="T60" s="18">
        <v>0</v>
      </c>
      <c r="U60" s="18" t="s">
        <v>11</v>
      </c>
      <c r="V60" s="18">
        <v>97</v>
      </c>
    </row>
    <row r="61" spans="1:22" hidden="1" x14ac:dyDescent="0.3">
      <c r="A61" s="19" t="s">
        <v>55</v>
      </c>
      <c r="B61" s="19" t="s">
        <v>56</v>
      </c>
      <c r="C61" s="19" t="s">
        <v>10</v>
      </c>
      <c r="D61" s="18" t="str">
        <f t="shared" si="0"/>
        <v>Standard colour products</v>
      </c>
      <c r="E61" s="19">
        <v>9</v>
      </c>
      <c r="F61" s="19">
        <v>45</v>
      </c>
      <c r="G61" s="19">
        <v>80</v>
      </c>
      <c r="H61" s="19">
        <v>3600</v>
      </c>
      <c r="I61" s="19">
        <v>71</v>
      </c>
      <c r="J61" s="19">
        <v>3195</v>
      </c>
      <c r="K61" s="19">
        <v>200</v>
      </c>
      <c r="L61" s="19">
        <v>9000</v>
      </c>
      <c r="M61" s="19">
        <v>114</v>
      </c>
      <c r="N61" s="19">
        <v>5130</v>
      </c>
      <c r="O61" s="19">
        <v>210</v>
      </c>
      <c r="P61" s="19">
        <v>9450</v>
      </c>
      <c r="Q61" s="19">
        <v>116</v>
      </c>
      <c r="R61" s="19">
        <v>5220</v>
      </c>
      <c r="S61" s="19">
        <v>408</v>
      </c>
      <c r="T61" s="19">
        <v>18360</v>
      </c>
      <c r="U61" s="19" t="s">
        <v>11</v>
      </c>
      <c r="V61" s="19">
        <v>97</v>
      </c>
    </row>
    <row r="62" spans="1:22" hidden="1" x14ac:dyDescent="0.3">
      <c r="A62" s="18" t="s">
        <v>55</v>
      </c>
      <c r="B62" s="18" t="s">
        <v>56</v>
      </c>
      <c r="C62" s="18" t="s">
        <v>13</v>
      </c>
      <c r="D62" s="18" t="str">
        <f t="shared" si="0"/>
        <v>Standard colour products</v>
      </c>
      <c r="E62" s="18">
        <v>9</v>
      </c>
      <c r="F62" s="18">
        <v>55</v>
      </c>
      <c r="G62" s="18">
        <v>230</v>
      </c>
      <c r="H62" s="18">
        <v>12650</v>
      </c>
      <c r="I62" s="18">
        <v>185</v>
      </c>
      <c r="J62" s="18">
        <v>10175</v>
      </c>
      <c r="K62" s="18">
        <v>74</v>
      </c>
      <c r="L62" s="18">
        <v>4070</v>
      </c>
      <c r="M62" s="18">
        <v>67</v>
      </c>
      <c r="N62" s="18">
        <v>3685</v>
      </c>
      <c r="O62" s="18">
        <v>55</v>
      </c>
      <c r="P62" s="18">
        <v>3025</v>
      </c>
      <c r="Q62" s="18">
        <v>80</v>
      </c>
      <c r="R62" s="18">
        <v>4400</v>
      </c>
      <c r="S62" s="18">
        <v>250</v>
      </c>
      <c r="T62" s="18">
        <v>13750</v>
      </c>
      <c r="U62" s="18" t="s">
        <v>11</v>
      </c>
      <c r="V62" s="18">
        <v>90</v>
      </c>
    </row>
    <row r="63" spans="1:22" hidden="1" x14ac:dyDescent="0.3">
      <c r="A63" s="19" t="s">
        <v>57</v>
      </c>
      <c r="B63" s="19" t="s">
        <v>58</v>
      </c>
      <c r="C63" s="19" t="s">
        <v>10</v>
      </c>
      <c r="D63" s="18" t="str">
        <f t="shared" si="0"/>
        <v>Standard colour products</v>
      </c>
      <c r="E63" s="19">
        <v>7.5</v>
      </c>
      <c r="F63" s="19">
        <v>58</v>
      </c>
      <c r="G63" s="19">
        <v>94</v>
      </c>
      <c r="H63" s="19">
        <v>5452</v>
      </c>
      <c r="I63" s="19">
        <v>138</v>
      </c>
      <c r="J63" s="19">
        <v>8004</v>
      </c>
      <c r="K63" s="19">
        <v>124</v>
      </c>
      <c r="L63" s="19">
        <v>7192</v>
      </c>
      <c r="M63" s="19">
        <v>72</v>
      </c>
      <c r="N63" s="19">
        <v>4176</v>
      </c>
      <c r="O63" s="19">
        <v>10</v>
      </c>
      <c r="P63" s="19">
        <v>580</v>
      </c>
      <c r="Q63" s="19">
        <v>0</v>
      </c>
      <c r="R63" s="19">
        <v>0</v>
      </c>
      <c r="S63" s="19">
        <v>0</v>
      </c>
      <c r="T63" s="19">
        <v>0</v>
      </c>
      <c r="U63" s="19" t="s">
        <v>11</v>
      </c>
      <c r="V63" s="19">
        <v>99</v>
      </c>
    </row>
    <row r="64" spans="1:22" hidden="1" x14ac:dyDescent="0.3">
      <c r="A64" s="18" t="s">
        <v>57</v>
      </c>
      <c r="B64" s="18" t="s">
        <v>58</v>
      </c>
      <c r="C64" s="18" t="s">
        <v>13</v>
      </c>
      <c r="D64" s="18" t="str">
        <f t="shared" si="0"/>
        <v>Standard colour products</v>
      </c>
      <c r="E64" s="18">
        <v>7.5</v>
      </c>
      <c r="F64" s="18">
        <v>70</v>
      </c>
      <c r="G64" s="18">
        <v>360</v>
      </c>
      <c r="H64" s="18">
        <v>25200</v>
      </c>
      <c r="I64" s="18">
        <v>245</v>
      </c>
      <c r="J64" s="18">
        <v>17150</v>
      </c>
      <c r="K64" s="18">
        <v>133</v>
      </c>
      <c r="L64" s="18">
        <v>9310</v>
      </c>
      <c r="M64" s="18">
        <v>88</v>
      </c>
      <c r="N64" s="18">
        <v>6160</v>
      </c>
      <c r="O64" s="18">
        <v>10</v>
      </c>
      <c r="P64" s="18">
        <v>700</v>
      </c>
      <c r="Q64" s="18"/>
      <c r="R64" s="18">
        <v>0</v>
      </c>
      <c r="S64" s="18"/>
      <c r="T64" s="18">
        <v>0</v>
      </c>
      <c r="U64" s="18" t="s">
        <v>11</v>
      </c>
      <c r="V64" s="18">
        <v>99</v>
      </c>
    </row>
    <row r="65" spans="1:22" x14ac:dyDescent="0.3">
      <c r="A65" s="19" t="s">
        <v>57</v>
      </c>
      <c r="B65" s="19" t="s">
        <v>58</v>
      </c>
      <c r="C65" s="19" t="s">
        <v>44</v>
      </c>
      <c r="D65" s="18" t="str">
        <f t="shared" si="0"/>
        <v>Special colour products</v>
      </c>
      <c r="E65" s="19">
        <v>7.5</v>
      </c>
      <c r="F65" s="19">
        <v>70</v>
      </c>
      <c r="G65" s="19">
        <v>5</v>
      </c>
      <c r="H65" s="19">
        <v>350</v>
      </c>
      <c r="I65" s="19"/>
      <c r="J65" s="19">
        <v>0</v>
      </c>
      <c r="K65" s="19"/>
      <c r="L65" s="19">
        <v>0</v>
      </c>
      <c r="M65" s="19"/>
      <c r="N65" s="19">
        <v>0</v>
      </c>
      <c r="O65" s="19"/>
      <c r="P65" s="19">
        <v>0</v>
      </c>
      <c r="Q65" s="19"/>
      <c r="R65" s="19">
        <v>0</v>
      </c>
      <c r="S65" s="19"/>
      <c r="T65" s="19">
        <v>0</v>
      </c>
      <c r="U65" s="19" t="s">
        <v>11</v>
      </c>
      <c r="V65" s="19">
        <v>96</v>
      </c>
    </row>
    <row r="66" spans="1:22" hidden="1" x14ac:dyDescent="0.3">
      <c r="A66" s="18" t="s">
        <v>59</v>
      </c>
      <c r="B66" s="18" t="s">
        <v>60</v>
      </c>
      <c r="C66" s="18" t="s">
        <v>10</v>
      </c>
      <c r="D66" s="18" t="str">
        <f t="shared" si="0"/>
        <v>Standard colour products</v>
      </c>
      <c r="E66" s="18">
        <v>3.5</v>
      </c>
      <c r="F66" s="18">
        <v>35</v>
      </c>
      <c r="G66" s="18">
        <v>62</v>
      </c>
      <c r="H66" s="18">
        <v>2170</v>
      </c>
      <c r="I66" s="18">
        <v>36</v>
      </c>
      <c r="J66" s="18">
        <v>1260</v>
      </c>
      <c r="K66" s="18">
        <v>46</v>
      </c>
      <c r="L66" s="18">
        <v>1610</v>
      </c>
      <c r="M66" s="18">
        <v>34</v>
      </c>
      <c r="N66" s="18">
        <v>1190</v>
      </c>
      <c r="O66" s="18">
        <v>1</v>
      </c>
      <c r="P66" s="18">
        <v>35</v>
      </c>
      <c r="Q66" s="18">
        <v>1</v>
      </c>
      <c r="R66" s="18">
        <v>35</v>
      </c>
      <c r="S66" s="18">
        <v>4</v>
      </c>
      <c r="T66" s="18">
        <v>140</v>
      </c>
      <c r="U66" s="18" t="s">
        <v>11</v>
      </c>
      <c r="V66" s="18">
        <v>100</v>
      </c>
    </row>
    <row r="67" spans="1:22" hidden="1" x14ac:dyDescent="0.3">
      <c r="A67" s="19" t="s">
        <v>59</v>
      </c>
      <c r="B67" s="19" t="s">
        <v>60</v>
      </c>
      <c r="C67" s="19" t="s">
        <v>13</v>
      </c>
      <c r="D67" s="18" t="str">
        <f t="shared" ref="D67:D130" si="1">IF(OR(C67="Black", C67="Standard Green"), "Standard colour products", "Special colour products")</f>
        <v>Standard colour products</v>
      </c>
      <c r="E67" s="19">
        <v>3.5</v>
      </c>
      <c r="F67" s="19">
        <v>50</v>
      </c>
      <c r="G67" s="19">
        <v>5</v>
      </c>
      <c r="H67" s="19">
        <v>250</v>
      </c>
      <c r="I67" s="19"/>
      <c r="J67" s="19">
        <v>0</v>
      </c>
      <c r="K67" s="19"/>
      <c r="L67" s="19">
        <v>0</v>
      </c>
      <c r="M67" s="19"/>
      <c r="N67" s="19">
        <v>0</v>
      </c>
      <c r="O67" s="19"/>
      <c r="P67" s="19">
        <v>0</v>
      </c>
      <c r="Q67" s="19"/>
      <c r="R67" s="19">
        <v>0</v>
      </c>
      <c r="S67" s="19"/>
      <c r="T67" s="19">
        <v>0</v>
      </c>
      <c r="U67" s="19" t="s">
        <v>11</v>
      </c>
      <c r="V67" s="19">
        <v>92</v>
      </c>
    </row>
    <row r="68" spans="1:22" x14ac:dyDescent="0.3">
      <c r="A68" s="18" t="s">
        <v>59</v>
      </c>
      <c r="B68" s="18" t="s">
        <v>60</v>
      </c>
      <c r="C68" s="18" t="s">
        <v>26</v>
      </c>
      <c r="D68" s="18" t="str">
        <f t="shared" si="1"/>
        <v>Special colour products</v>
      </c>
      <c r="E68" s="18">
        <v>3.5</v>
      </c>
      <c r="F68" s="18">
        <v>50</v>
      </c>
      <c r="G68" s="18">
        <v>3</v>
      </c>
      <c r="H68" s="18">
        <v>150</v>
      </c>
      <c r="I68" s="18"/>
      <c r="J68" s="18">
        <v>0</v>
      </c>
      <c r="K68" s="18"/>
      <c r="L68" s="18">
        <v>0</v>
      </c>
      <c r="M68" s="18"/>
      <c r="N68" s="18">
        <v>0</v>
      </c>
      <c r="O68" s="18"/>
      <c r="P68" s="18">
        <v>0</v>
      </c>
      <c r="Q68" s="18"/>
      <c r="R68" s="18">
        <v>0</v>
      </c>
      <c r="S68" s="18"/>
      <c r="T68" s="18">
        <v>0</v>
      </c>
      <c r="U68" s="18" t="s">
        <v>11</v>
      </c>
      <c r="V68" s="18">
        <v>93</v>
      </c>
    </row>
    <row r="69" spans="1:22" x14ac:dyDescent="0.3">
      <c r="A69" s="19" t="s">
        <v>59</v>
      </c>
      <c r="B69" s="19" t="s">
        <v>60</v>
      </c>
      <c r="C69" s="19" t="s">
        <v>18</v>
      </c>
      <c r="D69" s="18" t="str">
        <f t="shared" si="1"/>
        <v>Special colour products</v>
      </c>
      <c r="E69" s="19">
        <v>3.5</v>
      </c>
      <c r="F69" s="19">
        <v>65</v>
      </c>
      <c r="G69" s="19">
        <v>35</v>
      </c>
      <c r="H69" s="19">
        <v>2275</v>
      </c>
      <c r="I69" s="19"/>
      <c r="J69" s="19">
        <v>0</v>
      </c>
      <c r="K69" s="19"/>
      <c r="L69" s="19">
        <v>0</v>
      </c>
      <c r="M69" s="19"/>
      <c r="N69" s="19">
        <v>0</v>
      </c>
      <c r="O69" s="19"/>
      <c r="P69" s="19">
        <v>0</v>
      </c>
      <c r="Q69" s="19"/>
      <c r="R69" s="19">
        <v>0</v>
      </c>
      <c r="S69" s="19"/>
      <c r="T69" s="19">
        <v>0</v>
      </c>
      <c r="U69" s="19" t="s">
        <v>11</v>
      </c>
      <c r="V69" s="19">
        <v>96</v>
      </c>
    </row>
    <row r="70" spans="1:22" hidden="1" x14ac:dyDescent="0.3">
      <c r="A70" s="18" t="s">
        <v>61</v>
      </c>
      <c r="B70" s="18" t="s">
        <v>60</v>
      </c>
      <c r="C70" s="18" t="s">
        <v>10</v>
      </c>
      <c r="D70" s="18" t="str">
        <f t="shared" si="1"/>
        <v>Standard colour products</v>
      </c>
      <c r="E70" s="18">
        <v>5.5</v>
      </c>
      <c r="F70" s="18">
        <v>75</v>
      </c>
      <c r="G70" s="18">
        <v>45</v>
      </c>
      <c r="H70" s="18">
        <v>3375</v>
      </c>
      <c r="I70" s="18">
        <v>3</v>
      </c>
      <c r="J70" s="18">
        <v>225</v>
      </c>
      <c r="K70" s="18">
        <v>10</v>
      </c>
      <c r="L70" s="18">
        <v>750</v>
      </c>
      <c r="M70" s="18">
        <v>21</v>
      </c>
      <c r="N70" s="18">
        <v>1575</v>
      </c>
      <c r="O70" s="18">
        <v>1</v>
      </c>
      <c r="P70" s="18">
        <v>75</v>
      </c>
      <c r="Q70" s="18">
        <v>40</v>
      </c>
      <c r="R70" s="18">
        <v>3000</v>
      </c>
      <c r="S70" s="18">
        <v>41</v>
      </c>
      <c r="T70" s="18">
        <v>3075</v>
      </c>
      <c r="U70" s="18" t="s">
        <v>11</v>
      </c>
      <c r="V70" s="18">
        <v>91</v>
      </c>
    </row>
    <row r="71" spans="1:22" hidden="1" x14ac:dyDescent="0.3">
      <c r="A71" s="19" t="s">
        <v>61</v>
      </c>
      <c r="B71" s="19" t="s">
        <v>60</v>
      </c>
      <c r="C71" s="19" t="s">
        <v>13</v>
      </c>
      <c r="D71" s="18" t="str">
        <f t="shared" si="1"/>
        <v>Standard colour products</v>
      </c>
      <c r="E71" s="19">
        <v>5.5</v>
      </c>
      <c r="F71" s="19">
        <v>80</v>
      </c>
      <c r="G71" s="19">
        <v>200</v>
      </c>
      <c r="H71" s="19">
        <v>16000</v>
      </c>
      <c r="I71" s="19">
        <v>45</v>
      </c>
      <c r="J71" s="19">
        <v>3600</v>
      </c>
      <c r="K71" s="19">
        <v>5</v>
      </c>
      <c r="L71" s="19">
        <v>400</v>
      </c>
      <c r="M71" s="19"/>
      <c r="N71" s="19">
        <v>0</v>
      </c>
      <c r="O71" s="19"/>
      <c r="P71" s="19">
        <v>0</v>
      </c>
      <c r="Q71" s="19"/>
      <c r="R71" s="19">
        <v>0</v>
      </c>
      <c r="S71" s="19"/>
      <c r="T71" s="19">
        <v>0</v>
      </c>
      <c r="U71" s="19" t="s">
        <v>11</v>
      </c>
      <c r="V71" s="19">
        <v>92</v>
      </c>
    </row>
    <row r="72" spans="1:22" x14ac:dyDescent="0.3">
      <c r="A72" s="18" t="s">
        <v>61</v>
      </c>
      <c r="B72" s="18" t="s">
        <v>60</v>
      </c>
      <c r="C72" s="18" t="s">
        <v>18</v>
      </c>
      <c r="D72" s="18" t="str">
        <f t="shared" si="1"/>
        <v>Special colour products</v>
      </c>
      <c r="E72" s="18">
        <v>5.5</v>
      </c>
      <c r="F72" s="18">
        <v>95</v>
      </c>
      <c r="G72" s="18">
        <v>35</v>
      </c>
      <c r="H72" s="18">
        <v>3325</v>
      </c>
      <c r="I72" s="18"/>
      <c r="J72" s="18">
        <v>0</v>
      </c>
      <c r="K72" s="18"/>
      <c r="L72" s="18">
        <v>0</v>
      </c>
      <c r="M72" s="18"/>
      <c r="N72" s="18">
        <v>0</v>
      </c>
      <c r="O72" s="18"/>
      <c r="P72" s="18">
        <v>0</v>
      </c>
      <c r="Q72" s="18"/>
      <c r="R72" s="18">
        <v>0</v>
      </c>
      <c r="S72" s="18"/>
      <c r="T72" s="18">
        <v>0</v>
      </c>
      <c r="U72" s="18" t="s">
        <v>11</v>
      </c>
      <c r="V72" s="18">
        <v>96</v>
      </c>
    </row>
    <row r="73" spans="1:22" hidden="1" x14ac:dyDescent="0.3">
      <c r="A73" s="19" t="s">
        <v>62</v>
      </c>
      <c r="B73" s="19" t="s">
        <v>63</v>
      </c>
      <c r="C73" s="19" t="s">
        <v>10</v>
      </c>
      <c r="D73" s="18" t="str">
        <f t="shared" si="1"/>
        <v>Standard colour products</v>
      </c>
      <c r="E73" s="19">
        <v>3.5</v>
      </c>
      <c r="F73" s="19">
        <v>28</v>
      </c>
      <c r="G73" s="19">
        <v>299</v>
      </c>
      <c r="H73" s="19">
        <v>8372</v>
      </c>
      <c r="I73" s="19">
        <v>83</v>
      </c>
      <c r="J73" s="19">
        <v>2324</v>
      </c>
      <c r="K73" s="19">
        <v>176</v>
      </c>
      <c r="L73" s="19">
        <v>4928</v>
      </c>
      <c r="M73" s="19">
        <v>400</v>
      </c>
      <c r="N73" s="19">
        <v>11200</v>
      </c>
      <c r="O73" s="19">
        <v>427</v>
      </c>
      <c r="P73" s="19">
        <v>11956</v>
      </c>
      <c r="Q73" s="19">
        <v>459</v>
      </c>
      <c r="R73" s="19">
        <v>12852</v>
      </c>
      <c r="S73" s="19">
        <v>369</v>
      </c>
      <c r="T73" s="19">
        <v>10332</v>
      </c>
      <c r="U73" s="19" t="s">
        <v>11</v>
      </c>
      <c r="V73" s="19">
        <v>99</v>
      </c>
    </row>
    <row r="74" spans="1:22" hidden="1" x14ac:dyDescent="0.3">
      <c r="A74" s="18" t="s">
        <v>62</v>
      </c>
      <c r="B74" s="18" t="s">
        <v>63</v>
      </c>
      <c r="C74" s="18" t="s">
        <v>13</v>
      </c>
      <c r="D74" s="18" t="str">
        <f t="shared" si="1"/>
        <v>Standard colour products</v>
      </c>
      <c r="E74" s="18">
        <v>3.5</v>
      </c>
      <c r="F74" s="18">
        <v>35</v>
      </c>
      <c r="G74" s="18">
        <v>433</v>
      </c>
      <c r="H74" s="18">
        <v>15155</v>
      </c>
      <c r="I74" s="18">
        <v>350</v>
      </c>
      <c r="J74" s="18">
        <v>12250</v>
      </c>
      <c r="K74" s="18">
        <v>235</v>
      </c>
      <c r="L74" s="18">
        <v>8225</v>
      </c>
      <c r="M74" s="18">
        <v>170</v>
      </c>
      <c r="N74" s="18">
        <v>5950</v>
      </c>
      <c r="O74" s="18">
        <v>55</v>
      </c>
      <c r="P74" s="18">
        <v>1925</v>
      </c>
      <c r="Q74" s="18">
        <v>135</v>
      </c>
      <c r="R74" s="18">
        <v>4725</v>
      </c>
      <c r="S74" s="18">
        <v>120</v>
      </c>
      <c r="T74" s="18">
        <v>4200</v>
      </c>
      <c r="U74" s="18" t="s">
        <v>11</v>
      </c>
      <c r="V74" s="18">
        <v>99</v>
      </c>
    </row>
    <row r="75" spans="1:22" x14ac:dyDescent="0.3">
      <c r="A75" s="19" t="s">
        <v>62</v>
      </c>
      <c r="B75" s="19" t="s">
        <v>63</v>
      </c>
      <c r="C75" s="19" t="s">
        <v>44</v>
      </c>
      <c r="D75" s="18" t="str">
        <f t="shared" si="1"/>
        <v>Special colour products</v>
      </c>
      <c r="E75" s="19">
        <v>3.5</v>
      </c>
      <c r="F75" s="19">
        <v>35</v>
      </c>
      <c r="G75" s="19"/>
      <c r="H75" s="19">
        <v>0</v>
      </c>
      <c r="I75" s="19">
        <v>13</v>
      </c>
      <c r="J75" s="19">
        <v>455</v>
      </c>
      <c r="K75" s="19"/>
      <c r="L75" s="19">
        <v>0</v>
      </c>
      <c r="M75" s="19"/>
      <c r="N75" s="19">
        <v>0</v>
      </c>
      <c r="O75" s="19"/>
      <c r="P75" s="19">
        <v>0</v>
      </c>
      <c r="Q75" s="19"/>
      <c r="R75" s="19">
        <v>0</v>
      </c>
      <c r="S75" s="19"/>
      <c r="T75" s="19">
        <v>0</v>
      </c>
      <c r="U75" s="19" t="s">
        <v>11</v>
      </c>
      <c r="V75" s="19">
        <v>100</v>
      </c>
    </row>
    <row r="76" spans="1:22" hidden="1" x14ac:dyDescent="0.3">
      <c r="A76" s="18" t="s">
        <v>64</v>
      </c>
      <c r="B76" s="18" t="s">
        <v>60</v>
      </c>
      <c r="C76" s="18" t="s">
        <v>10</v>
      </c>
      <c r="D76" s="18" t="str">
        <f t="shared" si="1"/>
        <v>Standard colour products</v>
      </c>
      <c r="E76" s="18">
        <v>8</v>
      </c>
      <c r="F76" s="18">
        <v>65</v>
      </c>
      <c r="G76" s="18">
        <v>163</v>
      </c>
      <c r="H76" s="18">
        <v>10595</v>
      </c>
      <c r="I76" s="18">
        <v>33</v>
      </c>
      <c r="J76" s="18">
        <v>2145</v>
      </c>
      <c r="K76" s="18">
        <v>68</v>
      </c>
      <c r="L76" s="18">
        <v>4420</v>
      </c>
      <c r="M76" s="18">
        <v>32</v>
      </c>
      <c r="N76" s="18">
        <v>2080</v>
      </c>
      <c r="O76" s="18">
        <v>138</v>
      </c>
      <c r="P76" s="18">
        <v>8970</v>
      </c>
      <c r="Q76" s="18">
        <v>386</v>
      </c>
      <c r="R76" s="18">
        <v>25090</v>
      </c>
      <c r="S76" s="18">
        <v>233</v>
      </c>
      <c r="T76" s="18">
        <v>15145</v>
      </c>
      <c r="U76" s="18" t="s">
        <v>11</v>
      </c>
      <c r="V76" s="18">
        <v>91</v>
      </c>
    </row>
    <row r="77" spans="1:22" hidden="1" x14ac:dyDescent="0.3">
      <c r="A77" s="19" t="s">
        <v>64</v>
      </c>
      <c r="B77" s="19" t="s">
        <v>60</v>
      </c>
      <c r="C77" s="19" t="s">
        <v>13</v>
      </c>
      <c r="D77" s="18" t="str">
        <f t="shared" si="1"/>
        <v>Standard colour products</v>
      </c>
      <c r="E77" s="19">
        <v>8</v>
      </c>
      <c r="F77" s="19">
        <v>80</v>
      </c>
      <c r="G77" s="19">
        <v>189</v>
      </c>
      <c r="H77" s="19">
        <v>15120</v>
      </c>
      <c r="I77" s="19">
        <v>144</v>
      </c>
      <c r="J77" s="19">
        <v>11520</v>
      </c>
      <c r="K77" s="19">
        <v>64</v>
      </c>
      <c r="L77" s="19">
        <v>5120</v>
      </c>
      <c r="M77" s="19"/>
      <c r="N77" s="19">
        <v>0</v>
      </c>
      <c r="O77" s="19">
        <v>87</v>
      </c>
      <c r="P77" s="19">
        <v>6960</v>
      </c>
      <c r="Q77" s="19">
        <v>153</v>
      </c>
      <c r="R77" s="19">
        <v>12240</v>
      </c>
      <c r="S77" s="19">
        <v>145</v>
      </c>
      <c r="T77" s="19">
        <v>11600</v>
      </c>
      <c r="U77" s="19" t="s">
        <v>11</v>
      </c>
      <c r="V77" s="19">
        <v>98</v>
      </c>
    </row>
    <row r="78" spans="1:22" x14ac:dyDescent="0.3">
      <c r="A78" s="18" t="s">
        <v>64</v>
      </c>
      <c r="B78" s="18" t="s">
        <v>60</v>
      </c>
      <c r="C78" s="18" t="s">
        <v>18</v>
      </c>
      <c r="D78" s="18" t="str">
        <f t="shared" si="1"/>
        <v>Special colour products</v>
      </c>
      <c r="E78" s="18">
        <v>8</v>
      </c>
      <c r="F78" s="18">
        <v>80</v>
      </c>
      <c r="G78" s="18">
        <v>35</v>
      </c>
      <c r="H78" s="18">
        <v>2800</v>
      </c>
      <c r="I78" s="18">
        <v>23</v>
      </c>
      <c r="J78" s="18">
        <v>1840</v>
      </c>
      <c r="K78" s="18"/>
      <c r="L78" s="18">
        <v>0</v>
      </c>
      <c r="M78" s="18"/>
      <c r="N78" s="18">
        <v>0</v>
      </c>
      <c r="O78" s="18"/>
      <c r="P78" s="18">
        <v>0</v>
      </c>
      <c r="Q78" s="18"/>
      <c r="R78" s="18">
        <v>0</v>
      </c>
      <c r="S78" s="18"/>
      <c r="T78" s="18">
        <v>0</v>
      </c>
      <c r="U78" s="18" t="s">
        <v>11</v>
      </c>
      <c r="V78" s="18">
        <v>93</v>
      </c>
    </row>
    <row r="79" spans="1:22" hidden="1" x14ac:dyDescent="0.3">
      <c r="A79" s="19" t="s">
        <v>65</v>
      </c>
      <c r="B79" s="19" t="s">
        <v>63</v>
      </c>
      <c r="C79" s="19" t="s">
        <v>10</v>
      </c>
      <c r="D79" s="18" t="str">
        <f t="shared" si="1"/>
        <v>Standard colour products</v>
      </c>
      <c r="E79" s="19">
        <v>3.5</v>
      </c>
      <c r="F79" s="19">
        <v>25</v>
      </c>
      <c r="G79" s="19">
        <v>382</v>
      </c>
      <c r="H79" s="19">
        <v>9550</v>
      </c>
      <c r="I79" s="19">
        <v>425</v>
      </c>
      <c r="J79" s="19">
        <v>10625</v>
      </c>
      <c r="K79" s="19">
        <v>323</v>
      </c>
      <c r="L79" s="19">
        <v>8075</v>
      </c>
      <c r="M79" s="19">
        <v>238</v>
      </c>
      <c r="N79" s="19">
        <v>5950</v>
      </c>
      <c r="O79" s="19">
        <v>484</v>
      </c>
      <c r="P79" s="19">
        <v>12100</v>
      </c>
      <c r="Q79" s="19">
        <v>394</v>
      </c>
      <c r="R79" s="19">
        <v>9850</v>
      </c>
      <c r="S79" s="19">
        <v>213</v>
      </c>
      <c r="T79" s="19">
        <v>5325</v>
      </c>
      <c r="U79" s="19" t="s">
        <v>11</v>
      </c>
      <c r="V79" s="19">
        <v>97</v>
      </c>
    </row>
    <row r="80" spans="1:22" hidden="1" x14ac:dyDescent="0.3">
      <c r="A80" s="18" t="s">
        <v>65</v>
      </c>
      <c r="B80" s="18" t="s">
        <v>63</v>
      </c>
      <c r="C80" s="18" t="s">
        <v>13</v>
      </c>
      <c r="D80" s="18" t="str">
        <f t="shared" si="1"/>
        <v>Standard colour products</v>
      </c>
      <c r="E80" s="18">
        <v>3.5</v>
      </c>
      <c r="F80" s="18">
        <v>35</v>
      </c>
      <c r="G80" s="18">
        <v>530</v>
      </c>
      <c r="H80" s="18">
        <v>18550</v>
      </c>
      <c r="I80" s="18">
        <v>480</v>
      </c>
      <c r="J80" s="18">
        <v>16800</v>
      </c>
      <c r="K80" s="18">
        <v>257</v>
      </c>
      <c r="L80" s="18">
        <v>8995</v>
      </c>
      <c r="M80" s="18">
        <v>200</v>
      </c>
      <c r="N80" s="18">
        <v>7000</v>
      </c>
      <c r="O80" s="18">
        <v>230</v>
      </c>
      <c r="P80" s="18">
        <v>8050</v>
      </c>
      <c r="Q80" s="18">
        <v>580</v>
      </c>
      <c r="R80" s="18">
        <v>20300</v>
      </c>
      <c r="S80" s="18">
        <v>578</v>
      </c>
      <c r="T80" s="18">
        <v>20230</v>
      </c>
      <c r="U80" s="18" t="s">
        <v>11</v>
      </c>
      <c r="V80" s="18">
        <v>95</v>
      </c>
    </row>
    <row r="81" spans="1:22" hidden="1" x14ac:dyDescent="0.3">
      <c r="A81" s="19" t="s">
        <v>66</v>
      </c>
      <c r="B81" s="19" t="s">
        <v>60</v>
      </c>
      <c r="C81" s="19" t="s">
        <v>10</v>
      </c>
      <c r="D81" s="18" t="str">
        <f t="shared" si="1"/>
        <v>Standard colour products</v>
      </c>
      <c r="E81" s="19">
        <v>10</v>
      </c>
      <c r="F81" s="19">
        <v>130</v>
      </c>
      <c r="G81" s="19">
        <v>38</v>
      </c>
      <c r="H81" s="19">
        <v>4940</v>
      </c>
      <c r="I81" s="19">
        <v>16</v>
      </c>
      <c r="J81" s="19">
        <v>2080</v>
      </c>
      <c r="K81" s="19">
        <v>36</v>
      </c>
      <c r="L81" s="19">
        <v>4680</v>
      </c>
      <c r="M81" s="19">
        <v>79</v>
      </c>
      <c r="N81" s="19">
        <v>10270</v>
      </c>
      <c r="O81" s="19">
        <v>23</v>
      </c>
      <c r="P81" s="19">
        <v>2990</v>
      </c>
      <c r="Q81" s="19">
        <v>78</v>
      </c>
      <c r="R81" s="19">
        <v>10140</v>
      </c>
      <c r="S81" s="19">
        <v>124</v>
      </c>
      <c r="T81" s="19">
        <v>16120</v>
      </c>
      <c r="U81" s="19" t="s">
        <v>11</v>
      </c>
      <c r="V81" s="19">
        <v>97</v>
      </c>
    </row>
    <row r="82" spans="1:22" hidden="1" x14ac:dyDescent="0.3">
      <c r="A82" s="18" t="s">
        <v>66</v>
      </c>
      <c r="B82" s="18" t="s">
        <v>60</v>
      </c>
      <c r="C82" s="18" t="s">
        <v>13</v>
      </c>
      <c r="D82" s="18" t="str">
        <f t="shared" si="1"/>
        <v>Standard colour products</v>
      </c>
      <c r="E82" s="18">
        <v>10</v>
      </c>
      <c r="F82" s="18">
        <v>145</v>
      </c>
      <c r="G82" s="18">
        <v>45</v>
      </c>
      <c r="H82" s="18">
        <v>6525</v>
      </c>
      <c r="I82" s="18">
        <v>35</v>
      </c>
      <c r="J82" s="18">
        <v>5075</v>
      </c>
      <c r="K82" s="18">
        <v>30</v>
      </c>
      <c r="L82" s="18">
        <v>4350</v>
      </c>
      <c r="M82" s="18">
        <v>20</v>
      </c>
      <c r="N82" s="18">
        <v>2900</v>
      </c>
      <c r="O82" s="18">
        <v>15</v>
      </c>
      <c r="P82" s="18">
        <v>2175</v>
      </c>
      <c r="Q82" s="18">
        <v>50</v>
      </c>
      <c r="R82" s="18">
        <v>7250</v>
      </c>
      <c r="S82" s="18">
        <v>45</v>
      </c>
      <c r="T82" s="18">
        <v>6525</v>
      </c>
      <c r="U82" s="18" t="s">
        <v>11</v>
      </c>
      <c r="V82" s="18">
        <v>100</v>
      </c>
    </row>
    <row r="83" spans="1:22" x14ac:dyDescent="0.3">
      <c r="A83" s="19" t="s">
        <v>66</v>
      </c>
      <c r="B83" s="19" t="s">
        <v>60</v>
      </c>
      <c r="C83" s="19" t="s">
        <v>18</v>
      </c>
      <c r="D83" s="18" t="str">
        <f t="shared" si="1"/>
        <v>Special colour products</v>
      </c>
      <c r="E83" s="19">
        <v>10</v>
      </c>
      <c r="F83" s="19">
        <v>160</v>
      </c>
      <c r="G83" s="19">
        <v>55</v>
      </c>
      <c r="H83" s="19">
        <v>8800</v>
      </c>
      <c r="I83" s="19"/>
      <c r="J83" s="19">
        <v>0</v>
      </c>
      <c r="K83" s="19"/>
      <c r="L83" s="19">
        <v>0</v>
      </c>
      <c r="M83" s="19"/>
      <c r="N83" s="19">
        <v>0</v>
      </c>
      <c r="O83" s="19"/>
      <c r="P83" s="19">
        <v>0</v>
      </c>
      <c r="Q83" s="19"/>
      <c r="R83" s="19">
        <v>0</v>
      </c>
      <c r="S83" s="19"/>
      <c r="T83" s="19">
        <v>0</v>
      </c>
      <c r="U83" s="19" t="s">
        <v>11</v>
      </c>
      <c r="V83" s="19">
        <v>99</v>
      </c>
    </row>
    <row r="84" spans="1:22" hidden="1" x14ac:dyDescent="0.3">
      <c r="A84" s="18" t="s">
        <v>67</v>
      </c>
      <c r="B84" s="18" t="s">
        <v>56</v>
      </c>
      <c r="C84" s="18" t="s">
        <v>10</v>
      </c>
      <c r="D84" s="18" t="str">
        <f t="shared" si="1"/>
        <v>Standard colour products</v>
      </c>
      <c r="E84" s="18">
        <v>4.5</v>
      </c>
      <c r="F84" s="18">
        <v>40</v>
      </c>
      <c r="G84" s="18">
        <v>41</v>
      </c>
      <c r="H84" s="18">
        <v>1640</v>
      </c>
      <c r="I84" s="18">
        <v>68</v>
      </c>
      <c r="J84" s="18">
        <v>2720</v>
      </c>
      <c r="K84" s="18">
        <v>183</v>
      </c>
      <c r="L84" s="18">
        <v>7320</v>
      </c>
      <c r="M84" s="18">
        <v>73</v>
      </c>
      <c r="N84" s="18">
        <v>2920</v>
      </c>
      <c r="O84" s="18">
        <v>79</v>
      </c>
      <c r="P84" s="18">
        <v>3160</v>
      </c>
      <c r="Q84" s="18">
        <v>314</v>
      </c>
      <c r="R84" s="18">
        <v>12560</v>
      </c>
      <c r="S84" s="18">
        <v>156</v>
      </c>
      <c r="T84" s="18">
        <v>6240</v>
      </c>
      <c r="U84" s="18" t="s">
        <v>11</v>
      </c>
      <c r="V84" s="18">
        <v>97</v>
      </c>
    </row>
    <row r="85" spans="1:22" hidden="1" x14ac:dyDescent="0.3">
      <c r="A85" s="19" t="s">
        <v>67</v>
      </c>
      <c r="B85" s="19" t="s">
        <v>56</v>
      </c>
      <c r="C85" s="19" t="s">
        <v>13</v>
      </c>
      <c r="D85" s="18" t="str">
        <f t="shared" si="1"/>
        <v>Standard colour products</v>
      </c>
      <c r="E85" s="19">
        <v>4.5</v>
      </c>
      <c r="F85" s="19">
        <v>50</v>
      </c>
      <c r="G85" s="19">
        <v>40</v>
      </c>
      <c r="H85" s="19">
        <v>2000</v>
      </c>
      <c r="I85" s="19">
        <v>33</v>
      </c>
      <c r="J85" s="19">
        <v>1650</v>
      </c>
      <c r="K85" s="19">
        <v>45</v>
      </c>
      <c r="L85" s="19">
        <v>2250</v>
      </c>
      <c r="M85" s="19">
        <v>20</v>
      </c>
      <c r="N85" s="19">
        <v>1000</v>
      </c>
      <c r="O85" s="19">
        <v>15</v>
      </c>
      <c r="P85" s="19">
        <v>750</v>
      </c>
      <c r="Q85" s="19">
        <v>55</v>
      </c>
      <c r="R85" s="19">
        <v>2750</v>
      </c>
      <c r="S85" s="19">
        <v>46</v>
      </c>
      <c r="T85" s="19">
        <v>2300</v>
      </c>
      <c r="U85" s="19" t="s">
        <v>11</v>
      </c>
      <c r="V85" s="19">
        <v>100</v>
      </c>
    </row>
    <row r="86" spans="1:22" x14ac:dyDescent="0.3">
      <c r="A86" s="18" t="s">
        <v>67</v>
      </c>
      <c r="B86" s="18" t="s">
        <v>56</v>
      </c>
      <c r="C86" s="18" t="s">
        <v>18</v>
      </c>
      <c r="D86" s="18" t="str">
        <f t="shared" si="1"/>
        <v>Special colour products</v>
      </c>
      <c r="E86" s="18">
        <v>4.5</v>
      </c>
      <c r="F86" s="18">
        <v>65</v>
      </c>
      <c r="G86" s="18">
        <v>5</v>
      </c>
      <c r="H86" s="18">
        <v>325</v>
      </c>
      <c r="I86" s="18"/>
      <c r="J86" s="18">
        <v>0</v>
      </c>
      <c r="K86" s="18"/>
      <c r="L86" s="18">
        <v>0</v>
      </c>
      <c r="M86" s="18"/>
      <c r="N86" s="18">
        <v>0</v>
      </c>
      <c r="O86" s="18"/>
      <c r="P86" s="18">
        <v>0</v>
      </c>
      <c r="Q86" s="18"/>
      <c r="R86" s="18">
        <v>0</v>
      </c>
      <c r="S86" s="18"/>
      <c r="T86" s="18">
        <v>0</v>
      </c>
      <c r="U86" s="18" t="s">
        <v>11</v>
      </c>
      <c r="V86" s="18">
        <v>94</v>
      </c>
    </row>
    <row r="87" spans="1:22" hidden="1" x14ac:dyDescent="0.3">
      <c r="A87" s="19" t="s">
        <v>68</v>
      </c>
      <c r="B87" s="19" t="s">
        <v>69</v>
      </c>
      <c r="C87" s="19" t="s">
        <v>10</v>
      </c>
      <c r="D87" s="18" t="str">
        <f t="shared" si="1"/>
        <v>Standard colour products</v>
      </c>
      <c r="E87" s="19">
        <v>5</v>
      </c>
      <c r="F87" s="19">
        <v>85</v>
      </c>
      <c r="G87" s="19">
        <v>268</v>
      </c>
      <c r="H87" s="19">
        <v>22780</v>
      </c>
      <c r="I87" s="19">
        <v>253</v>
      </c>
      <c r="J87" s="19">
        <v>21505</v>
      </c>
      <c r="K87" s="19">
        <v>178</v>
      </c>
      <c r="L87" s="19">
        <v>15130</v>
      </c>
      <c r="M87" s="19">
        <v>360</v>
      </c>
      <c r="N87" s="19">
        <v>30600</v>
      </c>
      <c r="O87" s="19">
        <v>816</v>
      </c>
      <c r="P87" s="19">
        <v>69360</v>
      </c>
      <c r="Q87" s="19">
        <v>410</v>
      </c>
      <c r="R87" s="19">
        <v>34850</v>
      </c>
      <c r="S87" s="19">
        <v>301</v>
      </c>
      <c r="T87" s="19">
        <v>25585</v>
      </c>
      <c r="U87" s="19" t="s">
        <v>11</v>
      </c>
      <c r="V87" s="19">
        <v>93</v>
      </c>
    </row>
    <row r="88" spans="1:22" hidden="1" x14ac:dyDescent="0.3">
      <c r="A88" s="18" t="s">
        <v>68</v>
      </c>
      <c r="B88" s="18" t="s">
        <v>69</v>
      </c>
      <c r="C88" s="18" t="s">
        <v>13</v>
      </c>
      <c r="D88" s="18" t="str">
        <f t="shared" si="1"/>
        <v>Standard colour products</v>
      </c>
      <c r="E88" s="18">
        <v>5</v>
      </c>
      <c r="F88" s="18">
        <v>85</v>
      </c>
      <c r="G88" s="18">
        <v>180</v>
      </c>
      <c r="H88" s="18">
        <v>15300</v>
      </c>
      <c r="I88" s="18"/>
      <c r="J88" s="18">
        <v>0</v>
      </c>
      <c r="K88" s="18"/>
      <c r="L88" s="18">
        <v>0</v>
      </c>
      <c r="M88" s="18"/>
      <c r="N88" s="18">
        <v>0</v>
      </c>
      <c r="O88" s="18"/>
      <c r="P88" s="18">
        <v>0</v>
      </c>
      <c r="Q88" s="18"/>
      <c r="R88" s="18">
        <v>0</v>
      </c>
      <c r="S88" s="18"/>
      <c r="T88" s="18">
        <v>0</v>
      </c>
      <c r="U88" s="18" t="s">
        <v>11</v>
      </c>
      <c r="V88" s="18">
        <v>98</v>
      </c>
    </row>
    <row r="89" spans="1:22" hidden="1" x14ac:dyDescent="0.3">
      <c r="A89" s="19" t="s">
        <v>70</v>
      </c>
      <c r="B89" s="19" t="s">
        <v>56</v>
      </c>
      <c r="C89" s="19" t="s">
        <v>10</v>
      </c>
      <c r="D89" s="18" t="str">
        <f t="shared" si="1"/>
        <v>Standard colour products</v>
      </c>
      <c r="E89" s="19">
        <v>3.5</v>
      </c>
      <c r="F89" s="19">
        <v>35</v>
      </c>
      <c r="G89" s="19">
        <v>124</v>
      </c>
      <c r="H89" s="19">
        <v>4340</v>
      </c>
      <c r="I89" s="19">
        <v>4</v>
      </c>
      <c r="J89" s="19">
        <v>140</v>
      </c>
      <c r="K89" s="19">
        <v>127</v>
      </c>
      <c r="L89" s="19">
        <v>4445</v>
      </c>
      <c r="M89" s="19">
        <v>35</v>
      </c>
      <c r="N89" s="19">
        <v>1225</v>
      </c>
      <c r="O89" s="19">
        <v>38</v>
      </c>
      <c r="P89" s="19">
        <v>1330</v>
      </c>
      <c r="Q89" s="19">
        <v>12</v>
      </c>
      <c r="R89" s="19">
        <v>420</v>
      </c>
      <c r="S89" s="19">
        <v>0</v>
      </c>
      <c r="T89" s="19">
        <v>0</v>
      </c>
      <c r="U89" s="19" t="s">
        <v>11</v>
      </c>
      <c r="V89" s="19">
        <v>97</v>
      </c>
    </row>
    <row r="90" spans="1:22" hidden="1" x14ac:dyDescent="0.3">
      <c r="A90" s="18" t="s">
        <v>70</v>
      </c>
      <c r="B90" s="18" t="s">
        <v>56</v>
      </c>
      <c r="C90" s="18" t="s">
        <v>13</v>
      </c>
      <c r="D90" s="18" t="str">
        <f t="shared" si="1"/>
        <v>Standard colour products</v>
      </c>
      <c r="E90" s="18">
        <v>3.5</v>
      </c>
      <c r="F90" s="18">
        <v>45</v>
      </c>
      <c r="G90" s="18">
        <v>24</v>
      </c>
      <c r="H90" s="18">
        <v>1080</v>
      </c>
      <c r="I90" s="18"/>
      <c r="J90" s="18">
        <v>0</v>
      </c>
      <c r="K90" s="18"/>
      <c r="L90" s="18">
        <v>0</v>
      </c>
      <c r="M90" s="18"/>
      <c r="N90" s="18">
        <v>0</v>
      </c>
      <c r="O90" s="18"/>
      <c r="P90" s="18">
        <v>0</v>
      </c>
      <c r="Q90" s="18"/>
      <c r="R90" s="18">
        <v>0</v>
      </c>
      <c r="S90" s="18"/>
      <c r="T90" s="18">
        <v>0</v>
      </c>
      <c r="U90" s="18" t="s">
        <v>11</v>
      </c>
      <c r="V90" s="18">
        <v>91</v>
      </c>
    </row>
    <row r="91" spans="1:22" x14ac:dyDescent="0.3">
      <c r="A91" s="19" t="s">
        <v>70</v>
      </c>
      <c r="B91" s="19" t="s">
        <v>56</v>
      </c>
      <c r="C91" s="19" t="s">
        <v>18</v>
      </c>
      <c r="D91" s="18" t="str">
        <f t="shared" si="1"/>
        <v>Special colour products</v>
      </c>
      <c r="E91" s="19">
        <v>3.5</v>
      </c>
      <c r="F91" s="19">
        <v>60</v>
      </c>
      <c r="G91" s="19">
        <v>3</v>
      </c>
      <c r="H91" s="19">
        <v>180</v>
      </c>
      <c r="I91" s="19"/>
      <c r="J91" s="19">
        <v>0</v>
      </c>
      <c r="K91" s="19"/>
      <c r="L91" s="19">
        <v>0</v>
      </c>
      <c r="M91" s="19"/>
      <c r="N91" s="19">
        <v>0</v>
      </c>
      <c r="O91" s="19"/>
      <c r="P91" s="19">
        <v>0</v>
      </c>
      <c r="Q91" s="19"/>
      <c r="R91" s="19">
        <v>0</v>
      </c>
      <c r="S91" s="19"/>
      <c r="T91" s="19">
        <v>0</v>
      </c>
      <c r="U91" s="19" t="s">
        <v>11</v>
      </c>
      <c r="V91" s="19">
        <v>94</v>
      </c>
    </row>
    <row r="92" spans="1:22" hidden="1" x14ac:dyDescent="0.3">
      <c r="A92" s="18" t="s">
        <v>71</v>
      </c>
      <c r="B92" s="18" t="s">
        <v>48</v>
      </c>
      <c r="C92" s="18" t="s">
        <v>10</v>
      </c>
      <c r="D92" s="18" t="str">
        <f t="shared" si="1"/>
        <v>Standard colour products</v>
      </c>
      <c r="E92" s="18">
        <v>5</v>
      </c>
      <c r="F92" s="18">
        <v>56</v>
      </c>
      <c r="G92" s="18">
        <v>61</v>
      </c>
      <c r="H92" s="18">
        <v>3416</v>
      </c>
      <c r="I92" s="18">
        <v>97</v>
      </c>
      <c r="J92" s="18">
        <v>5432</v>
      </c>
      <c r="K92" s="18">
        <v>29</v>
      </c>
      <c r="L92" s="18">
        <v>1624</v>
      </c>
      <c r="M92" s="18">
        <v>91</v>
      </c>
      <c r="N92" s="18">
        <v>5096</v>
      </c>
      <c r="O92" s="18">
        <v>62</v>
      </c>
      <c r="P92" s="18">
        <v>3472</v>
      </c>
      <c r="Q92" s="18">
        <v>419</v>
      </c>
      <c r="R92" s="18">
        <v>23464</v>
      </c>
      <c r="S92" s="18">
        <v>37</v>
      </c>
      <c r="T92" s="18">
        <v>2072</v>
      </c>
      <c r="U92" s="18" t="s">
        <v>11</v>
      </c>
      <c r="V92" s="18">
        <v>96</v>
      </c>
    </row>
    <row r="93" spans="1:22" hidden="1" x14ac:dyDescent="0.3">
      <c r="A93" s="19" t="s">
        <v>71</v>
      </c>
      <c r="B93" s="19" t="s">
        <v>48</v>
      </c>
      <c r="C93" s="19" t="s">
        <v>13</v>
      </c>
      <c r="D93" s="18" t="str">
        <f t="shared" si="1"/>
        <v>Standard colour products</v>
      </c>
      <c r="E93" s="19">
        <v>5</v>
      </c>
      <c r="F93" s="19">
        <v>66</v>
      </c>
      <c r="G93" s="19">
        <v>87</v>
      </c>
      <c r="H93" s="19">
        <v>5742</v>
      </c>
      <c r="I93" s="19">
        <v>65</v>
      </c>
      <c r="J93" s="19">
        <v>4290</v>
      </c>
      <c r="K93" s="19">
        <v>50</v>
      </c>
      <c r="L93" s="19">
        <v>3300</v>
      </c>
      <c r="M93" s="19">
        <v>67</v>
      </c>
      <c r="N93" s="19">
        <v>4422</v>
      </c>
      <c r="O93" s="19">
        <v>50</v>
      </c>
      <c r="P93" s="19">
        <v>3300</v>
      </c>
      <c r="Q93" s="19">
        <v>35</v>
      </c>
      <c r="R93" s="19">
        <v>2310</v>
      </c>
      <c r="S93" s="19">
        <v>55</v>
      </c>
      <c r="T93" s="19">
        <v>3630</v>
      </c>
      <c r="U93" s="19" t="s">
        <v>11</v>
      </c>
      <c r="V93" s="19">
        <v>91</v>
      </c>
    </row>
    <row r="94" spans="1:22" x14ac:dyDescent="0.3">
      <c r="A94" s="18" t="s">
        <v>71</v>
      </c>
      <c r="B94" s="18" t="s">
        <v>48</v>
      </c>
      <c r="C94" s="18" t="s">
        <v>44</v>
      </c>
      <c r="D94" s="18" t="str">
        <f t="shared" si="1"/>
        <v>Special colour products</v>
      </c>
      <c r="E94" s="18">
        <v>5</v>
      </c>
      <c r="F94" s="18">
        <v>66</v>
      </c>
      <c r="G94" s="18"/>
      <c r="H94" s="18">
        <v>0</v>
      </c>
      <c r="I94" s="18">
        <v>5</v>
      </c>
      <c r="J94" s="18">
        <v>330</v>
      </c>
      <c r="K94" s="18"/>
      <c r="L94" s="18">
        <v>0</v>
      </c>
      <c r="M94" s="18"/>
      <c r="N94" s="18">
        <v>0</v>
      </c>
      <c r="O94" s="18"/>
      <c r="P94" s="18">
        <v>0</v>
      </c>
      <c r="Q94" s="18"/>
      <c r="R94" s="18">
        <v>0</v>
      </c>
      <c r="S94" s="18"/>
      <c r="T94" s="18">
        <v>0</v>
      </c>
      <c r="U94" s="18" t="s">
        <v>11</v>
      </c>
      <c r="V94" s="18">
        <v>91</v>
      </c>
    </row>
    <row r="95" spans="1:22" x14ac:dyDescent="0.3">
      <c r="A95" s="19" t="s">
        <v>71</v>
      </c>
      <c r="B95" s="19" t="s">
        <v>48</v>
      </c>
      <c r="C95" s="19" t="s">
        <v>14</v>
      </c>
      <c r="D95" s="18" t="str">
        <f t="shared" si="1"/>
        <v>Special colour products</v>
      </c>
      <c r="E95" s="19">
        <v>5</v>
      </c>
      <c r="F95" s="19">
        <v>66</v>
      </c>
      <c r="G95" s="19">
        <v>1</v>
      </c>
      <c r="H95" s="19">
        <v>66</v>
      </c>
      <c r="I95" s="19"/>
      <c r="J95" s="19">
        <v>0</v>
      </c>
      <c r="K95" s="19"/>
      <c r="L95" s="19">
        <v>0</v>
      </c>
      <c r="M95" s="19"/>
      <c r="N95" s="19">
        <v>0</v>
      </c>
      <c r="O95" s="19"/>
      <c r="P95" s="19">
        <v>0</v>
      </c>
      <c r="Q95" s="19"/>
      <c r="R95" s="19">
        <v>0</v>
      </c>
      <c r="S95" s="19"/>
      <c r="T95" s="19">
        <v>0</v>
      </c>
      <c r="U95" s="19" t="s">
        <v>11</v>
      </c>
      <c r="V95" s="19">
        <v>98</v>
      </c>
    </row>
    <row r="96" spans="1:22" hidden="1" x14ac:dyDescent="0.3">
      <c r="A96" s="18" t="s">
        <v>72</v>
      </c>
      <c r="B96" s="18" t="s">
        <v>56</v>
      </c>
      <c r="C96" s="18" t="s">
        <v>10</v>
      </c>
      <c r="D96" s="18" t="str">
        <f t="shared" si="1"/>
        <v>Standard colour products</v>
      </c>
      <c r="E96" s="18">
        <v>8</v>
      </c>
      <c r="F96" s="18">
        <v>65</v>
      </c>
      <c r="G96" s="18">
        <v>60</v>
      </c>
      <c r="H96" s="18">
        <v>3900</v>
      </c>
      <c r="I96" s="18">
        <v>68</v>
      </c>
      <c r="J96" s="18">
        <v>4420</v>
      </c>
      <c r="K96" s="18">
        <v>315</v>
      </c>
      <c r="L96" s="18">
        <v>20475</v>
      </c>
      <c r="M96" s="18">
        <v>56</v>
      </c>
      <c r="N96" s="18">
        <v>3640</v>
      </c>
      <c r="O96" s="18">
        <v>132</v>
      </c>
      <c r="P96" s="18">
        <v>8580</v>
      </c>
      <c r="Q96" s="18">
        <v>160</v>
      </c>
      <c r="R96" s="18">
        <v>10400</v>
      </c>
      <c r="S96" s="18">
        <v>168</v>
      </c>
      <c r="T96" s="18">
        <v>10920</v>
      </c>
      <c r="U96" s="18" t="s">
        <v>11</v>
      </c>
      <c r="V96" s="18">
        <v>99</v>
      </c>
    </row>
    <row r="97" spans="1:22" hidden="1" x14ac:dyDescent="0.3">
      <c r="A97" s="19" t="s">
        <v>72</v>
      </c>
      <c r="B97" s="19" t="s">
        <v>56</v>
      </c>
      <c r="C97" s="19" t="s">
        <v>13</v>
      </c>
      <c r="D97" s="18" t="str">
        <f t="shared" si="1"/>
        <v>Standard colour products</v>
      </c>
      <c r="E97" s="19">
        <v>8</v>
      </c>
      <c r="F97" s="19">
        <v>75</v>
      </c>
      <c r="G97" s="19">
        <v>135</v>
      </c>
      <c r="H97" s="19">
        <v>10125</v>
      </c>
      <c r="I97" s="19">
        <v>100</v>
      </c>
      <c r="J97" s="19">
        <v>7500</v>
      </c>
      <c r="K97" s="19">
        <v>87</v>
      </c>
      <c r="L97" s="19">
        <v>6525</v>
      </c>
      <c r="M97" s="19">
        <v>15</v>
      </c>
      <c r="N97" s="19">
        <v>1125</v>
      </c>
      <c r="O97" s="19">
        <v>57</v>
      </c>
      <c r="P97" s="19">
        <v>4275</v>
      </c>
      <c r="Q97" s="19">
        <v>180</v>
      </c>
      <c r="R97" s="19">
        <v>13500</v>
      </c>
      <c r="S97" s="19">
        <v>167</v>
      </c>
      <c r="T97" s="19">
        <v>12525</v>
      </c>
      <c r="U97" s="19" t="s">
        <v>11</v>
      </c>
      <c r="V97" s="19">
        <v>100</v>
      </c>
    </row>
    <row r="98" spans="1:22" x14ac:dyDescent="0.3">
      <c r="A98" s="18" t="s">
        <v>72</v>
      </c>
      <c r="B98" s="18" t="s">
        <v>56</v>
      </c>
      <c r="C98" s="18" t="s">
        <v>18</v>
      </c>
      <c r="D98" s="18" t="str">
        <f t="shared" si="1"/>
        <v>Special colour products</v>
      </c>
      <c r="E98" s="18">
        <v>8</v>
      </c>
      <c r="F98" s="18">
        <v>85</v>
      </c>
      <c r="G98" s="18">
        <v>5</v>
      </c>
      <c r="H98" s="18">
        <v>425</v>
      </c>
      <c r="I98" s="18"/>
      <c r="J98" s="18">
        <v>0</v>
      </c>
      <c r="K98" s="18"/>
      <c r="L98" s="18">
        <v>0</v>
      </c>
      <c r="M98" s="18"/>
      <c r="N98" s="18">
        <v>0</v>
      </c>
      <c r="O98" s="18"/>
      <c r="P98" s="18">
        <v>0</v>
      </c>
      <c r="Q98" s="18"/>
      <c r="R98" s="18">
        <v>0</v>
      </c>
      <c r="S98" s="18"/>
      <c r="T98" s="18">
        <v>0</v>
      </c>
      <c r="U98" s="18" t="s">
        <v>11</v>
      </c>
      <c r="V98" s="18">
        <v>97</v>
      </c>
    </row>
    <row r="99" spans="1:22" hidden="1" x14ac:dyDescent="0.3">
      <c r="A99" s="19" t="s">
        <v>73</v>
      </c>
      <c r="B99" s="19" t="s">
        <v>74</v>
      </c>
      <c r="C99" s="19" t="s">
        <v>10</v>
      </c>
      <c r="D99" s="18" t="str">
        <f t="shared" si="1"/>
        <v>Standard colour products</v>
      </c>
      <c r="E99" s="19">
        <v>7</v>
      </c>
      <c r="F99" s="19">
        <v>69</v>
      </c>
      <c r="G99" s="19">
        <v>32</v>
      </c>
      <c r="H99" s="19">
        <v>2208</v>
      </c>
      <c r="I99" s="19">
        <v>20</v>
      </c>
      <c r="J99" s="19">
        <v>1380</v>
      </c>
      <c r="K99" s="19">
        <v>24</v>
      </c>
      <c r="L99" s="19">
        <v>1656</v>
      </c>
      <c r="M99" s="19">
        <v>49</v>
      </c>
      <c r="N99" s="19">
        <v>3381</v>
      </c>
      <c r="O99" s="19">
        <v>40</v>
      </c>
      <c r="P99" s="19">
        <v>2760</v>
      </c>
      <c r="Q99" s="19">
        <v>69</v>
      </c>
      <c r="R99" s="19">
        <v>4761</v>
      </c>
      <c r="S99" s="19">
        <v>59</v>
      </c>
      <c r="T99" s="19">
        <v>4071</v>
      </c>
      <c r="U99" s="19" t="s">
        <v>11</v>
      </c>
      <c r="V99" s="19">
        <v>94</v>
      </c>
    </row>
    <row r="100" spans="1:22" hidden="1" x14ac:dyDescent="0.3">
      <c r="A100" s="18" t="s">
        <v>73</v>
      </c>
      <c r="B100" s="18" t="s">
        <v>74</v>
      </c>
      <c r="C100" s="18" t="s">
        <v>13</v>
      </c>
      <c r="D100" s="18" t="str">
        <f t="shared" si="1"/>
        <v>Standard colour products</v>
      </c>
      <c r="E100" s="18">
        <v>7</v>
      </c>
      <c r="F100" s="18">
        <v>79</v>
      </c>
      <c r="G100" s="18">
        <v>40</v>
      </c>
      <c r="H100" s="18">
        <v>3160</v>
      </c>
      <c r="I100" s="18">
        <v>32</v>
      </c>
      <c r="J100" s="18">
        <v>2528</v>
      </c>
      <c r="K100" s="18">
        <v>45</v>
      </c>
      <c r="L100" s="18">
        <v>3555</v>
      </c>
      <c r="M100" s="18">
        <v>13</v>
      </c>
      <c r="N100" s="18">
        <v>1027</v>
      </c>
      <c r="O100" s="18">
        <v>25</v>
      </c>
      <c r="P100" s="18">
        <v>1975</v>
      </c>
      <c r="Q100" s="18">
        <v>66</v>
      </c>
      <c r="R100" s="18">
        <v>5214</v>
      </c>
      <c r="S100" s="18">
        <v>45</v>
      </c>
      <c r="T100" s="18">
        <v>3555</v>
      </c>
      <c r="U100" s="18" t="s">
        <v>11</v>
      </c>
      <c r="V100" s="18">
        <v>92</v>
      </c>
    </row>
    <row r="101" spans="1:22" x14ac:dyDescent="0.3">
      <c r="A101" s="19" t="s">
        <v>73</v>
      </c>
      <c r="B101" s="19" t="s">
        <v>74</v>
      </c>
      <c r="C101" s="19" t="s">
        <v>18</v>
      </c>
      <c r="D101" s="18" t="str">
        <f t="shared" si="1"/>
        <v>Special colour products</v>
      </c>
      <c r="E101" s="19">
        <v>7</v>
      </c>
      <c r="F101" s="19">
        <v>90</v>
      </c>
      <c r="G101" s="19">
        <v>25</v>
      </c>
      <c r="H101" s="19">
        <v>2250</v>
      </c>
      <c r="I101" s="19"/>
      <c r="J101" s="19">
        <v>0</v>
      </c>
      <c r="K101" s="19"/>
      <c r="L101" s="19">
        <v>0</v>
      </c>
      <c r="M101" s="19"/>
      <c r="N101" s="19">
        <v>0</v>
      </c>
      <c r="O101" s="19"/>
      <c r="P101" s="19">
        <v>0</v>
      </c>
      <c r="Q101" s="19"/>
      <c r="R101" s="19">
        <v>0</v>
      </c>
      <c r="S101" s="19"/>
      <c r="T101" s="19">
        <v>0</v>
      </c>
      <c r="U101" s="19" t="s">
        <v>11</v>
      </c>
      <c r="V101" s="19">
        <v>92</v>
      </c>
    </row>
    <row r="102" spans="1:22" x14ac:dyDescent="0.3">
      <c r="A102" s="18" t="s">
        <v>73</v>
      </c>
      <c r="B102" s="18" t="s">
        <v>74</v>
      </c>
      <c r="C102" s="18" t="s">
        <v>44</v>
      </c>
      <c r="D102" s="18" t="str">
        <f t="shared" si="1"/>
        <v>Special colour products</v>
      </c>
      <c r="E102" s="18">
        <v>7</v>
      </c>
      <c r="F102" s="18">
        <v>79</v>
      </c>
      <c r="G102" s="18"/>
      <c r="H102" s="18">
        <v>0</v>
      </c>
      <c r="I102" s="18">
        <v>3</v>
      </c>
      <c r="J102" s="18">
        <v>237</v>
      </c>
      <c r="K102" s="18"/>
      <c r="L102" s="18">
        <v>0</v>
      </c>
      <c r="M102" s="18"/>
      <c r="N102" s="18">
        <v>0</v>
      </c>
      <c r="O102" s="18"/>
      <c r="P102" s="18">
        <v>0</v>
      </c>
      <c r="Q102" s="18"/>
      <c r="R102" s="18">
        <v>0</v>
      </c>
      <c r="S102" s="18"/>
      <c r="T102" s="18">
        <v>0</v>
      </c>
      <c r="U102" s="18" t="s">
        <v>11</v>
      </c>
      <c r="V102" s="18">
        <v>93</v>
      </c>
    </row>
    <row r="103" spans="1:22" hidden="1" x14ac:dyDescent="0.3">
      <c r="A103" s="19" t="s">
        <v>75</v>
      </c>
      <c r="B103" s="19" t="s">
        <v>74</v>
      </c>
      <c r="C103" s="19" t="s">
        <v>10</v>
      </c>
      <c r="D103" s="18" t="str">
        <f t="shared" si="1"/>
        <v>Standard colour products</v>
      </c>
      <c r="E103" s="19">
        <v>5</v>
      </c>
      <c r="F103" s="19">
        <v>39</v>
      </c>
      <c r="G103" s="19">
        <v>36</v>
      </c>
      <c r="H103" s="19">
        <v>1404</v>
      </c>
      <c r="I103" s="19">
        <v>49</v>
      </c>
      <c r="J103" s="19">
        <v>1911</v>
      </c>
      <c r="K103" s="19">
        <v>38</v>
      </c>
      <c r="L103" s="19">
        <v>1482</v>
      </c>
      <c r="M103" s="19">
        <v>69</v>
      </c>
      <c r="N103" s="19">
        <v>2691</v>
      </c>
      <c r="O103" s="19">
        <v>39</v>
      </c>
      <c r="P103" s="19">
        <v>1521</v>
      </c>
      <c r="Q103" s="19">
        <v>46</v>
      </c>
      <c r="R103" s="19">
        <v>1794</v>
      </c>
      <c r="S103" s="19">
        <v>8</v>
      </c>
      <c r="T103" s="19">
        <v>312</v>
      </c>
      <c r="U103" s="19" t="s">
        <v>11</v>
      </c>
      <c r="V103" s="19">
        <v>94</v>
      </c>
    </row>
    <row r="104" spans="1:22" hidden="1" x14ac:dyDescent="0.3">
      <c r="A104" s="18" t="s">
        <v>75</v>
      </c>
      <c r="B104" s="18" t="s">
        <v>74</v>
      </c>
      <c r="C104" s="18" t="s">
        <v>13</v>
      </c>
      <c r="D104" s="18" t="str">
        <f t="shared" si="1"/>
        <v>Standard colour products</v>
      </c>
      <c r="E104" s="18">
        <v>5</v>
      </c>
      <c r="F104" s="18">
        <v>49</v>
      </c>
      <c r="G104" s="18">
        <v>68</v>
      </c>
      <c r="H104" s="18">
        <v>3332</v>
      </c>
      <c r="I104" s="18">
        <v>55</v>
      </c>
      <c r="J104" s="18">
        <v>2695</v>
      </c>
      <c r="K104" s="18">
        <v>20</v>
      </c>
      <c r="L104" s="18">
        <v>980</v>
      </c>
      <c r="M104" s="18">
        <v>25</v>
      </c>
      <c r="N104" s="18">
        <v>1225</v>
      </c>
      <c r="O104" s="18">
        <v>30</v>
      </c>
      <c r="P104" s="18">
        <v>1470</v>
      </c>
      <c r="Q104" s="18">
        <v>44</v>
      </c>
      <c r="R104" s="18">
        <v>2156</v>
      </c>
      <c r="S104" s="18">
        <v>10</v>
      </c>
      <c r="T104" s="18">
        <v>490</v>
      </c>
      <c r="U104" s="18" t="s">
        <v>11</v>
      </c>
      <c r="V104" s="18">
        <v>93</v>
      </c>
    </row>
    <row r="105" spans="1:22" x14ac:dyDescent="0.3">
      <c r="A105" s="19" t="s">
        <v>75</v>
      </c>
      <c r="B105" s="19" t="s">
        <v>74</v>
      </c>
      <c r="C105" s="19" t="s">
        <v>44</v>
      </c>
      <c r="D105" s="18" t="str">
        <f t="shared" si="1"/>
        <v>Special colour products</v>
      </c>
      <c r="E105" s="19">
        <v>5</v>
      </c>
      <c r="F105" s="19">
        <v>49</v>
      </c>
      <c r="G105" s="19">
        <v>1</v>
      </c>
      <c r="H105" s="19">
        <v>49</v>
      </c>
      <c r="I105" s="19"/>
      <c r="J105" s="19">
        <v>0</v>
      </c>
      <c r="K105" s="19"/>
      <c r="L105" s="19">
        <v>0</v>
      </c>
      <c r="M105" s="19"/>
      <c r="N105" s="19">
        <v>0</v>
      </c>
      <c r="O105" s="19"/>
      <c r="P105" s="19">
        <v>0</v>
      </c>
      <c r="Q105" s="19"/>
      <c r="R105" s="19">
        <v>0</v>
      </c>
      <c r="S105" s="19"/>
      <c r="T105" s="19">
        <v>0</v>
      </c>
      <c r="U105" s="19" t="s">
        <v>11</v>
      </c>
      <c r="V105" s="19">
        <v>100</v>
      </c>
    </row>
    <row r="106" spans="1:22" x14ac:dyDescent="0.3">
      <c r="A106" s="18" t="s">
        <v>75</v>
      </c>
      <c r="B106" s="18" t="s">
        <v>74</v>
      </c>
      <c r="C106" s="18" t="s">
        <v>15</v>
      </c>
      <c r="D106" s="18" t="str">
        <f t="shared" si="1"/>
        <v>Special colour products</v>
      </c>
      <c r="E106" s="18">
        <v>5</v>
      </c>
      <c r="F106" s="18">
        <v>49</v>
      </c>
      <c r="G106" s="18">
        <v>1</v>
      </c>
      <c r="H106" s="18">
        <v>49</v>
      </c>
      <c r="I106" s="18"/>
      <c r="J106" s="18">
        <v>0</v>
      </c>
      <c r="K106" s="18"/>
      <c r="L106" s="18">
        <v>0</v>
      </c>
      <c r="M106" s="18"/>
      <c r="N106" s="18">
        <v>0</v>
      </c>
      <c r="O106" s="18"/>
      <c r="P106" s="18">
        <v>0</v>
      </c>
      <c r="Q106" s="18"/>
      <c r="R106" s="18">
        <v>0</v>
      </c>
      <c r="S106" s="18"/>
      <c r="T106" s="18">
        <v>0</v>
      </c>
      <c r="U106" s="18" t="s">
        <v>11</v>
      </c>
      <c r="V106" s="18">
        <v>95</v>
      </c>
    </row>
    <row r="107" spans="1:22" hidden="1" x14ac:dyDescent="0.3">
      <c r="A107" s="19" t="s">
        <v>77</v>
      </c>
      <c r="B107" s="19" t="s">
        <v>60</v>
      </c>
      <c r="C107" s="19" t="s">
        <v>10</v>
      </c>
      <c r="D107" s="18" t="str">
        <f t="shared" si="1"/>
        <v>Standard colour products</v>
      </c>
      <c r="E107" s="19">
        <v>6</v>
      </c>
      <c r="F107" s="19">
        <v>60</v>
      </c>
      <c r="G107" s="19">
        <v>10</v>
      </c>
      <c r="H107" s="19">
        <v>600</v>
      </c>
      <c r="I107" s="19">
        <v>10</v>
      </c>
      <c r="J107" s="19">
        <v>600</v>
      </c>
      <c r="K107" s="19">
        <v>12</v>
      </c>
      <c r="L107" s="19">
        <v>720</v>
      </c>
      <c r="M107" s="19">
        <v>13</v>
      </c>
      <c r="N107" s="19">
        <v>780</v>
      </c>
      <c r="O107" s="19">
        <v>36</v>
      </c>
      <c r="P107" s="19">
        <v>2160</v>
      </c>
      <c r="Q107" s="19">
        <v>34</v>
      </c>
      <c r="R107" s="19">
        <v>2040</v>
      </c>
      <c r="S107" s="19">
        <v>0</v>
      </c>
      <c r="T107" s="19">
        <v>0</v>
      </c>
      <c r="U107" s="19" t="s">
        <v>11</v>
      </c>
      <c r="V107" s="19">
        <v>98</v>
      </c>
    </row>
    <row r="108" spans="1:22" hidden="1" x14ac:dyDescent="0.3">
      <c r="A108" s="18" t="s">
        <v>77</v>
      </c>
      <c r="B108" s="18" t="s">
        <v>60</v>
      </c>
      <c r="C108" s="18" t="s">
        <v>13</v>
      </c>
      <c r="D108" s="18" t="str">
        <f t="shared" si="1"/>
        <v>Standard colour products</v>
      </c>
      <c r="E108" s="18">
        <v>6</v>
      </c>
      <c r="F108" s="18">
        <v>70</v>
      </c>
      <c r="G108" s="18">
        <v>3</v>
      </c>
      <c r="H108" s="18">
        <v>210</v>
      </c>
      <c r="I108" s="18"/>
      <c r="J108" s="18">
        <v>0</v>
      </c>
      <c r="K108" s="18"/>
      <c r="L108" s="18">
        <v>0</v>
      </c>
      <c r="M108" s="18"/>
      <c r="N108" s="18">
        <v>0</v>
      </c>
      <c r="O108" s="18"/>
      <c r="P108" s="18">
        <v>0</v>
      </c>
      <c r="Q108" s="18"/>
      <c r="R108" s="18">
        <v>0</v>
      </c>
      <c r="S108" s="18"/>
      <c r="T108" s="18">
        <v>0</v>
      </c>
      <c r="U108" s="18" t="s">
        <v>11</v>
      </c>
      <c r="V108" s="18">
        <v>94</v>
      </c>
    </row>
    <row r="109" spans="1:22" x14ac:dyDescent="0.3">
      <c r="A109" s="19" t="s">
        <v>77</v>
      </c>
      <c r="B109" s="19" t="s">
        <v>60</v>
      </c>
      <c r="C109" s="19" t="s">
        <v>44</v>
      </c>
      <c r="D109" s="18" t="str">
        <f t="shared" si="1"/>
        <v>Special colour products</v>
      </c>
      <c r="E109" s="19">
        <v>6</v>
      </c>
      <c r="F109" s="19">
        <v>70</v>
      </c>
      <c r="G109" s="19"/>
      <c r="H109" s="19">
        <v>0</v>
      </c>
      <c r="I109" s="19">
        <v>3</v>
      </c>
      <c r="J109" s="19">
        <v>210</v>
      </c>
      <c r="K109" s="19"/>
      <c r="L109" s="19">
        <v>0</v>
      </c>
      <c r="M109" s="19"/>
      <c r="N109" s="19">
        <v>0</v>
      </c>
      <c r="O109" s="19"/>
      <c r="P109" s="19">
        <v>0</v>
      </c>
      <c r="Q109" s="19"/>
      <c r="R109" s="19">
        <v>0</v>
      </c>
      <c r="S109" s="19"/>
      <c r="T109" s="19">
        <v>0</v>
      </c>
      <c r="U109" s="19" t="s">
        <v>11</v>
      </c>
      <c r="V109" s="19">
        <v>90</v>
      </c>
    </row>
    <row r="110" spans="1:22" hidden="1" x14ac:dyDescent="0.3">
      <c r="A110" s="18" t="s">
        <v>78</v>
      </c>
      <c r="B110" s="18" t="s">
        <v>56</v>
      </c>
      <c r="C110" s="18" t="s">
        <v>13</v>
      </c>
      <c r="D110" s="18" t="str">
        <f t="shared" si="1"/>
        <v>Standard colour products</v>
      </c>
      <c r="E110" s="18">
        <v>10</v>
      </c>
      <c r="F110" s="18">
        <v>145</v>
      </c>
      <c r="G110" s="18">
        <v>10</v>
      </c>
      <c r="H110" s="18">
        <v>1450</v>
      </c>
      <c r="I110" s="18"/>
      <c r="J110" s="18">
        <v>0</v>
      </c>
      <c r="K110" s="18"/>
      <c r="L110" s="18">
        <v>0</v>
      </c>
      <c r="M110" s="18"/>
      <c r="N110" s="18">
        <v>0</v>
      </c>
      <c r="O110" s="18"/>
      <c r="P110" s="18">
        <v>0</v>
      </c>
      <c r="Q110" s="18"/>
      <c r="R110" s="18">
        <v>0</v>
      </c>
      <c r="S110" s="18"/>
      <c r="T110" s="18">
        <v>0</v>
      </c>
      <c r="U110" s="18" t="s">
        <v>11</v>
      </c>
      <c r="V110" s="18">
        <v>94</v>
      </c>
    </row>
    <row r="111" spans="1:22" x14ac:dyDescent="0.3">
      <c r="A111" s="19" t="s">
        <v>78</v>
      </c>
      <c r="B111" s="19" t="s">
        <v>56</v>
      </c>
      <c r="C111" s="19" t="s">
        <v>18</v>
      </c>
      <c r="D111" s="18" t="str">
        <f t="shared" si="1"/>
        <v>Special colour products</v>
      </c>
      <c r="E111" s="19">
        <v>10</v>
      </c>
      <c r="F111" s="19">
        <v>145</v>
      </c>
      <c r="G111" s="19">
        <v>13</v>
      </c>
      <c r="H111" s="19">
        <v>1885</v>
      </c>
      <c r="I111" s="19">
        <v>10</v>
      </c>
      <c r="J111" s="19">
        <v>1450</v>
      </c>
      <c r="K111" s="19"/>
      <c r="L111" s="19">
        <v>0</v>
      </c>
      <c r="M111" s="19"/>
      <c r="N111" s="19">
        <v>0</v>
      </c>
      <c r="O111" s="19"/>
      <c r="P111" s="19">
        <v>0</v>
      </c>
      <c r="Q111" s="19"/>
      <c r="R111" s="19">
        <v>0</v>
      </c>
      <c r="S111" s="19"/>
      <c r="T111" s="19">
        <v>0</v>
      </c>
      <c r="U111" s="19" t="s">
        <v>11</v>
      </c>
      <c r="V111" s="19">
        <v>96</v>
      </c>
    </row>
    <row r="112" spans="1:22" x14ac:dyDescent="0.3">
      <c r="A112" s="18" t="s">
        <v>78</v>
      </c>
      <c r="B112" s="18" t="s">
        <v>56</v>
      </c>
      <c r="C112" s="18" t="s">
        <v>44</v>
      </c>
      <c r="D112" s="18" t="str">
        <f t="shared" si="1"/>
        <v>Special colour products</v>
      </c>
      <c r="E112" s="18">
        <v>10</v>
      </c>
      <c r="F112" s="18">
        <v>145</v>
      </c>
      <c r="G112" s="18">
        <v>2</v>
      </c>
      <c r="H112" s="18">
        <v>290</v>
      </c>
      <c r="I112" s="18"/>
      <c r="J112" s="18">
        <v>0</v>
      </c>
      <c r="K112" s="18"/>
      <c r="L112" s="18">
        <v>0</v>
      </c>
      <c r="M112" s="18"/>
      <c r="N112" s="18">
        <v>0</v>
      </c>
      <c r="O112" s="18"/>
      <c r="P112" s="18">
        <v>0</v>
      </c>
      <c r="Q112" s="18"/>
      <c r="R112" s="18">
        <v>0</v>
      </c>
      <c r="S112" s="18"/>
      <c r="T112" s="18">
        <v>0</v>
      </c>
      <c r="U112" s="18" t="s">
        <v>11</v>
      </c>
      <c r="V112" s="18">
        <v>100</v>
      </c>
    </row>
    <row r="113" spans="1:22" hidden="1" x14ac:dyDescent="0.3">
      <c r="A113" s="19" t="s">
        <v>78</v>
      </c>
      <c r="B113" s="19" t="s">
        <v>56</v>
      </c>
      <c r="C113" s="19" t="s">
        <v>10</v>
      </c>
      <c r="D113" s="18" t="str">
        <f t="shared" si="1"/>
        <v>Standard colour products</v>
      </c>
      <c r="E113" s="19">
        <v>10</v>
      </c>
      <c r="F113" s="19">
        <v>130</v>
      </c>
      <c r="G113" s="19">
        <v>15</v>
      </c>
      <c r="H113" s="19">
        <v>1950</v>
      </c>
      <c r="I113" s="19">
        <v>15</v>
      </c>
      <c r="J113" s="19">
        <v>1950</v>
      </c>
      <c r="K113" s="19"/>
      <c r="L113" s="19">
        <v>0</v>
      </c>
      <c r="M113" s="19"/>
      <c r="N113" s="19">
        <v>0</v>
      </c>
      <c r="O113" s="19"/>
      <c r="P113" s="19">
        <v>0</v>
      </c>
      <c r="Q113" s="19"/>
      <c r="R113" s="19">
        <v>0</v>
      </c>
      <c r="S113" s="19"/>
      <c r="T113" s="19">
        <v>0</v>
      </c>
      <c r="U113" s="19" t="s">
        <v>11</v>
      </c>
      <c r="V113" s="19">
        <v>94</v>
      </c>
    </row>
    <row r="114" spans="1:22" hidden="1" x14ac:dyDescent="0.3">
      <c r="A114" s="18" t="s">
        <v>79</v>
      </c>
      <c r="B114" s="18" t="s">
        <v>80</v>
      </c>
      <c r="C114" s="18" t="s">
        <v>10</v>
      </c>
      <c r="D114" s="18" t="str">
        <f t="shared" si="1"/>
        <v>Standard colour products</v>
      </c>
      <c r="E114" s="18">
        <v>5.5</v>
      </c>
      <c r="F114" s="18">
        <v>75</v>
      </c>
      <c r="G114" s="18">
        <v>15</v>
      </c>
      <c r="H114" s="18">
        <v>1125</v>
      </c>
      <c r="I114" s="18">
        <v>15</v>
      </c>
      <c r="J114" s="18">
        <v>1125</v>
      </c>
      <c r="K114" s="18">
        <v>7</v>
      </c>
      <c r="L114" s="18">
        <v>525</v>
      </c>
      <c r="M114" s="18">
        <v>8</v>
      </c>
      <c r="N114" s="18">
        <v>600</v>
      </c>
      <c r="O114" s="18">
        <v>27</v>
      </c>
      <c r="P114" s="18">
        <v>2025</v>
      </c>
      <c r="Q114" s="18">
        <v>12</v>
      </c>
      <c r="R114" s="18">
        <v>900</v>
      </c>
      <c r="S114" s="18">
        <v>177</v>
      </c>
      <c r="T114" s="18">
        <v>13275</v>
      </c>
      <c r="U114" s="18" t="s">
        <v>11</v>
      </c>
      <c r="V114" s="18">
        <v>97</v>
      </c>
    </row>
    <row r="115" spans="1:22" hidden="1" x14ac:dyDescent="0.3">
      <c r="A115" s="19" t="s">
        <v>79</v>
      </c>
      <c r="B115" s="19" t="s">
        <v>80</v>
      </c>
      <c r="C115" s="19" t="s">
        <v>13</v>
      </c>
      <c r="D115" s="18" t="str">
        <f t="shared" si="1"/>
        <v>Standard colour products</v>
      </c>
      <c r="E115" s="19">
        <v>5.5</v>
      </c>
      <c r="F115" s="19">
        <v>85</v>
      </c>
      <c r="G115" s="19">
        <v>10</v>
      </c>
      <c r="H115" s="19">
        <v>850</v>
      </c>
      <c r="I115" s="19"/>
      <c r="J115" s="19">
        <v>0</v>
      </c>
      <c r="K115" s="19"/>
      <c r="L115" s="19">
        <v>0</v>
      </c>
      <c r="M115" s="19"/>
      <c r="N115" s="19">
        <v>0</v>
      </c>
      <c r="O115" s="19"/>
      <c r="P115" s="19">
        <v>0</v>
      </c>
      <c r="Q115" s="19"/>
      <c r="R115" s="19">
        <v>0</v>
      </c>
      <c r="S115" s="19"/>
      <c r="T115" s="19">
        <v>0</v>
      </c>
      <c r="U115" s="19" t="s">
        <v>11</v>
      </c>
      <c r="V115" s="19">
        <v>100</v>
      </c>
    </row>
    <row r="116" spans="1:22" x14ac:dyDescent="0.3">
      <c r="A116" s="18" t="s">
        <v>79</v>
      </c>
      <c r="B116" s="18" t="s">
        <v>80</v>
      </c>
      <c r="C116" s="18" t="s">
        <v>18</v>
      </c>
      <c r="D116" s="18" t="str">
        <f t="shared" si="1"/>
        <v>Special colour products</v>
      </c>
      <c r="E116" s="18">
        <v>5.5</v>
      </c>
      <c r="F116" s="18">
        <v>99</v>
      </c>
      <c r="G116" s="18">
        <v>13</v>
      </c>
      <c r="H116" s="18">
        <v>1287</v>
      </c>
      <c r="I116" s="18">
        <v>10</v>
      </c>
      <c r="J116" s="18">
        <v>990</v>
      </c>
      <c r="K116" s="18"/>
      <c r="L116" s="18">
        <v>0</v>
      </c>
      <c r="M116" s="18"/>
      <c r="N116" s="18">
        <v>0</v>
      </c>
      <c r="O116" s="18"/>
      <c r="P116" s="18">
        <v>0</v>
      </c>
      <c r="Q116" s="18"/>
      <c r="R116" s="18">
        <v>0</v>
      </c>
      <c r="S116" s="18"/>
      <c r="T116" s="18">
        <v>0</v>
      </c>
      <c r="U116" s="18" t="s">
        <v>11</v>
      </c>
      <c r="V116" s="18">
        <v>93</v>
      </c>
    </row>
    <row r="117" spans="1:22" x14ac:dyDescent="0.3">
      <c r="A117" s="19" t="s">
        <v>79</v>
      </c>
      <c r="B117" s="19" t="s">
        <v>80</v>
      </c>
      <c r="C117" s="19" t="s">
        <v>44</v>
      </c>
      <c r="D117" s="18" t="str">
        <f t="shared" si="1"/>
        <v>Special colour products</v>
      </c>
      <c r="E117" s="19">
        <v>5.5</v>
      </c>
      <c r="F117" s="19">
        <v>99</v>
      </c>
      <c r="G117" s="19">
        <v>2</v>
      </c>
      <c r="H117" s="19">
        <v>198</v>
      </c>
      <c r="I117" s="19"/>
      <c r="J117" s="19">
        <v>0</v>
      </c>
      <c r="K117" s="19"/>
      <c r="L117" s="19">
        <v>0</v>
      </c>
      <c r="M117" s="19"/>
      <c r="N117" s="19">
        <v>0</v>
      </c>
      <c r="O117" s="19"/>
      <c r="P117" s="19">
        <v>0</v>
      </c>
      <c r="Q117" s="19"/>
      <c r="R117" s="19">
        <v>0</v>
      </c>
      <c r="S117" s="19"/>
      <c r="T117" s="19">
        <v>0</v>
      </c>
      <c r="U117" s="19" t="s">
        <v>11</v>
      </c>
      <c r="V117" s="19">
        <v>90</v>
      </c>
    </row>
    <row r="118" spans="1:22" hidden="1" x14ac:dyDescent="0.3">
      <c r="A118" s="18" t="s">
        <v>81</v>
      </c>
      <c r="B118" s="18" t="s">
        <v>82</v>
      </c>
      <c r="C118" s="18" t="s">
        <v>13</v>
      </c>
      <c r="D118" s="18" t="str">
        <f t="shared" si="1"/>
        <v>Standard colour products</v>
      </c>
      <c r="E118" s="18">
        <v>6</v>
      </c>
      <c r="F118" s="18">
        <v>60</v>
      </c>
      <c r="G118" s="18">
        <v>444</v>
      </c>
      <c r="H118" s="18">
        <v>26640</v>
      </c>
      <c r="I118" s="18">
        <v>294</v>
      </c>
      <c r="J118" s="18">
        <v>17640</v>
      </c>
      <c r="K118" s="18">
        <v>180</v>
      </c>
      <c r="L118" s="18">
        <v>10800</v>
      </c>
      <c r="M118" s="18">
        <v>222</v>
      </c>
      <c r="N118" s="18">
        <v>13320</v>
      </c>
      <c r="O118" s="18">
        <v>493</v>
      </c>
      <c r="P118" s="18">
        <v>29580</v>
      </c>
      <c r="Q118" s="18">
        <v>450</v>
      </c>
      <c r="R118" s="18">
        <v>27000</v>
      </c>
      <c r="S118" s="18">
        <v>0</v>
      </c>
      <c r="T118" s="18">
        <v>0</v>
      </c>
      <c r="U118" s="18" t="s">
        <v>11</v>
      </c>
      <c r="V118" s="18">
        <v>96</v>
      </c>
    </row>
    <row r="119" spans="1:22" hidden="1" x14ac:dyDescent="0.3">
      <c r="A119" s="19" t="s">
        <v>83</v>
      </c>
      <c r="B119" s="19" t="s">
        <v>84</v>
      </c>
      <c r="C119" s="19" t="s">
        <v>10</v>
      </c>
      <c r="D119" s="18" t="str">
        <f t="shared" si="1"/>
        <v>Standard colour products</v>
      </c>
      <c r="E119" s="19">
        <v>40</v>
      </c>
      <c r="F119" s="19">
        <v>220</v>
      </c>
      <c r="G119" s="19">
        <v>0</v>
      </c>
      <c r="H119" s="19">
        <v>0</v>
      </c>
      <c r="I119" s="19">
        <v>1</v>
      </c>
      <c r="J119" s="19">
        <v>220</v>
      </c>
      <c r="K119" s="19">
        <v>0</v>
      </c>
      <c r="L119" s="19">
        <v>0</v>
      </c>
      <c r="M119" s="19">
        <v>1</v>
      </c>
      <c r="N119" s="19">
        <v>220</v>
      </c>
      <c r="O119" s="19">
        <v>38</v>
      </c>
      <c r="P119" s="19">
        <v>8360</v>
      </c>
      <c r="Q119" s="19"/>
      <c r="R119" s="19">
        <v>0</v>
      </c>
      <c r="S119" s="19"/>
      <c r="T119" s="19">
        <v>0</v>
      </c>
      <c r="U119" s="19" t="s">
        <v>11</v>
      </c>
      <c r="V119" s="19">
        <v>98</v>
      </c>
    </row>
    <row r="120" spans="1:22" hidden="1" x14ac:dyDescent="0.3">
      <c r="A120" s="18" t="s">
        <v>83</v>
      </c>
      <c r="B120" s="18" t="s">
        <v>84</v>
      </c>
      <c r="C120" s="18" t="s">
        <v>13</v>
      </c>
      <c r="D120" s="18" t="str">
        <f t="shared" si="1"/>
        <v>Standard colour products</v>
      </c>
      <c r="E120" s="18">
        <v>40</v>
      </c>
      <c r="F120" s="18">
        <v>250</v>
      </c>
      <c r="G120" s="18">
        <v>1</v>
      </c>
      <c r="H120" s="18">
        <v>250</v>
      </c>
      <c r="I120" s="18"/>
      <c r="J120" s="18">
        <v>0</v>
      </c>
      <c r="K120" s="18"/>
      <c r="L120" s="18">
        <v>0</v>
      </c>
      <c r="M120" s="18"/>
      <c r="N120" s="18">
        <v>0</v>
      </c>
      <c r="O120" s="18"/>
      <c r="P120" s="18">
        <v>0</v>
      </c>
      <c r="Q120" s="18"/>
      <c r="R120" s="18">
        <v>0</v>
      </c>
      <c r="S120" s="18"/>
      <c r="T120" s="18">
        <v>0</v>
      </c>
      <c r="U120" s="18" t="s">
        <v>11</v>
      </c>
      <c r="V120" s="18">
        <v>100</v>
      </c>
    </row>
    <row r="121" spans="1:22" x14ac:dyDescent="0.3">
      <c r="A121" s="19" t="s">
        <v>83</v>
      </c>
      <c r="B121" s="19" t="s">
        <v>84</v>
      </c>
      <c r="C121" s="19" t="s">
        <v>18</v>
      </c>
      <c r="D121" s="18" t="str">
        <f t="shared" si="1"/>
        <v>Special colour products</v>
      </c>
      <c r="E121" s="19">
        <v>40</v>
      </c>
      <c r="F121" s="19">
        <v>300</v>
      </c>
      <c r="G121" s="19"/>
      <c r="H121" s="19">
        <v>0</v>
      </c>
      <c r="I121" s="19">
        <v>5</v>
      </c>
      <c r="J121" s="19">
        <v>1500</v>
      </c>
      <c r="K121" s="19"/>
      <c r="L121" s="19">
        <v>0</v>
      </c>
      <c r="M121" s="19"/>
      <c r="N121" s="19">
        <v>0</v>
      </c>
      <c r="O121" s="19"/>
      <c r="P121" s="19">
        <v>0</v>
      </c>
      <c r="Q121" s="19"/>
      <c r="R121" s="19">
        <v>0</v>
      </c>
      <c r="S121" s="19"/>
      <c r="T121" s="19">
        <v>0</v>
      </c>
      <c r="U121" s="19" t="s">
        <v>11</v>
      </c>
      <c r="V121" s="19">
        <v>94</v>
      </c>
    </row>
    <row r="122" spans="1:22" x14ac:dyDescent="0.3">
      <c r="A122" s="18" t="s">
        <v>83</v>
      </c>
      <c r="B122" s="18" t="s">
        <v>84</v>
      </c>
      <c r="C122" s="18" t="s">
        <v>39</v>
      </c>
      <c r="D122" s="18" t="str">
        <f t="shared" si="1"/>
        <v>Special colour products</v>
      </c>
      <c r="E122" s="18">
        <v>40</v>
      </c>
      <c r="F122" s="18">
        <v>300</v>
      </c>
      <c r="G122" s="18"/>
      <c r="H122" s="18">
        <v>0</v>
      </c>
      <c r="I122" s="18">
        <v>5</v>
      </c>
      <c r="J122" s="18">
        <v>1500</v>
      </c>
      <c r="K122" s="18"/>
      <c r="L122" s="18">
        <v>0</v>
      </c>
      <c r="M122" s="18"/>
      <c r="N122" s="18">
        <v>0</v>
      </c>
      <c r="O122" s="18"/>
      <c r="P122" s="18">
        <v>0</v>
      </c>
      <c r="Q122" s="18"/>
      <c r="R122" s="18">
        <v>0</v>
      </c>
      <c r="S122" s="18"/>
      <c r="T122" s="18">
        <v>0</v>
      </c>
      <c r="U122" s="18" t="s">
        <v>11</v>
      </c>
      <c r="V122" s="18">
        <v>99</v>
      </c>
    </row>
    <row r="123" spans="1:22" x14ac:dyDescent="0.3">
      <c r="A123" s="19" t="s">
        <v>83</v>
      </c>
      <c r="B123" s="19" t="s">
        <v>84</v>
      </c>
      <c r="C123" s="19" t="s">
        <v>15</v>
      </c>
      <c r="D123" s="18" t="str">
        <f t="shared" si="1"/>
        <v>Special colour products</v>
      </c>
      <c r="E123" s="19">
        <v>40</v>
      </c>
      <c r="F123" s="19">
        <v>250</v>
      </c>
      <c r="G123" s="19"/>
      <c r="H123" s="19">
        <v>0</v>
      </c>
      <c r="I123" s="19">
        <v>5</v>
      </c>
      <c r="J123" s="19">
        <v>1250</v>
      </c>
      <c r="K123" s="19"/>
      <c r="L123" s="19">
        <v>0</v>
      </c>
      <c r="M123" s="19"/>
      <c r="N123" s="19">
        <v>0</v>
      </c>
      <c r="O123" s="19"/>
      <c r="P123" s="19">
        <v>0</v>
      </c>
      <c r="Q123" s="19"/>
      <c r="R123" s="19">
        <v>0</v>
      </c>
      <c r="S123" s="19"/>
      <c r="T123" s="19">
        <v>0</v>
      </c>
      <c r="U123" s="19" t="s">
        <v>11</v>
      </c>
      <c r="V123" s="19">
        <v>90</v>
      </c>
    </row>
    <row r="124" spans="1:22" x14ac:dyDescent="0.3">
      <c r="A124" s="18" t="s">
        <v>83</v>
      </c>
      <c r="B124" s="18" t="s">
        <v>84</v>
      </c>
      <c r="C124" s="18" t="s">
        <v>44</v>
      </c>
      <c r="D124" s="18" t="str">
        <f t="shared" si="1"/>
        <v>Special colour products</v>
      </c>
      <c r="E124" s="18">
        <v>40</v>
      </c>
      <c r="F124" s="18">
        <v>250</v>
      </c>
      <c r="G124" s="18"/>
      <c r="H124" s="18">
        <v>0</v>
      </c>
      <c r="I124" s="18">
        <v>5</v>
      </c>
      <c r="J124" s="18">
        <v>1250</v>
      </c>
      <c r="K124" s="18"/>
      <c r="L124" s="18">
        <v>0</v>
      </c>
      <c r="M124" s="18"/>
      <c r="N124" s="18">
        <v>0</v>
      </c>
      <c r="O124" s="18"/>
      <c r="P124" s="18">
        <v>0</v>
      </c>
      <c r="Q124" s="18"/>
      <c r="R124" s="18">
        <v>0</v>
      </c>
      <c r="S124" s="18"/>
      <c r="T124" s="18">
        <v>0</v>
      </c>
      <c r="U124" s="18" t="s">
        <v>11</v>
      </c>
      <c r="V124" s="18">
        <v>98</v>
      </c>
    </row>
    <row r="125" spans="1:22" hidden="1" x14ac:dyDescent="0.3">
      <c r="A125" s="19" t="s">
        <v>85</v>
      </c>
      <c r="B125" s="19" t="s">
        <v>86</v>
      </c>
      <c r="C125" s="19" t="s">
        <v>10</v>
      </c>
      <c r="D125" s="18" t="str">
        <f t="shared" si="1"/>
        <v>Standard colour products</v>
      </c>
      <c r="E125" s="19">
        <v>47</v>
      </c>
      <c r="F125" s="19">
        <v>340</v>
      </c>
      <c r="G125" s="19">
        <v>2</v>
      </c>
      <c r="H125" s="19">
        <v>680</v>
      </c>
      <c r="I125" s="19">
        <v>34</v>
      </c>
      <c r="J125" s="19">
        <v>11560</v>
      </c>
      <c r="K125" s="19">
        <v>36</v>
      </c>
      <c r="L125" s="19">
        <v>12240</v>
      </c>
      <c r="M125" s="19">
        <v>2</v>
      </c>
      <c r="N125" s="19">
        <v>680</v>
      </c>
      <c r="O125" s="19">
        <v>0</v>
      </c>
      <c r="P125" s="19">
        <v>0</v>
      </c>
      <c r="Q125" s="19"/>
      <c r="R125" s="19">
        <v>0</v>
      </c>
      <c r="S125" s="19"/>
      <c r="T125" s="19">
        <v>0</v>
      </c>
      <c r="U125" s="19" t="s">
        <v>11</v>
      </c>
      <c r="V125" s="19">
        <v>92</v>
      </c>
    </row>
    <row r="126" spans="1:22" hidden="1" x14ac:dyDescent="0.3">
      <c r="A126" s="18" t="s">
        <v>85</v>
      </c>
      <c r="B126" s="18" t="s">
        <v>86</v>
      </c>
      <c r="C126" s="18" t="s">
        <v>13</v>
      </c>
      <c r="D126" s="18" t="str">
        <f t="shared" si="1"/>
        <v>Standard colour products</v>
      </c>
      <c r="E126" s="18">
        <v>47</v>
      </c>
      <c r="F126" s="18">
        <v>370</v>
      </c>
      <c r="G126" s="18">
        <v>3</v>
      </c>
      <c r="H126" s="18">
        <v>1110</v>
      </c>
      <c r="I126" s="18"/>
      <c r="J126" s="18">
        <v>0</v>
      </c>
      <c r="K126" s="18"/>
      <c r="L126" s="18">
        <v>0</v>
      </c>
      <c r="M126" s="18"/>
      <c r="N126" s="18">
        <v>0</v>
      </c>
      <c r="O126" s="18"/>
      <c r="P126" s="18">
        <v>0</v>
      </c>
      <c r="Q126" s="18"/>
      <c r="R126" s="18">
        <v>0</v>
      </c>
      <c r="S126" s="18"/>
      <c r="T126" s="18">
        <v>0</v>
      </c>
      <c r="U126" s="18" t="s">
        <v>11</v>
      </c>
      <c r="V126" s="18">
        <v>97</v>
      </c>
    </row>
    <row r="127" spans="1:22" x14ac:dyDescent="0.3">
      <c r="A127" s="19" t="s">
        <v>85</v>
      </c>
      <c r="B127" s="19" t="s">
        <v>86</v>
      </c>
      <c r="C127" s="19" t="s">
        <v>18</v>
      </c>
      <c r="D127" s="18" t="str">
        <f t="shared" si="1"/>
        <v>Special colour products</v>
      </c>
      <c r="E127" s="19">
        <v>47</v>
      </c>
      <c r="F127" s="19">
        <v>400</v>
      </c>
      <c r="G127" s="19">
        <v>5</v>
      </c>
      <c r="H127" s="19">
        <v>2000</v>
      </c>
      <c r="I127" s="19"/>
      <c r="J127" s="19">
        <v>0</v>
      </c>
      <c r="K127" s="19"/>
      <c r="L127" s="19">
        <v>0</v>
      </c>
      <c r="M127" s="19"/>
      <c r="N127" s="19">
        <v>0</v>
      </c>
      <c r="O127" s="19"/>
      <c r="P127" s="19">
        <v>0</v>
      </c>
      <c r="Q127" s="19"/>
      <c r="R127" s="19">
        <v>0</v>
      </c>
      <c r="S127" s="19"/>
      <c r="T127" s="19">
        <v>0</v>
      </c>
      <c r="U127" s="19" t="s">
        <v>11</v>
      </c>
      <c r="V127" s="19">
        <v>90</v>
      </c>
    </row>
    <row r="128" spans="1:22" x14ac:dyDescent="0.3">
      <c r="A128" s="18" t="s">
        <v>85</v>
      </c>
      <c r="B128" s="18" t="s">
        <v>86</v>
      </c>
      <c r="C128" s="18" t="s">
        <v>39</v>
      </c>
      <c r="D128" s="18" t="str">
        <f t="shared" si="1"/>
        <v>Special colour products</v>
      </c>
      <c r="E128" s="18">
        <v>47</v>
      </c>
      <c r="F128" s="18">
        <v>400</v>
      </c>
      <c r="G128" s="18"/>
      <c r="H128" s="18">
        <v>0</v>
      </c>
      <c r="I128" s="18">
        <v>1</v>
      </c>
      <c r="J128" s="18">
        <v>400</v>
      </c>
      <c r="K128" s="18"/>
      <c r="L128" s="18">
        <v>0</v>
      </c>
      <c r="M128" s="18"/>
      <c r="N128" s="18">
        <v>0</v>
      </c>
      <c r="O128" s="18"/>
      <c r="P128" s="18">
        <v>0</v>
      </c>
      <c r="Q128" s="18"/>
      <c r="R128" s="18">
        <v>0</v>
      </c>
      <c r="S128" s="18"/>
      <c r="T128" s="18">
        <v>0</v>
      </c>
      <c r="U128" s="18" t="s">
        <v>11</v>
      </c>
      <c r="V128" s="18">
        <v>90</v>
      </c>
    </row>
    <row r="129" spans="1:22" x14ac:dyDescent="0.3">
      <c r="A129" s="19" t="s">
        <v>85</v>
      </c>
      <c r="B129" s="19" t="s">
        <v>86</v>
      </c>
      <c r="C129" s="19" t="s">
        <v>44</v>
      </c>
      <c r="D129" s="18" t="str">
        <f t="shared" si="1"/>
        <v>Special colour products</v>
      </c>
      <c r="E129" s="19">
        <v>47</v>
      </c>
      <c r="F129" s="19">
        <v>370</v>
      </c>
      <c r="G129" s="19">
        <v>2</v>
      </c>
      <c r="H129" s="19">
        <v>740</v>
      </c>
      <c r="I129" s="19"/>
      <c r="J129" s="19">
        <v>0</v>
      </c>
      <c r="K129" s="19"/>
      <c r="L129" s="19">
        <v>0</v>
      </c>
      <c r="M129" s="19"/>
      <c r="N129" s="19">
        <v>0</v>
      </c>
      <c r="O129" s="19"/>
      <c r="P129" s="19">
        <v>0</v>
      </c>
      <c r="Q129" s="19"/>
      <c r="R129" s="19">
        <v>0</v>
      </c>
      <c r="S129" s="19"/>
      <c r="T129" s="19">
        <v>0</v>
      </c>
      <c r="U129" s="19" t="s">
        <v>11</v>
      </c>
      <c r="V129" s="19">
        <v>99</v>
      </c>
    </row>
    <row r="130" spans="1:22" hidden="1" x14ac:dyDescent="0.3">
      <c r="A130" s="18" t="s">
        <v>87</v>
      </c>
      <c r="B130" s="18" t="s">
        <v>88</v>
      </c>
      <c r="C130" s="18" t="s">
        <v>10</v>
      </c>
      <c r="D130" s="18" t="str">
        <f t="shared" si="1"/>
        <v>Standard colour products</v>
      </c>
      <c r="E130" s="18">
        <v>60</v>
      </c>
      <c r="F130" s="18">
        <v>579</v>
      </c>
      <c r="G130" s="18">
        <v>0</v>
      </c>
      <c r="H130" s="18">
        <v>0</v>
      </c>
      <c r="I130" s="18">
        <v>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12</v>
      </c>
      <c r="P130" s="18">
        <v>6948</v>
      </c>
      <c r="Q130" s="18"/>
      <c r="R130" s="18">
        <v>0</v>
      </c>
      <c r="S130" s="18"/>
      <c r="T130" s="18">
        <v>0</v>
      </c>
      <c r="U130" s="18" t="s">
        <v>11</v>
      </c>
      <c r="V130" s="18">
        <v>96</v>
      </c>
    </row>
    <row r="131" spans="1:22" hidden="1" x14ac:dyDescent="0.3">
      <c r="A131" s="19" t="s">
        <v>87</v>
      </c>
      <c r="B131" s="19" t="s">
        <v>88</v>
      </c>
      <c r="C131" s="19" t="s">
        <v>13</v>
      </c>
      <c r="D131" s="18" t="str">
        <f t="shared" ref="D131:D146" si="2">IF(OR(C131="Black", C131="Standard Green"), "Standard colour products", "Special colour products")</f>
        <v>Standard colour products</v>
      </c>
      <c r="E131" s="19">
        <v>60</v>
      </c>
      <c r="F131" s="19">
        <v>589</v>
      </c>
      <c r="G131" s="19">
        <v>10</v>
      </c>
      <c r="H131" s="19">
        <v>5890</v>
      </c>
      <c r="I131" s="19"/>
      <c r="J131" s="19">
        <v>0</v>
      </c>
      <c r="K131" s="19"/>
      <c r="L131" s="19">
        <v>0</v>
      </c>
      <c r="M131" s="19"/>
      <c r="N131" s="19">
        <v>0</v>
      </c>
      <c r="O131" s="19"/>
      <c r="P131" s="19">
        <v>0</v>
      </c>
      <c r="Q131" s="19"/>
      <c r="R131" s="19">
        <v>0</v>
      </c>
      <c r="S131" s="19"/>
      <c r="T131" s="19">
        <v>0</v>
      </c>
      <c r="U131" s="19" t="s">
        <v>11</v>
      </c>
      <c r="V131" s="19">
        <v>90</v>
      </c>
    </row>
    <row r="132" spans="1:22" x14ac:dyDescent="0.3">
      <c r="A132" s="18" t="s">
        <v>87</v>
      </c>
      <c r="B132" s="18" t="s">
        <v>88</v>
      </c>
      <c r="C132" s="18" t="s">
        <v>18</v>
      </c>
      <c r="D132" s="18" t="str">
        <f t="shared" si="2"/>
        <v>Special colour products</v>
      </c>
      <c r="E132" s="18">
        <v>60</v>
      </c>
      <c r="F132" s="18">
        <v>650</v>
      </c>
      <c r="G132" s="18">
        <v>3</v>
      </c>
      <c r="H132" s="18">
        <v>1950</v>
      </c>
      <c r="I132" s="18"/>
      <c r="J132" s="18">
        <v>0</v>
      </c>
      <c r="K132" s="18"/>
      <c r="L132" s="18">
        <v>0</v>
      </c>
      <c r="M132" s="18"/>
      <c r="N132" s="18">
        <v>0</v>
      </c>
      <c r="O132" s="18"/>
      <c r="P132" s="18">
        <v>0</v>
      </c>
      <c r="Q132" s="18"/>
      <c r="R132" s="18">
        <v>0</v>
      </c>
      <c r="S132" s="18"/>
      <c r="T132" s="18">
        <v>0</v>
      </c>
      <c r="U132" s="18" t="s">
        <v>11</v>
      </c>
      <c r="V132" s="18">
        <v>92</v>
      </c>
    </row>
    <row r="133" spans="1:22" x14ac:dyDescent="0.3">
      <c r="A133" s="19" t="s">
        <v>87</v>
      </c>
      <c r="B133" s="19" t="s">
        <v>88</v>
      </c>
      <c r="C133" s="19" t="s">
        <v>39</v>
      </c>
      <c r="D133" s="18" t="str">
        <f t="shared" si="2"/>
        <v>Special colour products</v>
      </c>
      <c r="E133" s="19">
        <v>60</v>
      </c>
      <c r="F133" s="19">
        <v>650</v>
      </c>
      <c r="G133" s="19">
        <v>5</v>
      </c>
      <c r="H133" s="19">
        <v>3250</v>
      </c>
      <c r="I133" s="19"/>
      <c r="J133" s="19">
        <v>0</v>
      </c>
      <c r="K133" s="19"/>
      <c r="L133" s="19">
        <v>0</v>
      </c>
      <c r="M133" s="19"/>
      <c r="N133" s="19">
        <v>0</v>
      </c>
      <c r="O133" s="19"/>
      <c r="P133" s="19">
        <v>0</v>
      </c>
      <c r="Q133" s="19"/>
      <c r="R133" s="19">
        <v>0</v>
      </c>
      <c r="S133" s="19"/>
      <c r="T133" s="19">
        <v>0</v>
      </c>
      <c r="U133" s="19" t="s">
        <v>11</v>
      </c>
      <c r="V133" s="19">
        <v>99</v>
      </c>
    </row>
    <row r="134" spans="1:22" hidden="1" x14ac:dyDescent="0.3">
      <c r="A134" s="18" t="s">
        <v>89</v>
      </c>
      <c r="B134" s="18" t="s">
        <v>90</v>
      </c>
      <c r="C134" s="18" t="s">
        <v>10</v>
      </c>
      <c r="D134" s="18" t="str">
        <f t="shared" si="2"/>
        <v>Standard colour products</v>
      </c>
      <c r="E134" s="18">
        <v>40</v>
      </c>
      <c r="F134" s="18">
        <v>250</v>
      </c>
      <c r="G134" s="18">
        <v>5</v>
      </c>
      <c r="H134" s="18">
        <v>1250</v>
      </c>
      <c r="I134" s="18">
        <v>0</v>
      </c>
      <c r="J134" s="18">
        <v>0</v>
      </c>
      <c r="K134" s="18">
        <v>0</v>
      </c>
      <c r="L134" s="18">
        <v>0</v>
      </c>
      <c r="M134" s="18">
        <v>2</v>
      </c>
      <c r="N134" s="18">
        <v>500</v>
      </c>
      <c r="O134" s="18">
        <v>52</v>
      </c>
      <c r="P134" s="18">
        <v>13000</v>
      </c>
      <c r="Q134" s="18"/>
      <c r="R134" s="18">
        <v>0</v>
      </c>
      <c r="S134" s="18"/>
      <c r="T134" s="18">
        <v>0</v>
      </c>
      <c r="U134" s="18" t="s">
        <v>11</v>
      </c>
      <c r="V134" s="18">
        <v>95</v>
      </c>
    </row>
    <row r="135" spans="1:22" x14ac:dyDescent="0.3">
      <c r="A135" s="19" t="s">
        <v>89</v>
      </c>
      <c r="B135" s="19" t="s">
        <v>90</v>
      </c>
      <c r="C135" s="19" t="s">
        <v>18</v>
      </c>
      <c r="D135" s="18" t="str">
        <f t="shared" si="2"/>
        <v>Special colour products</v>
      </c>
      <c r="E135" s="19">
        <v>40</v>
      </c>
      <c r="F135" s="19">
        <v>290</v>
      </c>
      <c r="G135" s="19">
        <v>5</v>
      </c>
      <c r="H135" s="19">
        <v>1450</v>
      </c>
      <c r="I135" s="19"/>
      <c r="J135" s="19">
        <v>0</v>
      </c>
      <c r="K135" s="19"/>
      <c r="L135" s="19">
        <v>0</v>
      </c>
      <c r="M135" s="19"/>
      <c r="N135" s="19">
        <v>0</v>
      </c>
      <c r="O135" s="19"/>
      <c r="P135" s="19">
        <v>0</v>
      </c>
      <c r="Q135" s="19"/>
      <c r="R135" s="19">
        <v>0</v>
      </c>
      <c r="S135" s="19"/>
      <c r="T135" s="19">
        <v>0</v>
      </c>
      <c r="U135" s="19" t="s">
        <v>11</v>
      </c>
      <c r="V135" s="19">
        <v>93</v>
      </c>
    </row>
    <row r="136" spans="1:22" x14ac:dyDescent="0.3">
      <c r="A136" s="18" t="s">
        <v>89</v>
      </c>
      <c r="B136" s="18" t="s">
        <v>90</v>
      </c>
      <c r="C136" s="18" t="s">
        <v>15</v>
      </c>
      <c r="D136" s="18" t="str">
        <f t="shared" si="2"/>
        <v>Special colour products</v>
      </c>
      <c r="E136" s="18">
        <v>40</v>
      </c>
      <c r="F136" s="18">
        <v>260</v>
      </c>
      <c r="G136" s="18">
        <v>1</v>
      </c>
      <c r="H136" s="18">
        <v>260</v>
      </c>
      <c r="I136" s="18"/>
      <c r="J136" s="18">
        <v>0</v>
      </c>
      <c r="K136" s="18"/>
      <c r="L136" s="18">
        <v>0</v>
      </c>
      <c r="M136" s="18"/>
      <c r="N136" s="18">
        <v>0</v>
      </c>
      <c r="O136" s="18"/>
      <c r="P136" s="18">
        <v>0</v>
      </c>
      <c r="Q136" s="18"/>
      <c r="R136" s="18">
        <v>0</v>
      </c>
      <c r="S136" s="18"/>
      <c r="T136" s="18">
        <v>0</v>
      </c>
      <c r="U136" s="18" t="s">
        <v>11</v>
      </c>
      <c r="V136" s="18">
        <v>92</v>
      </c>
    </row>
    <row r="137" spans="1:22" x14ac:dyDescent="0.3">
      <c r="A137" s="19" t="s">
        <v>89</v>
      </c>
      <c r="B137" s="19" t="s">
        <v>90</v>
      </c>
      <c r="C137" s="19" t="s">
        <v>39</v>
      </c>
      <c r="D137" s="18" t="str">
        <f t="shared" si="2"/>
        <v>Special colour products</v>
      </c>
      <c r="E137" s="19">
        <v>40</v>
      </c>
      <c r="F137" s="19">
        <v>290</v>
      </c>
      <c r="G137" s="19">
        <v>5</v>
      </c>
      <c r="H137" s="19">
        <v>1450</v>
      </c>
      <c r="I137" s="19"/>
      <c r="J137" s="19">
        <v>0</v>
      </c>
      <c r="K137" s="19"/>
      <c r="L137" s="19">
        <v>0</v>
      </c>
      <c r="M137" s="19"/>
      <c r="N137" s="19">
        <v>0</v>
      </c>
      <c r="O137" s="19"/>
      <c r="P137" s="19">
        <v>0</v>
      </c>
      <c r="Q137" s="19"/>
      <c r="R137" s="19">
        <v>0</v>
      </c>
      <c r="S137" s="19"/>
      <c r="T137" s="19">
        <v>0</v>
      </c>
      <c r="U137" s="19" t="s">
        <v>11</v>
      </c>
      <c r="V137" s="19">
        <v>95</v>
      </c>
    </row>
    <row r="138" spans="1:22" x14ac:dyDescent="0.3">
      <c r="A138" s="18" t="s">
        <v>89</v>
      </c>
      <c r="B138" s="18" t="s">
        <v>90</v>
      </c>
      <c r="C138" s="18" t="s">
        <v>252</v>
      </c>
      <c r="D138" s="18" t="str">
        <f t="shared" si="2"/>
        <v>Special colour products</v>
      </c>
      <c r="E138" s="18">
        <v>40</v>
      </c>
      <c r="F138" s="18">
        <v>290</v>
      </c>
      <c r="G138" s="18"/>
      <c r="H138" s="18">
        <v>0</v>
      </c>
      <c r="I138" s="18">
        <v>1</v>
      </c>
      <c r="J138" s="18">
        <v>290</v>
      </c>
      <c r="K138" s="18"/>
      <c r="L138" s="18">
        <v>0</v>
      </c>
      <c r="M138" s="18"/>
      <c r="N138" s="18">
        <v>0</v>
      </c>
      <c r="O138" s="18"/>
      <c r="P138" s="18">
        <v>0</v>
      </c>
      <c r="Q138" s="18"/>
      <c r="R138" s="18">
        <v>0</v>
      </c>
      <c r="S138" s="18"/>
      <c r="T138" s="18">
        <v>0</v>
      </c>
      <c r="U138" s="18" t="s">
        <v>11</v>
      </c>
      <c r="V138" s="18">
        <v>90</v>
      </c>
    </row>
    <row r="139" spans="1:22" hidden="1" x14ac:dyDescent="0.3">
      <c r="A139" s="19" t="s">
        <v>91</v>
      </c>
      <c r="B139" s="19" t="s">
        <v>92</v>
      </c>
      <c r="C139" s="19" t="s">
        <v>10</v>
      </c>
      <c r="D139" s="18" t="str">
        <f t="shared" si="2"/>
        <v>Standard colour products</v>
      </c>
      <c r="E139" s="19">
        <v>47</v>
      </c>
      <c r="F139" s="19">
        <v>315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1</v>
      </c>
      <c r="N139" s="19">
        <v>315</v>
      </c>
      <c r="O139" s="19">
        <v>0</v>
      </c>
      <c r="P139" s="19">
        <v>0</v>
      </c>
      <c r="Q139" s="19"/>
      <c r="R139" s="19">
        <v>0</v>
      </c>
      <c r="S139" s="19"/>
      <c r="T139" s="19">
        <v>0</v>
      </c>
      <c r="U139" s="19" t="s">
        <v>11</v>
      </c>
      <c r="V139" s="19">
        <v>93</v>
      </c>
    </row>
    <row r="140" spans="1:22" hidden="1" x14ac:dyDescent="0.3">
      <c r="A140" s="18" t="s">
        <v>91</v>
      </c>
      <c r="B140" s="18" t="s">
        <v>92</v>
      </c>
      <c r="C140" s="18" t="s">
        <v>13</v>
      </c>
      <c r="D140" s="18" t="str">
        <f t="shared" si="2"/>
        <v>Standard colour products</v>
      </c>
      <c r="E140" s="18">
        <v>47</v>
      </c>
      <c r="F140" s="18">
        <v>340</v>
      </c>
      <c r="G140" s="18">
        <v>1</v>
      </c>
      <c r="H140" s="18">
        <v>340</v>
      </c>
      <c r="I140" s="18"/>
      <c r="J140" s="18">
        <v>0</v>
      </c>
      <c r="K140" s="18"/>
      <c r="L140" s="18">
        <v>0</v>
      </c>
      <c r="M140" s="18"/>
      <c r="N140" s="18">
        <v>0</v>
      </c>
      <c r="O140" s="18"/>
      <c r="P140" s="18">
        <v>0</v>
      </c>
      <c r="Q140" s="18"/>
      <c r="R140" s="18">
        <v>0</v>
      </c>
      <c r="S140" s="18"/>
      <c r="T140" s="18">
        <v>0</v>
      </c>
      <c r="U140" s="18" t="s">
        <v>11</v>
      </c>
      <c r="V140" s="18">
        <v>91</v>
      </c>
    </row>
    <row r="141" spans="1:22" x14ac:dyDescent="0.3">
      <c r="A141" s="19" t="s">
        <v>91</v>
      </c>
      <c r="B141" s="19" t="s">
        <v>92</v>
      </c>
      <c r="C141" s="19" t="s">
        <v>39</v>
      </c>
      <c r="D141" s="18" t="str">
        <f t="shared" si="2"/>
        <v>Special colour products</v>
      </c>
      <c r="E141" s="19">
        <v>47</v>
      </c>
      <c r="F141" s="19">
        <v>370</v>
      </c>
      <c r="G141" s="19"/>
      <c r="H141" s="19">
        <v>0</v>
      </c>
      <c r="I141" s="19">
        <v>1</v>
      </c>
      <c r="J141" s="19">
        <v>370</v>
      </c>
      <c r="K141" s="19"/>
      <c r="L141" s="19">
        <v>0</v>
      </c>
      <c r="M141" s="19"/>
      <c r="N141" s="19">
        <v>0</v>
      </c>
      <c r="O141" s="19"/>
      <c r="P141" s="19">
        <v>0</v>
      </c>
      <c r="Q141" s="19"/>
      <c r="R141" s="19">
        <v>0</v>
      </c>
      <c r="S141" s="19"/>
      <c r="T141" s="19">
        <v>0</v>
      </c>
      <c r="U141" s="19" t="s">
        <v>11</v>
      </c>
      <c r="V141" s="19">
        <v>93</v>
      </c>
    </row>
    <row r="142" spans="1:22" x14ac:dyDescent="0.3">
      <c r="A142" s="18" t="s">
        <v>91</v>
      </c>
      <c r="B142" s="18" t="s">
        <v>92</v>
      </c>
      <c r="C142" s="18" t="s">
        <v>18</v>
      </c>
      <c r="D142" s="18" t="str">
        <f t="shared" si="2"/>
        <v>Special colour products</v>
      </c>
      <c r="E142" s="18">
        <v>47</v>
      </c>
      <c r="F142" s="18">
        <v>370</v>
      </c>
      <c r="G142" s="18">
        <v>1</v>
      </c>
      <c r="H142" s="18">
        <v>370</v>
      </c>
      <c r="I142" s="18"/>
      <c r="J142" s="18">
        <v>0</v>
      </c>
      <c r="K142" s="18"/>
      <c r="L142" s="18">
        <v>0</v>
      </c>
      <c r="M142" s="18"/>
      <c r="N142" s="18">
        <v>0</v>
      </c>
      <c r="O142" s="18"/>
      <c r="P142" s="18">
        <v>0</v>
      </c>
      <c r="Q142" s="18"/>
      <c r="R142" s="18">
        <v>0</v>
      </c>
      <c r="S142" s="18"/>
      <c r="T142" s="18">
        <v>0</v>
      </c>
      <c r="U142" s="18" t="s">
        <v>11</v>
      </c>
      <c r="V142" s="18">
        <v>99</v>
      </c>
    </row>
    <row r="143" spans="1:22" hidden="1" x14ac:dyDescent="0.3">
      <c r="A143" s="19" t="s">
        <v>93</v>
      </c>
      <c r="B143" s="19" t="s">
        <v>94</v>
      </c>
      <c r="C143" s="19" t="s">
        <v>10</v>
      </c>
      <c r="D143" s="18" t="str">
        <f t="shared" si="2"/>
        <v>Standard colour products</v>
      </c>
      <c r="E143" s="19">
        <v>55</v>
      </c>
      <c r="F143" s="19">
        <v>450</v>
      </c>
      <c r="G143" s="19">
        <v>7</v>
      </c>
      <c r="H143" s="19">
        <v>3150</v>
      </c>
      <c r="I143" s="19">
        <v>2</v>
      </c>
      <c r="J143" s="19">
        <v>900</v>
      </c>
      <c r="K143" s="19">
        <v>3</v>
      </c>
      <c r="L143" s="19">
        <v>1350</v>
      </c>
      <c r="M143" s="19">
        <v>1</v>
      </c>
      <c r="N143" s="19">
        <v>450</v>
      </c>
      <c r="O143" s="19">
        <v>8</v>
      </c>
      <c r="P143" s="19">
        <v>3600</v>
      </c>
      <c r="Q143" s="19"/>
      <c r="R143" s="19">
        <v>0</v>
      </c>
      <c r="S143" s="19"/>
      <c r="T143" s="19">
        <v>0</v>
      </c>
      <c r="U143" s="19" t="s">
        <v>11</v>
      </c>
      <c r="V143" s="19">
        <v>95</v>
      </c>
    </row>
    <row r="144" spans="1:22" hidden="1" x14ac:dyDescent="0.3">
      <c r="A144" s="18" t="s">
        <v>93</v>
      </c>
      <c r="B144" s="18" t="s">
        <v>94</v>
      </c>
      <c r="C144" s="18" t="s">
        <v>13</v>
      </c>
      <c r="D144" s="18" t="str">
        <f t="shared" si="2"/>
        <v>Standard colour products</v>
      </c>
      <c r="E144" s="18">
        <v>55</v>
      </c>
      <c r="F144" s="18">
        <v>470</v>
      </c>
      <c r="G144" s="18">
        <v>2</v>
      </c>
      <c r="H144" s="18">
        <v>940</v>
      </c>
      <c r="I144" s="18"/>
      <c r="J144" s="18">
        <v>0</v>
      </c>
      <c r="K144" s="18"/>
      <c r="L144" s="18">
        <v>0</v>
      </c>
      <c r="M144" s="18"/>
      <c r="N144" s="18">
        <v>0</v>
      </c>
      <c r="O144" s="18"/>
      <c r="P144" s="18">
        <v>0</v>
      </c>
      <c r="Q144" s="18"/>
      <c r="R144" s="18">
        <v>0</v>
      </c>
      <c r="S144" s="18"/>
      <c r="T144" s="18">
        <v>0</v>
      </c>
      <c r="U144" s="18" t="s">
        <v>11</v>
      </c>
      <c r="V144" s="18">
        <v>96</v>
      </c>
    </row>
    <row r="145" spans="1:22" x14ac:dyDescent="0.3">
      <c r="A145" s="19" t="s">
        <v>93</v>
      </c>
      <c r="B145" s="19" t="s">
        <v>94</v>
      </c>
      <c r="C145" s="19" t="s">
        <v>39</v>
      </c>
      <c r="D145" s="18" t="str">
        <f t="shared" si="2"/>
        <v>Special colour products</v>
      </c>
      <c r="E145" s="19">
        <v>55</v>
      </c>
      <c r="F145" s="19">
        <v>500</v>
      </c>
      <c r="G145" s="19"/>
      <c r="H145" s="19">
        <v>0</v>
      </c>
      <c r="I145" s="19">
        <v>1</v>
      </c>
      <c r="J145" s="19">
        <v>500</v>
      </c>
      <c r="K145" s="19"/>
      <c r="L145" s="19">
        <v>0</v>
      </c>
      <c r="M145" s="19"/>
      <c r="N145" s="19">
        <v>0</v>
      </c>
      <c r="O145" s="19"/>
      <c r="P145" s="19">
        <v>0</v>
      </c>
      <c r="Q145" s="19"/>
      <c r="R145" s="19">
        <v>0</v>
      </c>
      <c r="S145" s="19"/>
      <c r="T145" s="19">
        <v>0</v>
      </c>
      <c r="U145" s="19" t="s">
        <v>11</v>
      </c>
      <c r="V145" s="19">
        <v>93</v>
      </c>
    </row>
    <row r="146" spans="1:22" x14ac:dyDescent="0.3">
      <c r="A146" s="16" t="s">
        <v>93</v>
      </c>
      <c r="B146" s="16" t="s">
        <v>94</v>
      </c>
      <c r="C146" s="16" t="s">
        <v>18</v>
      </c>
      <c r="D146" s="18" t="str">
        <f t="shared" si="2"/>
        <v>Special colour products</v>
      </c>
      <c r="E146" s="16">
        <v>55</v>
      </c>
      <c r="F146" s="16">
        <v>500</v>
      </c>
      <c r="G146" s="16">
        <v>1</v>
      </c>
      <c r="H146" s="16">
        <v>500</v>
      </c>
      <c r="I146" s="16"/>
      <c r="J146" s="16">
        <v>0</v>
      </c>
      <c r="K146" s="16"/>
      <c r="L146" s="16">
        <v>0</v>
      </c>
      <c r="M146" s="16"/>
      <c r="N146" s="16">
        <v>0</v>
      </c>
      <c r="O146" s="16"/>
      <c r="P146" s="16">
        <v>0</v>
      </c>
      <c r="Q146" s="16"/>
      <c r="R146" s="16">
        <v>0</v>
      </c>
      <c r="S146" s="16"/>
      <c r="T146" s="16">
        <v>0</v>
      </c>
      <c r="U146" s="16" t="s">
        <v>11</v>
      </c>
      <c r="V146" s="16">
        <v>100</v>
      </c>
    </row>
    <row r="149" spans="1:22" x14ac:dyDescent="0.3">
      <c r="B149" s="17" t="s">
        <v>190</v>
      </c>
    </row>
    <row r="150" spans="1:22" x14ac:dyDescent="0.3">
      <c r="A150" s="17" t="s">
        <v>191</v>
      </c>
      <c r="B150" t="s">
        <v>215</v>
      </c>
      <c r="C150" t="s">
        <v>214</v>
      </c>
      <c r="D150" t="s">
        <v>192</v>
      </c>
      <c r="F150" t="s">
        <v>216</v>
      </c>
      <c r="G150" t="s">
        <v>215</v>
      </c>
      <c r="H150" t="s">
        <v>214</v>
      </c>
      <c r="I150" t="s">
        <v>192</v>
      </c>
    </row>
    <row r="151" spans="1:22" x14ac:dyDescent="0.3">
      <c r="A151" s="14" t="s">
        <v>193</v>
      </c>
      <c r="B151">
        <v>3720</v>
      </c>
      <c r="C151">
        <v>1251216</v>
      </c>
      <c r="D151">
        <v>1254936</v>
      </c>
      <c r="F151" t="s">
        <v>193</v>
      </c>
      <c r="G151">
        <v>3720</v>
      </c>
      <c r="H151">
        <v>1251216</v>
      </c>
      <c r="I151">
        <v>1254936</v>
      </c>
    </row>
    <row r="152" spans="1:22" x14ac:dyDescent="0.3">
      <c r="A152" s="14" t="s">
        <v>194</v>
      </c>
      <c r="B152">
        <v>3480</v>
      </c>
      <c r="C152">
        <v>1393604</v>
      </c>
      <c r="D152">
        <v>1397084</v>
      </c>
      <c r="F152" t="s">
        <v>194</v>
      </c>
      <c r="G152">
        <v>3480</v>
      </c>
      <c r="H152">
        <v>1393604</v>
      </c>
      <c r="I152">
        <v>1397084</v>
      </c>
    </row>
    <row r="153" spans="1:22" x14ac:dyDescent="0.3">
      <c r="A153" s="14" t="s">
        <v>195</v>
      </c>
      <c r="B153">
        <v>8520</v>
      </c>
      <c r="C153">
        <v>1318922</v>
      </c>
      <c r="D153">
        <v>1327442</v>
      </c>
      <c r="F153" t="s">
        <v>195</v>
      </c>
      <c r="G153">
        <v>8520</v>
      </c>
      <c r="H153">
        <v>1318922</v>
      </c>
      <c r="I153">
        <v>1327442</v>
      </c>
    </row>
    <row r="154" spans="1:22" x14ac:dyDescent="0.3">
      <c r="A154" s="14" t="s">
        <v>196</v>
      </c>
      <c r="B154">
        <v>840</v>
      </c>
      <c r="C154">
        <v>1182808</v>
      </c>
      <c r="D154">
        <v>1183648</v>
      </c>
      <c r="F154" t="s">
        <v>196</v>
      </c>
      <c r="G154">
        <v>840</v>
      </c>
      <c r="H154">
        <v>1182808</v>
      </c>
      <c r="I154">
        <v>1183648</v>
      </c>
    </row>
    <row r="155" spans="1:22" x14ac:dyDescent="0.3">
      <c r="A155" s="14" t="s">
        <v>197</v>
      </c>
      <c r="B155">
        <v>1440</v>
      </c>
      <c r="C155">
        <v>1267043</v>
      </c>
      <c r="D155">
        <v>1268483</v>
      </c>
      <c r="F155" t="s">
        <v>197</v>
      </c>
      <c r="G155">
        <v>1440</v>
      </c>
      <c r="H155">
        <v>1267043</v>
      </c>
      <c r="I155">
        <v>1268483</v>
      </c>
    </row>
    <row r="156" spans="1:22" x14ac:dyDescent="0.3">
      <c r="A156" s="14" t="s">
        <v>198</v>
      </c>
      <c r="B156">
        <v>221512</v>
      </c>
      <c r="C156">
        <v>1176705</v>
      </c>
      <c r="D156">
        <v>1398217</v>
      </c>
      <c r="F156" t="s">
        <v>198</v>
      </c>
      <c r="G156">
        <v>221512</v>
      </c>
      <c r="H156">
        <v>1176705</v>
      </c>
      <c r="I156">
        <v>1398217</v>
      </c>
    </row>
    <row r="157" spans="1:22" x14ac:dyDescent="0.3">
      <c r="A157" s="14" t="s">
        <v>199</v>
      </c>
      <c r="B157">
        <v>367184</v>
      </c>
      <c r="C157">
        <v>1315879</v>
      </c>
      <c r="D157">
        <v>1683063</v>
      </c>
      <c r="F157" t="s">
        <v>199</v>
      </c>
      <c r="G157">
        <v>367184</v>
      </c>
      <c r="H157">
        <v>1315879</v>
      </c>
      <c r="I157">
        <v>1683063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AB76-6FE7-4A37-92D9-E7241B32E526}">
  <dimension ref="A1:V158"/>
  <sheetViews>
    <sheetView tabSelected="1" topLeftCell="A148" workbookViewId="0">
      <selection activeCell="L164" sqref="L164"/>
    </sheetView>
  </sheetViews>
  <sheetFormatPr defaultRowHeight="14.4" x14ac:dyDescent="0.3"/>
  <cols>
    <col min="1" max="1" width="27.44140625" bestFit="1" customWidth="1"/>
    <col min="2" max="2" width="16.33203125" bestFit="1" customWidth="1"/>
    <col min="3" max="3" width="6.6640625" bestFit="1" customWidth="1"/>
    <col min="4" max="4" width="6.88671875" bestFit="1" customWidth="1"/>
    <col min="5" max="5" width="14.88671875" bestFit="1" customWidth="1"/>
    <col min="6" max="6" width="16.88671875" bestFit="1" customWidth="1"/>
    <col min="7" max="7" width="11.33203125" bestFit="1" customWidth="1"/>
    <col min="8" max="8" width="15.109375" bestFit="1" customWidth="1"/>
    <col min="9" max="9" width="14.33203125" bestFit="1" customWidth="1"/>
    <col min="10" max="10" width="11.33203125" bestFit="1" customWidth="1"/>
    <col min="11" max="11" width="7.44140625" bestFit="1" customWidth="1"/>
    <col min="12" max="12" width="12" bestFit="1" customWidth="1"/>
    <col min="13" max="13" width="8.44140625" bestFit="1" customWidth="1"/>
    <col min="14" max="14" width="15" bestFit="1" customWidth="1"/>
    <col min="15" max="15" width="13.5546875" bestFit="1" customWidth="1"/>
    <col min="16" max="16" width="11.33203125" bestFit="1" customWidth="1"/>
    <col min="17" max="98" width="27.44140625" bestFit="1" customWidth="1"/>
    <col min="99" max="105" width="32.44140625" bestFit="1" customWidth="1"/>
  </cols>
  <sheetData>
    <row r="1" spans="1:22" x14ac:dyDescent="0.3">
      <c r="A1" s="23" t="s">
        <v>0</v>
      </c>
      <c r="B1" s="23" t="s">
        <v>1</v>
      </c>
      <c r="C1" s="23" t="s">
        <v>2</v>
      </c>
      <c r="D1" s="20" t="s">
        <v>264</v>
      </c>
      <c r="E1" s="23" t="s">
        <v>3</v>
      </c>
      <c r="F1" s="23" t="s">
        <v>4</v>
      </c>
      <c r="G1" s="23" t="s">
        <v>183</v>
      </c>
      <c r="H1" s="23" t="s">
        <v>217</v>
      </c>
      <c r="I1" s="23" t="s">
        <v>184</v>
      </c>
      <c r="J1" s="23" t="s">
        <v>218</v>
      </c>
      <c r="K1" s="23" t="s">
        <v>185</v>
      </c>
      <c r="L1" s="23" t="s">
        <v>219</v>
      </c>
      <c r="M1" s="23" t="s">
        <v>186</v>
      </c>
      <c r="N1" s="23" t="s">
        <v>220</v>
      </c>
      <c r="O1" s="23" t="s">
        <v>187</v>
      </c>
      <c r="P1" s="23" t="s">
        <v>221</v>
      </c>
      <c r="Q1" s="23" t="s">
        <v>188</v>
      </c>
      <c r="R1" s="23" t="s">
        <v>222</v>
      </c>
      <c r="S1" s="23" t="s">
        <v>189</v>
      </c>
      <c r="T1" s="23" t="s">
        <v>223</v>
      </c>
      <c r="U1" s="23" t="s">
        <v>6</v>
      </c>
      <c r="V1" s="23" t="s">
        <v>7</v>
      </c>
    </row>
    <row r="2" spans="1:22" x14ac:dyDescent="0.3">
      <c r="A2" s="16" t="s">
        <v>8</v>
      </c>
      <c r="B2" s="16" t="s">
        <v>9</v>
      </c>
      <c r="C2" s="16" t="s">
        <v>10</v>
      </c>
      <c r="D2" s="18" t="s">
        <v>214</v>
      </c>
      <c r="E2" s="16">
        <v>7</v>
      </c>
      <c r="F2" s="16">
        <v>30</v>
      </c>
      <c r="G2" s="16">
        <v>2132</v>
      </c>
      <c r="H2" s="16">
        <v>14924</v>
      </c>
      <c r="I2" s="16">
        <v>2648</v>
      </c>
      <c r="J2" s="16">
        <v>18536</v>
      </c>
      <c r="K2" s="16">
        <v>2712</v>
      </c>
      <c r="L2" s="16">
        <v>18984</v>
      </c>
      <c r="M2" s="16">
        <v>1775</v>
      </c>
      <c r="N2" s="16">
        <v>12425</v>
      </c>
      <c r="O2" s="16">
        <v>2302</v>
      </c>
      <c r="P2" s="16">
        <v>16114</v>
      </c>
      <c r="Q2" s="16">
        <v>2250</v>
      </c>
      <c r="R2" s="16">
        <v>15750</v>
      </c>
      <c r="S2" s="16">
        <v>2532</v>
      </c>
      <c r="T2" s="16">
        <v>17724</v>
      </c>
      <c r="U2" s="16" t="s">
        <v>11</v>
      </c>
      <c r="V2" s="16">
        <v>91</v>
      </c>
    </row>
    <row r="3" spans="1:22" x14ac:dyDescent="0.3">
      <c r="A3" s="22" t="s">
        <v>8</v>
      </c>
      <c r="B3" s="22" t="s">
        <v>9</v>
      </c>
      <c r="C3" s="22" t="s">
        <v>13</v>
      </c>
      <c r="D3" s="18" t="s">
        <v>214</v>
      </c>
      <c r="E3" s="22">
        <v>7</v>
      </c>
      <c r="F3" s="22">
        <v>40</v>
      </c>
      <c r="G3" s="22">
        <v>1300</v>
      </c>
      <c r="H3" s="22">
        <v>9100</v>
      </c>
      <c r="I3" s="22">
        <v>1250</v>
      </c>
      <c r="J3" s="22">
        <v>8750</v>
      </c>
      <c r="K3" s="22">
        <v>800</v>
      </c>
      <c r="L3" s="22">
        <v>5600</v>
      </c>
      <c r="M3" s="22">
        <v>750</v>
      </c>
      <c r="N3" s="22">
        <v>5250</v>
      </c>
      <c r="O3" s="22">
        <v>1200</v>
      </c>
      <c r="P3" s="22">
        <v>8400</v>
      </c>
      <c r="Q3" s="22">
        <v>2050</v>
      </c>
      <c r="R3" s="22">
        <v>14350</v>
      </c>
      <c r="S3" s="22">
        <v>1980</v>
      </c>
      <c r="T3" s="22">
        <v>13860</v>
      </c>
      <c r="U3" s="22" t="s">
        <v>11</v>
      </c>
      <c r="V3" s="22">
        <v>97</v>
      </c>
    </row>
    <row r="4" spans="1:22" x14ac:dyDescent="0.3">
      <c r="A4" s="16" t="s">
        <v>8</v>
      </c>
      <c r="B4" s="16" t="s">
        <v>9</v>
      </c>
      <c r="C4" s="16" t="s">
        <v>14</v>
      </c>
      <c r="D4" s="18" t="s">
        <v>215</v>
      </c>
      <c r="E4" s="16">
        <v>7</v>
      </c>
      <c r="F4" s="16">
        <v>40</v>
      </c>
      <c r="G4" s="16">
        <v>6</v>
      </c>
      <c r="H4" s="16">
        <v>42</v>
      </c>
      <c r="I4" s="16">
        <v>15</v>
      </c>
      <c r="J4" s="16">
        <v>105</v>
      </c>
      <c r="K4" s="16"/>
      <c r="L4" s="16">
        <v>0</v>
      </c>
      <c r="M4" s="16"/>
      <c r="N4" s="16">
        <v>0</v>
      </c>
      <c r="O4" s="16"/>
      <c r="P4" s="16">
        <v>0</v>
      </c>
      <c r="Q4" s="16"/>
      <c r="R4" s="16">
        <v>0</v>
      </c>
      <c r="S4" s="16"/>
      <c r="T4" s="16">
        <v>0</v>
      </c>
      <c r="U4" s="16" t="s">
        <v>11</v>
      </c>
      <c r="V4" s="16">
        <v>94</v>
      </c>
    </row>
    <row r="5" spans="1:22" x14ac:dyDescent="0.3">
      <c r="A5" s="22" t="s">
        <v>8</v>
      </c>
      <c r="B5" s="22" t="s">
        <v>9</v>
      </c>
      <c r="C5" s="22" t="s">
        <v>15</v>
      </c>
      <c r="D5" s="18" t="s">
        <v>215</v>
      </c>
      <c r="E5" s="22">
        <v>7</v>
      </c>
      <c r="F5" s="22">
        <v>40</v>
      </c>
      <c r="G5" s="22">
        <v>135</v>
      </c>
      <c r="H5" s="22">
        <v>945</v>
      </c>
      <c r="I5" s="22">
        <v>46</v>
      </c>
      <c r="J5" s="22">
        <v>322</v>
      </c>
      <c r="K5" s="22"/>
      <c r="L5" s="22">
        <v>0</v>
      </c>
      <c r="M5" s="22"/>
      <c r="N5" s="22">
        <v>0</v>
      </c>
      <c r="O5" s="22"/>
      <c r="P5" s="22">
        <v>0</v>
      </c>
      <c r="Q5" s="22"/>
      <c r="R5" s="22">
        <v>0</v>
      </c>
      <c r="S5" s="22"/>
      <c r="T5" s="22">
        <v>0</v>
      </c>
      <c r="U5" s="22" t="s">
        <v>11</v>
      </c>
      <c r="V5" s="22">
        <v>95</v>
      </c>
    </row>
    <row r="6" spans="1:22" x14ac:dyDescent="0.3">
      <c r="A6" s="16" t="s">
        <v>16</v>
      </c>
      <c r="B6" s="16" t="s">
        <v>17</v>
      </c>
      <c r="C6" s="16" t="s">
        <v>10</v>
      </c>
      <c r="D6" s="18" t="s">
        <v>214</v>
      </c>
      <c r="E6" s="16">
        <v>6</v>
      </c>
      <c r="F6" s="16">
        <v>40</v>
      </c>
      <c r="G6" s="16">
        <v>405</v>
      </c>
      <c r="H6" s="16">
        <v>2430</v>
      </c>
      <c r="I6" s="16">
        <v>534</v>
      </c>
      <c r="J6" s="16">
        <v>3204</v>
      </c>
      <c r="K6" s="16">
        <v>987</v>
      </c>
      <c r="L6" s="16">
        <v>5922</v>
      </c>
      <c r="M6" s="16">
        <v>1917</v>
      </c>
      <c r="N6" s="16">
        <v>11502</v>
      </c>
      <c r="O6" s="16">
        <v>1047</v>
      </c>
      <c r="P6" s="16">
        <v>6282</v>
      </c>
      <c r="Q6" s="16">
        <v>326</v>
      </c>
      <c r="R6" s="16">
        <v>1956</v>
      </c>
      <c r="S6" s="16">
        <v>857</v>
      </c>
      <c r="T6" s="16">
        <v>5142</v>
      </c>
      <c r="U6" s="16" t="s">
        <v>11</v>
      </c>
      <c r="V6" s="16">
        <v>92</v>
      </c>
    </row>
    <row r="7" spans="1:22" x14ac:dyDescent="0.3">
      <c r="A7" s="22" t="s">
        <v>16</v>
      </c>
      <c r="B7" s="22" t="s">
        <v>17</v>
      </c>
      <c r="C7" s="22" t="s">
        <v>13</v>
      </c>
      <c r="D7" s="18" t="s">
        <v>214</v>
      </c>
      <c r="E7" s="22">
        <v>6</v>
      </c>
      <c r="F7" s="22">
        <v>50</v>
      </c>
      <c r="G7" s="22">
        <v>450</v>
      </c>
      <c r="H7" s="22">
        <v>2700</v>
      </c>
      <c r="I7" s="22">
        <v>300</v>
      </c>
      <c r="J7" s="22">
        <v>1800</v>
      </c>
      <c r="K7" s="22">
        <v>230</v>
      </c>
      <c r="L7" s="22">
        <v>1380</v>
      </c>
      <c r="M7" s="22">
        <v>200</v>
      </c>
      <c r="N7" s="22">
        <v>1200</v>
      </c>
      <c r="O7" s="22">
        <v>225</v>
      </c>
      <c r="P7" s="22">
        <v>1350</v>
      </c>
      <c r="Q7" s="22">
        <v>705</v>
      </c>
      <c r="R7" s="22">
        <v>4230</v>
      </c>
      <c r="S7" s="22">
        <v>680</v>
      </c>
      <c r="T7" s="22">
        <v>4080</v>
      </c>
      <c r="U7" s="22" t="s">
        <v>11</v>
      </c>
      <c r="V7" s="22">
        <v>92</v>
      </c>
    </row>
    <row r="8" spans="1:22" x14ac:dyDescent="0.3">
      <c r="A8" s="16" t="s">
        <v>16</v>
      </c>
      <c r="B8" s="16" t="s">
        <v>17</v>
      </c>
      <c r="C8" s="16" t="s">
        <v>18</v>
      </c>
      <c r="D8" s="18" t="s">
        <v>215</v>
      </c>
      <c r="E8" s="16">
        <v>6</v>
      </c>
      <c r="F8" s="16">
        <v>55</v>
      </c>
      <c r="G8" s="16">
        <v>530</v>
      </c>
      <c r="H8" s="16">
        <v>3180</v>
      </c>
      <c r="I8" s="16">
        <v>135</v>
      </c>
      <c r="J8" s="16">
        <v>810</v>
      </c>
      <c r="K8" s="16"/>
      <c r="L8" s="16">
        <v>0</v>
      </c>
      <c r="M8" s="16"/>
      <c r="N8" s="16">
        <v>0</v>
      </c>
      <c r="O8" s="16"/>
      <c r="P8" s="16">
        <v>0</v>
      </c>
      <c r="Q8" s="16"/>
      <c r="R8" s="16">
        <v>0</v>
      </c>
      <c r="S8" s="16"/>
      <c r="T8" s="16">
        <v>0</v>
      </c>
      <c r="U8" s="16" t="s">
        <v>11</v>
      </c>
      <c r="V8" s="16">
        <v>90</v>
      </c>
    </row>
    <row r="9" spans="1:22" x14ac:dyDescent="0.3">
      <c r="A9" s="22" t="s">
        <v>19</v>
      </c>
      <c r="B9" s="22" t="s">
        <v>20</v>
      </c>
      <c r="C9" s="22" t="s">
        <v>10</v>
      </c>
      <c r="D9" s="18" t="s">
        <v>214</v>
      </c>
      <c r="E9" s="22">
        <v>35</v>
      </c>
      <c r="F9" s="22">
        <v>185</v>
      </c>
      <c r="G9" s="22">
        <v>112</v>
      </c>
      <c r="H9" s="22">
        <v>3920</v>
      </c>
      <c r="I9" s="22">
        <v>98</v>
      </c>
      <c r="J9" s="22">
        <v>3430</v>
      </c>
      <c r="K9" s="22">
        <v>92</v>
      </c>
      <c r="L9" s="22">
        <v>3220</v>
      </c>
      <c r="M9" s="22">
        <v>235</v>
      </c>
      <c r="N9" s="22">
        <v>8225</v>
      </c>
      <c r="O9" s="22">
        <v>176</v>
      </c>
      <c r="P9" s="22">
        <v>6160</v>
      </c>
      <c r="Q9" s="22">
        <v>88</v>
      </c>
      <c r="R9" s="22">
        <v>3080</v>
      </c>
      <c r="S9" s="22">
        <v>28</v>
      </c>
      <c r="T9" s="22">
        <v>980</v>
      </c>
      <c r="U9" s="22" t="s">
        <v>11</v>
      </c>
      <c r="V9" s="22">
        <v>97</v>
      </c>
    </row>
    <row r="10" spans="1:22" x14ac:dyDescent="0.3">
      <c r="A10" s="16" t="s">
        <v>19</v>
      </c>
      <c r="B10" s="16" t="s">
        <v>20</v>
      </c>
      <c r="C10" s="16" t="s">
        <v>13</v>
      </c>
      <c r="D10" s="18" t="s">
        <v>214</v>
      </c>
      <c r="E10" s="16">
        <v>35</v>
      </c>
      <c r="F10" s="16">
        <v>250</v>
      </c>
      <c r="G10" s="16">
        <v>230</v>
      </c>
      <c r="H10" s="16">
        <v>8050</v>
      </c>
      <c r="I10" s="16">
        <v>187</v>
      </c>
      <c r="J10" s="16">
        <v>6545</v>
      </c>
      <c r="K10" s="16">
        <v>135</v>
      </c>
      <c r="L10" s="16">
        <v>4725</v>
      </c>
      <c r="M10" s="16">
        <v>87</v>
      </c>
      <c r="N10" s="16">
        <v>3045</v>
      </c>
      <c r="O10" s="16">
        <v>53</v>
      </c>
      <c r="P10" s="16">
        <v>1855</v>
      </c>
      <c r="Q10" s="16">
        <v>235</v>
      </c>
      <c r="R10" s="16">
        <v>8225</v>
      </c>
      <c r="S10" s="16">
        <v>200</v>
      </c>
      <c r="T10" s="16">
        <v>7000</v>
      </c>
      <c r="U10" s="16" t="s">
        <v>11</v>
      </c>
      <c r="V10" s="16">
        <v>96</v>
      </c>
    </row>
    <row r="11" spans="1:22" x14ac:dyDescent="0.3">
      <c r="A11" s="22" t="s">
        <v>19</v>
      </c>
      <c r="B11" s="22" t="s">
        <v>20</v>
      </c>
      <c r="C11" s="22" t="s">
        <v>21</v>
      </c>
      <c r="D11" s="18" t="s">
        <v>215</v>
      </c>
      <c r="E11" s="22">
        <v>35</v>
      </c>
      <c r="F11" s="22">
        <v>250</v>
      </c>
      <c r="G11" s="22">
        <v>26</v>
      </c>
      <c r="H11" s="22">
        <v>910</v>
      </c>
      <c r="I11" s="22">
        <v>13</v>
      </c>
      <c r="J11" s="22">
        <v>455</v>
      </c>
      <c r="K11" s="22"/>
      <c r="L11" s="22">
        <v>0</v>
      </c>
      <c r="M11" s="22"/>
      <c r="N11" s="22">
        <v>0</v>
      </c>
      <c r="O11" s="22"/>
      <c r="P11" s="22">
        <v>0</v>
      </c>
      <c r="Q11" s="22"/>
      <c r="R11" s="22">
        <v>0</v>
      </c>
      <c r="S11" s="22"/>
      <c r="T11" s="22">
        <v>0</v>
      </c>
      <c r="U11" s="22" t="s">
        <v>11</v>
      </c>
      <c r="V11" s="22">
        <v>95</v>
      </c>
    </row>
    <row r="12" spans="1:22" x14ac:dyDescent="0.3">
      <c r="A12" s="16" t="s">
        <v>19</v>
      </c>
      <c r="B12" s="16" t="s">
        <v>20</v>
      </c>
      <c r="C12" s="16" t="s">
        <v>252</v>
      </c>
      <c r="D12" s="18" t="s">
        <v>215</v>
      </c>
      <c r="E12" s="16">
        <v>35</v>
      </c>
      <c r="F12" s="16">
        <v>250</v>
      </c>
      <c r="G12" s="16">
        <v>135</v>
      </c>
      <c r="H12" s="16">
        <v>4725</v>
      </c>
      <c r="I12" s="16">
        <v>78</v>
      </c>
      <c r="J12" s="16">
        <v>2730</v>
      </c>
      <c r="K12" s="16"/>
      <c r="L12" s="16">
        <v>0</v>
      </c>
      <c r="M12" s="16"/>
      <c r="N12" s="16">
        <v>0</v>
      </c>
      <c r="O12" s="16"/>
      <c r="P12" s="16">
        <v>0</v>
      </c>
      <c r="Q12" s="16"/>
      <c r="R12" s="16">
        <v>0</v>
      </c>
      <c r="S12" s="16"/>
      <c r="T12" s="16">
        <v>0</v>
      </c>
      <c r="U12" s="16" t="s">
        <v>11</v>
      </c>
      <c r="V12" s="16">
        <v>95</v>
      </c>
    </row>
    <row r="13" spans="1:22" x14ac:dyDescent="0.3">
      <c r="A13" s="22" t="s">
        <v>19</v>
      </c>
      <c r="B13" s="22" t="s">
        <v>20</v>
      </c>
      <c r="C13" s="22" t="s">
        <v>23</v>
      </c>
      <c r="D13" s="18" t="s">
        <v>215</v>
      </c>
      <c r="E13" s="22">
        <v>35</v>
      </c>
      <c r="F13" s="22">
        <v>250</v>
      </c>
      <c r="G13" s="22">
        <v>15</v>
      </c>
      <c r="H13" s="22">
        <v>525</v>
      </c>
      <c r="I13" s="22">
        <v>8</v>
      </c>
      <c r="J13" s="22">
        <v>280</v>
      </c>
      <c r="K13" s="22"/>
      <c r="L13" s="22">
        <v>0</v>
      </c>
      <c r="M13" s="22"/>
      <c r="N13" s="22">
        <v>0</v>
      </c>
      <c r="O13" s="22"/>
      <c r="P13" s="22">
        <v>0</v>
      </c>
      <c r="Q13" s="22"/>
      <c r="R13" s="22">
        <v>0</v>
      </c>
      <c r="S13" s="22"/>
      <c r="T13" s="22">
        <v>0</v>
      </c>
      <c r="U13" s="22" t="s">
        <v>11</v>
      </c>
      <c r="V13" s="22">
        <v>97</v>
      </c>
    </row>
    <row r="14" spans="1:22" x14ac:dyDescent="0.3">
      <c r="A14" s="16" t="s">
        <v>19</v>
      </c>
      <c r="B14" s="16" t="s">
        <v>20</v>
      </c>
      <c r="C14" s="16" t="s">
        <v>18</v>
      </c>
      <c r="D14" s="18" t="s">
        <v>215</v>
      </c>
      <c r="E14" s="16">
        <v>35</v>
      </c>
      <c r="F14" s="16">
        <v>250</v>
      </c>
      <c r="G14" s="16">
        <v>76</v>
      </c>
      <c r="H14" s="16">
        <v>2660</v>
      </c>
      <c r="I14" s="16">
        <v>55</v>
      </c>
      <c r="J14" s="16">
        <v>1925</v>
      </c>
      <c r="K14" s="16"/>
      <c r="L14" s="16">
        <v>0</v>
      </c>
      <c r="M14" s="16"/>
      <c r="N14" s="16">
        <v>0</v>
      </c>
      <c r="O14" s="16"/>
      <c r="P14" s="16">
        <v>0</v>
      </c>
      <c r="Q14" s="16"/>
      <c r="R14" s="16">
        <v>0</v>
      </c>
      <c r="S14" s="16"/>
      <c r="T14" s="16">
        <v>0</v>
      </c>
      <c r="U14" s="16" t="s">
        <v>11</v>
      </c>
      <c r="V14" s="16">
        <v>95</v>
      </c>
    </row>
    <row r="15" spans="1:22" x14ac:dyDescent="0.3">
      <c r="A15" s="22" t="s">
        <v>24</v>
      </c>
      <c r="B15" s="22" t="s">
        <v>25</v>
      </c>
      <c r="C15" s="22" t="s">
        <v>10</v>
      </c>
      <c r="D15" s="18" t="s">
        <v>214</v>
      </c>
      <c r="E15" s="22">
        <v>7</v>
      </c>
      <c r="F15" s="22">
        <v>45</v>
      </c>
      <c r="G15" s="22">
        <v>1064</v>
      </c>
      <c r="H15" s="22">
        <v>7448</v>
      </c>
      <c r="I15" s="22">
        <v>1153</v>
      </c>
      <c r="J15" s="22">
        <v>8071</v>
      </c>
      <c r="K15" s="22">
        <v>1979</v>
      </c>
      <c r="L15" s="22">
        <v>13853</v>
      </c>
      <c r="M15" s="22">
        <v>2901</v>
      </c>
      <c r="N15" s="22">
        <v>20307</v>
      </c>
      <c r="O15" s="22">
        <v>2434</v>
      </c>
      <c r="P15" s="22">
        <v>17038</v>
      </c>
      <c r="Q15" s="22">
        <v>1693</v>
      </c>
      <c r="R15" s="22">
        <v>11851</v>
      </c>
      <c r="S15" s="22">
        <v>1311</v>
      </c>
      <c r="T15" s="22">
        <v>9177</v>
      </c>
      <c r="U15" s="22" t="s">
        <v>11</v>
      </c>
      <c r="V15" s="22">
        <v>94</v>
      </c>
    </row>
    <row r="16" spans="1:22" x14ac:dyDescent="0.3">
      <c r="A16" s="16" t="s">
        <v>24</v>
      </c>
      <c r="B16" s="16" t="s">
        <v>25</v>
      </c>
      <c r="C16" s="16" t="s">
        <v>13</v>
      </c>
      <c r="D16" s="18" t="s">
        <v>214</v>
      </c>
      <c r="E16" s="16">
        <v>7</v>
      </c>
      <c r="F16" s="16">
        <v>55</v>
      </c>
      <c r="G16" s="16">
        <v>1578</v>
      </c>
      <c r="H16" s="16">
        <v>11046</v>
      </c>
      <c r="I16" s="16">
        <v>1450</v>
      </c>
      <c r="J16" s="16">
        <v>10150</v>
      </c>
      <c r="K16" s="16">
        <v>1135</v>
      </c>
      <c r="L16" s="16">
        <v>7945</v>
      </c>
      <c r="M16" s="16">
        <v>957</v>
      </c>
      <c r="N16" s="16">
        <v>6699</v>
      </c>
      <c r="O16" s="16">
        <v>2300</v>
      </c>
      <c r="P16" s="16">
        <v>16100</v>
      </c>
      <c r="Q16" s="16">
        <v>2780</v>
      </c>
      <c r="R16" s="16">
        <v>19460</v>
      </c>
      <c r="S16" s="16">
        <v>2800</v>
      </c>
      <c r="T16" s="16">
        <v>19600</v>
      </c>
      <c r="U16" s="16" t="s">
        <v>11</v>
      </c>
      <c r="V16" s="16">
        <v>95</v>
      </c>
    </row>
    <row r="17" spans="1:22" x14ac:dyDescent="0.3">
      <c r="A17" s="22" t="s">
        <v>24</v>
      </c>
      <c r="B17" s="22" t="s">
        <v>25</v>
      </c>
      <c r="C17" s="22" t="s">
        <v>26</v>
      </c>
      <c r="D17" s="18" t="s">
        <v>215</v>
      </c>
      <c r="E17" s="22">
        <v>7</v>
      </c>
      <c r="F17" s="22">
        <v>55</v>
      </c>
      <c r="G17" s="22">
        <v>23</v>
      </c>
      <c r="H17" s="22">
        <v>161</v>
      </c>
      <c r="I17" s="22">
        <v>15</v>
      </c>
      <c r="J17" s="22">
        <v>105</v>
      </c>
      <c r="K17" s="22"/>
      <c r="L17" s="22">
        <v>0</v>
      </c>
      <c r="M17" s="22"/>
      <c r="N17" s="22">
        <v>0</v>
      </c>
      <c r="O17" s="22"/>
      <c r="P17" s="22">
        <v>0</v>
      </c>
      <c r="Q17" s="22"/>
      <c r="R17" s="22">
        <v>0</v>
      </c>
      <c r="S17" s="22"/>
      <c r="T17" s="22">
        <v>0</v>
      </c>
      <c r="U17" s="22" t="s">
        <v>11</v>
      </c>
      <c r="V17" s="22">
        <v>90</v>
      </c>
    </row>
    <row r="18" spans="1:22" x14ac:dyDescent="0.3">
      <c r="A18" s="16" t="s">
        <v>27</v>
      </c>
      <c r="B18" s="16" t="s">
        <v>28</v>
      </c>
      <c r="C18" s="16" t="s">
        <v>29</v>
      </c>
      <c r="D18" s="18" t="s">
        <v>215</v>
      </c>
      <c r="E18" s="16">
        <v>15</v>
      </c>
      <c r="F18" s="16">
        <v>75</v>
      </c>
      <c r="G18" s="16">
        <v>496</v>
      </c>
      <c r="H18" s="16">
        <v>7440</v>
      </c>
      <c r="I18" s="16">
        <v>557</v>
      </c>
      <c r="J18" s="16">
        <v>8355</v>
      </c>
      <c r="K18" s="16"/>
      <c r="L18" s="16">
        <v>0</v>
      </c>
      <c r="M18" s="16"/>
      <c r="N18" s="16">
        <v>0</v>
      </c>
      <c r="O18" s="16"/>
      <c r="P18" s="16">
        <v>0</v>
      </c>
      <c r="Q18" s="16"/>
      <c r="R18" s="16">
        <v>0</v>
      </c>
      <c r="S18" s="16"/>
      <c r="T18" s="16">
        <v>0</v>
      </c>
      <c r="U18" s="16" t="s">
        <v>11</v>
      </c>
      <c r="V18" s="16">
        <v>91</v>
      </c>
    </row>
    <row r="19" spans="1:22" x14ac:dyDescent="0.3">
      <c r="A19" s="22" t="s">
        <v>30</v>
      </c>
      <c r="B19" s="22" t="s">
        <v>31</v>
      </c>
      <c r="C19" s="22" t="s">
        <v>10</v>
      </c>
      <c r="D19" s="18" t="s">
        <v>214</v>
      </c>
      <c r="E19" s="22">
        <v>55</v>
      </c>
      <c r="F19" s="22">
        <v>530</v>
      </c>
      <c r="G19" s="22">
        <v>58</v>
      </c>
      <c r="H19" s="22">
        <v>3190</v>
      </c>
      <c r="I19" s="22">
        <v>75</v>
      </c>
      <c r="J19" s="22">
        <v>4125</v>
      </c>
      <c r="K19" s="22">
        <v>39</v>
      </c>
      <c r="L19" s="22">
        <v>2145</v>
      </c>
      <c r="M19" s="22">
        <v>16</v>
      </c>
      <c r="N19" s="22">
        <v>880</v>
      </c>
      <c r="O19" s="22">
        <v>21</v>
      </c>
      <c r="P19" s="22">
        <v>1155</v>
      </c>
      <c r="Q19" s="22">
        <v>60</v>
      </c>
      <c r="R19" s="22">
        <v>3300</v>
      </c>
      <c r="S19" s="22">
        <v>64</v>
      </c>
      <c r="T19" s="22">
        <v>3520</v>
      </c>
      <c r="U19" s="22" t="s">
        <v>11</v>
      </c>
      <c r="V19" s="22">
        <v>100</v>
      </c>
    </row>
    <row r="20" spans="1:22" x14ac:dyDescent="0.3">
      <c r="A20" s="16" t="s">
        <v>30</v>
      </c>
      <c r="B20" s="16" t="s">
        <v>31</v>
      </c>
      <c r="C20" s="16" t="s">
        <v>13</v>
      </c>
      <c r="D20" s="18" t="s">
        <v>214</v>
      </c>
      <c r="E20" s="16">
        <v>55</v>
      </c>
      <c r="F20" s="16">
        <v>600</v>
      </c>
      <c r="G20" s="16">
        <v>66</v>
      </c>
      <c r="H20" s="16">
        <v>3630</v>
      </c>
      <c r="I20" s="16">
        <v>35</v>
      </c>
      <c r="J20" s="16">
        <v>1925</v>
      </c>
      <c r="K20" s="16">
        <v>12</v>
      </c>
      <c r="L20" s="16">
        <v>660</v>
      </c>
      <c r="M20" s="16">
        <v>15</v>
      </c>
      <c r="N20" s="16">
        <v>825</v>
      </c>
      <c r="O20" s="16">
        <v>33</v>
      </c>
      <c r="P20" s="16">
        <v>1815</v>
      </c>
      <c r="Q20" s="16">
        <v>50</v>
      </c>
      <c r="R20" s="16">
        <v>2750</v>
      </c>
      <c r="S20" s="16">
        <v>45</v>
      </c>
      <c r="T20" s="16">
        <v>2475</v>
      </c>
      <c r="U20" s="16" t="s">
        <v>11</v>
      </c>
      <c r="V20" s="16">
        <v>94</v>
      </c>
    </row>
    <row r="21" spans="1:22" x14ac:dyDescent="0.3">
      <c r="A21" s="22" t="s">
        <v>30</v>
      </c>
      <c r="B21" s="22" t="s">
        <v>31</v>
      </c>
      <c r="C21" s="22" t="s">
        <v>18</v>
      </c>
      <c r="D21" s="18" t="s">
        <v>215</v>
      </c>
      <c r="E21" s="22">
        <v>55</v>
      </c>
      <c r="F21" s="22">
        <v>600</v>
      </c>
      <c r="G21" s="22">
        <v>35</v>
      </c>
      <c r="H21" s="22">
        <v>1925</v>
      </c>
      <c r="I21" s="22">
        <v>14</v>
      </c>
      <c r="J21" s="22">
        <v>770</v>
      </c>
      <c r="K21" s="22"/>
      <c r="L21" s="22">
        <v>0</v>
      </c>
      <c r="M21" s="22"/>
      <c r="N21" s="22">
        <v>0</v>
      </c>
      <c r="O21" s="22"/>
      <c r="P21" s="22">
        <v>0</v>
      </c>
      <c r="Q21" s="22"/>
      <c r="R21" s="22">
        <v>0</v>
      </c>
      <c r="S21" s="22"/>
      <c r="T21" s="22">
        <v>0</v>
      </c>
      <c r="U21" s="22" t="s">
        <v>11</v>
      </c>
      <c r="V21" s="22">
        <v>90</v>
      </c>
    </row>
    <row r="22" spans="1:22" x14ac:dyDescent="0.3">
      <c r="A22" s="16" t="s">
        <v>30</v>
      </c>
      <c r="B22" s="16" t="s">
        <v>31</v>
      </c>
      <c r="C22" s="16" t="s">
        <v>252</v>
      </c>
      <c r="D22" s="18" t="s">
        <v>215</v>
      </c>
      <c r="E22" s="16">
        <v>55</v>
      </c>
      <c r="F22" s="16">
        <v>615</v>
      </c>
      <c r="G22" s="16">
        <v>57</v>
      </c>
      <c r="H22" s="16">
        <v>3135</v>
      </c>
      <c r="I22" s="16">
        <v>35</v>
      </c>
      <c r="J22" s="16">
        <v>1925</v>
      </c>
      <c r="K22" s="16"/>
      <c r="L22" s="16">
        <v>0</v>
      </c>
      <c r="M22" s="16"/>
      <c r="N22" s="16">
        <v>0</v>
      </c>
      <c r="O22" s="16"/>
      <c r="P22" s="16">
        <v>0</v>
      </c>
      <c r="Q22" s="16"/>
      <c r="R22" s="16">
        <v>0</v>
      </c>
      <c r="S22" s="16"/>
      <c r="T22" s="16">
        <v>0</v>
      </c>
      <c r="U22" s="16" t="s">
        <v>11</v>
      </c>
      <c r="V22" s="16">
        <v>93</v>
      </c>
    </row>
    <row r="23" spans="1:22" x14ac:dyDescent="0.3">
      <c r="A23" s="22" t="s">
        <v>32</v>
      </c>
      <c r="B23" s="22" t="s">
        <v>33</v>
      </c>
      <c r="C23" s="22" t="s">
        <v>10</v>
      </c>
      <c r="D23" s="18" t="s">
        <v>214</v>
      </c>
      <c r="E23" s="22">
        <v>65</v>
      </c>
      <c r="F23" s="22">
        <v>584</v>
      </c>
      <c r="G23" s="22">
        <v>51</v>
      </c>
      <c r="H23" s="22">
        <v>3315</v>
      </c>
      <c r="I23" s="22">
        <v>78</v>
      </c>
      <c r="J23" s="22">
        <v>5070</v>
      </c>
      <c r="K23" s="22">
        <v>193</v>
      </c>
      <c r="L23" s="22">
        <v>12545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 t="s">
        <v>11</v>
      </c>
      <c r="V23" s="22">
        <v>94</v>
      </c>
    </row>
    <row r="24" spans="1:22" x14ac:dyDescent="0.3">
      <c r="A24" s="16" t="s">
        <v>32</v>
      </c>
      <c r="B24" s="16" t="s">
        <v>33</v>
      </c>
      <c r="C24" s="16" t="s">
        <v>13</v>
      </c>
      <c r="D24" s="18" t="s">
        <v>214</v>
      </c>
      <c r="E24" s="16">
        <v>65</v>
      </c>
      <c r="F24" s="16">
        <v>650</v>
      </c>
      <c r="G24" s="16">
        <v>158</v>
      </c>
      <c r="H24" s="16">
        <v>10270</v>
      </c>
      <c r="I24" s="16">
        <v>113</v>
      </c>
      <c r="J24" s="16">
        <v>7345</v>
      </c>
      <c r="K24" s="16">
        <v>250</v>
      </c>
      <c r="L24" s="16">
        <v>16250</v>
      </c>
      <c r="M24" s="16"/>
      <c r="N24" s="16">
        <v>0</v>
      </c>
      <c r="O24" s="16"/>
      <c r="P24" s="16">
        <v>0</v>
      </c>
      <c r="Q24" s="16"/>
      <c r="R24" s="16">
        <v>0</v>
      </c>
      <c r="S24" s="16"/>
      <c r="T24" s="16">
        <v>0</v>
      </c>
      <c r="U24" s="16" t="s">
        <v>11</v>
      </c>
      <c r="V24" s="16">
        <v>97</v>
      </c>
    </row>
    <row r="25" spans="1:22" x14ac:dyDescent="0.3">
      <c r="A25" s="22" t="s">
        <v>32</v>
      </c>
      <c r="B25" s="22" t="s">
        <v>33</v>
      </c>
      <c r="C25" s="22" t="s">
        <v>26</v>
      </c>
      <c r="D25" s="18" t="s">
        <v>215</v>
      </c>
      <c r="E25" s="22">
        <v>65</v>
      </c>
      <c r="F25" s="22">
        <v>650</v>
      </c>
      <c r="G25" s="22">
        <v>3</v>
      </c>
      <c r="H25" s="22">
        <v>195</v>
      </c>
      <c r="I25" s="22"/>
      <c r="J25" s="22">
        <v>0</v>
      </c>
      <c r="K25" s="22"/>
      <c r="L25" s="22">
        <v>0</v>
      </c>
      <c r="M25" s="22"/>
      <c r="N25" s="22">
        <v>0</v>
      </c>
      <c r="O25" s="22"/>
      <c r="P25" s="22">
        <v>0</v>
      </c>
      <c r="Q25" s="22"/>
      <c r="R25" s="22">
        <v>0</v>
      </c>
      <c r="S25" s="22"/>
      <c r="T25" s="22">
        <v>0</v>
      </c>
      <c r="U25" s="22" t="s">
        <v>11</v>
      </c>
      <c r="V25" s="22">
        <v>98</v>
      </c>
    </row>
    <row r="26" spans="1:22" x14ac:dyDescent="0.3">
      <c r="A26" s="16" t="s">
        <v>32</v>
      </c>
      <c r="B26" s="16" t="s">
        <v>33</v>
      </c>
      <c r="C26" s="16" t="s">
        <v>34</v>
      </c>
      <c r="D26" s="18" t="s">
        <v>215</v>
      </c>
      <c r="E26" s="16">
        <v>65</v>
      </c>
      <c r="F26" s="16">
        <v>700</v>
      </c>
      <c r="G26" s="16"/>
      <c r="H26" s="16">
        <v>0</v>
      </c>
      <c r="I26" s="16">
        <v>5</v>
      </c>
      <c r="J26" s="16">
        <v>325</v>
      </c>
      <c r="K26" s="16"/>
      <c r="L26" s="16">
        <v>0</v>
      </c>
      <c r="M26" s="16"/>
      <c r="N26" s="16">
        <v>0</v>
      </c>
      <c r="O26" s="16"/>
      <c r="P26" s="16">
        <v>0</v>
      </c>
      <c r="Q26" s="16"/>
      <c r="R26" s="16">
        <v>0</v>
      </c>
      <c r="S26" s="16"/>
      <c r="T26" s="16">
        <v>0</v>
      </c>
      <c r="U26" s="16" t="s">
        <v>11</v>
      </c>
      <c r="V26" s="16">
        <v>98</v>
      </c>
    </row>
    <row r="27" spans="1:22" x14ac:dyDescent="0.3">
      <c r="A27" s="22" t="s">
        <v>32</v>
      </c>
      <c r="B27" s="22" t="s">
        <v>33</v>
      </c>
      <c r="C27" s="22" t="s">
        <v>252</v>
      </c>
      <c r="D27" s="18" t="s">
        <v>215</v>
      </c>
      <c r="E27" s="22">
        <v>65</v>
      </c>
      <c r="F27" s="22">
        <v>700</v>
      </c>
      <c r="G27" s="22">
        <v>5</v>
      </c>
      <c r="H27" s="22">
        <v>325</v>
      </c>
      <c r="I27" s="22"/>
      <c r="J27" s="22">
        <v>0</v>
      </c>
      <c r="K27" s="22"/>
      <c r="L27" s="22">
        <v>0</v>
      </c>
      <c r="M27" s="22"/>
      <c r="N27" s="22">
        <v>0</v>
      </c>
      <c r="O27" s="22"/>
      <c r="P27" s="22">
        <v>0</v>
      </c>
      <c r="Q27" s="22"/>
      <c r="R27" s="22">
        <v>0</v>
      </c>
      <c r="S27" s="22"/>
      <c r="T27" s="22">
        <v>0</v>
      </c>
      <c r="U27" s="22" t="s">
        <v>11</v>
      </c>
      <c r="V27" s="22">
        <v>99</v>
      </c>
    </row>
    <row r="28" spans="1:22" x14ac:dyDescent="0.3">
      <c r="A28" s="16" t="s">
        <v>32</v>
      </c>
      <c r="B28" s="16" t="s">
        <v>33</v>
      </c>
      <c r="C28" s="16" t="s">
        <v>18</v>
      </c>
      <c r="D28" s="18" t="s">
        <v>215</v>
      </c>
      <c r="E28" s="16">
        <v>65</v>
      </c>
      <c r="F28" s="16">
        <v>700</v>
      </c>
      <c r="G28" s="16">
        <v>53</v>
      </c>
      <c r="H28" s="16">
        <v>3445</v>
      </c>
      <c r="I28" s="16">
        <v>28</v>
      </c>
      <c r="J28" s="16">
        <v>1820</v>
      </c>
      <c r="K28" s="16"/>
      <c r="L28" s="16">
        <v>0</v>
      </c>
      <c r="M28" s="16"/>
      <c r="N28" s="16">
        <v>0</v>
      </c>
      <c r="O28" s="16"/>
      <c r="P28" s="16">
        <v>0</v>
      </c>
      <c r="Q28" s="16"/>
      <c r="R28" s="16">
        <v>0</v>
      </c>
      <c r="S28" s="16"/>
      <c r="T28" s="16">
        <v>0</v>
      </c>
      <c r="U28" s="16" t="s">
        <v>11</v>
      </c>
      <c r="V28" s="16">
        <v>93</v>
      </c>
    </row>
    <row r="29" spans="1:22" x14ac:dyDescent="0.3">
      <c r="A29" s="22" t="s">
        <v>35</v>
      </c>
      <c r="B29" s="22" t="s">
        <v>36</v>
      </c>
      <c r="C29" s="22" t="s">
        <v>10</v>
      </c>
      <c r="D29" s="18" t="s">
        <v>214</v>
      </c>
      <c r="E29" s="22">
        <v>5</v>
      </c>
      <c r="F29" s="22">
        <v>65</v>
      </c>
      <c r="G29" s="22">
        <v>728</v>
      </c>
      <c r="H29" s="22">
        <v>3640</v>
      </c>
      <c r="I29" s="22">
        <v>871</v>
      </c>
      <c r="J29" s="22">
        <v>4355</v>
      </c>
      <c r="K29" s="22">
        <v>913</v>
      </c>
      <c r="L29" s="22">
        <v>4565</v>
      </c>
      <c r="M29" s="22">
        <v>1800</v>
      </c>
      <c r="N29" s="22">
        <v>9000</v>
      </c>
      <c r="O29" s="22">
        <v>1315</v>
      </c>
      <c r="P29" s="22">
        <v>6575</v>
      </c>
      <c r="Q29" s="22">
        <v>577</v>
      </c>
      <c r="R29" s="22">
        <v>2885</v>
      </c>
      <c r="S29" s="22">
        <v>573</v>
      </c>
      <c r="T29" s="22">
        <v>2865</v>
      </c>
      <c r="U29" s="22" t="s">
        <v>11</v>
      </c>
      <c r="V29" s="22">
        <v>93</v>
      </c>
    </row>
    <row r="30" spans="1:22" x14ac:dyDescent="0.3">
      <c r="A30" s="16" t="s">
        <v>35</v>
      </c>
      <c r="B30" s="16" t="s">
        <v>36</v>
      </c>
      <c r="C30" s="16" t="s">
        <v>13</v>
      </c>
      <c r="D30" s="18" t="s">
        <v>214</v>
      </c>
      <c r="E30" s="16">
        <v>5</v>
      </c>
      <c r="F30" s="16">
        <v>70</v>
      </c>
      <c r="G30" s="16">
        <v>890</v>
      </c>
      <c r="H30" s="16">
        <v>4450</v>
      </c>
      <c r="I30" s="16">
        <v>765</v>
      </c>
      <c r="J30" s="16">
        <v>3825</v>
      </c>
      <c r="K30" s="16">
        <v>521</v>
      </c>
      <c r="L30" s="16">
        <v>2605</v>
      </c>
      <c r="M30" s="16">
        <v>220</v>
      </c>
      <c r="N30" s="16">
        <v>1100</v>
      </c>
      <c r="O30" s="16">
        <v>349</v>
      </c>
      <c r="P30" s="16">
        <v>1745</v>
      </c>
      <c r="Q30" s="16">
        <v>1385</v>
      </c>
      <c r="R30" s="16">
        <v>6925</v>
      </c>
      <c r="S30" s="16">
        <v>1290</v>
      </c>
      <c r="T30" s="16">
        <v>6450</v>
      </c>
      <c r="U30" s="16" t="s">
        <v>11</v>
      </c>
      <c r="V30" s="16">
        <v>93</v>
      </c>
    </row>
    <row r="31" spans="1:22" x14ac:dyDescent="0.3">
      <c r="A31" s="22" t="s">
        <v>35</v>
      </c>
      <c r="B31" s="22" t="s">
        <v>36</v>
      </c>
      <c r="C31" s="22" t="s">
        <v>15</v>
      </c>
      <c r="D31" s="18" t="s">
        <v>215</v>
      </c>
      <c r="E31" s="22">
        <v>5</v>
      </c>
      <c r="F31" s="22">
        <v>70</v>
      </c>
      <c r="G31" s="22">
        <v>23</v>
      </c>
      <c r="H31" s="22">
        <v>115</v>
      </c>
      <c r="I31" s="22">
        <v>5</v>
      </c>
      <c r="J31" s="22">
        <v>25</v>
      </c>
      <c r="K31" s="22"/>
      <c r="L31" s="22">
        <v>0</v>
      </c>
      <c r="M31" s="22"/>
      <c r="N31" s="22">
        <v>0</v>
      </c>
      <c r="O31" s="22"/>
      <c r="P31" s="22">
        <v>0</v>
      </c>
      <c r="Q31" s="22"/>
      <c r="R31" s="22">
        <v>0</v>
      </c>
      <c r="S31" s="22"/>
      <c r="T31" s="22">
        <v>0</v>
      </c>
      <c r="U31" s="22" t="s">
        <v>11</v>
      </c>
      <c r="V31" s="22">
        <v>93</v>
      </c>
    </row>
    <row r="32" spans="1:22" x14ac:dyDescent="0.3">
      <c r="A32" s="16" t="s">
        <v>35</v>
      </c>
      <c r="B32" s="16" t="s">
        <v>36</v>
      </c>
      <c r="C32" s="16" t="s">
        <v>26</v>
      </c>
      <c r="D32" s="18" t="s">
        <v>215</v>
      </c>
      <c r="E32" s="16">
        <v>5</v>
      </c>
      <c r="F32" s="16">
        <v>70</v>
      </c>
      <c r="G32" s="16">
        <v>15</v>
      </c>
      <c r="H32" s="16">
        <v>75</v>
      </c>
      <c r="I32" s="16"/>
      <c r="J32" s="16">
        <v>0</v>
      </c>
      <c r="K32" s="16"/>
      <c r="L32" s="16">
        <v>0</v>
      </c>
      <c r="M32" s="16"/>
      <c r="N32" s="16">
        <v>0</v>
      </c>
      <c r="O32" s="16"/>
      <c r="P32" s="16">
        <v>0</v>
      </c>
      <c r="Q32" s="16"/>
      <c r="R32" s="16">
        <v>0</v>
      </c>
      <c r="S32" s="16"/>
      <c r="T32" s="16">
        <v>0</v>
      </c>
      <c r="U32" s="16" t="s">
        <v>11</v>
      </c>
      <c r="V32" s="16">
        <v>99</v>
      </c>
    </row>
    <row r="33" spans="1:22" x14ac:dyDescent="0.3">
      <c r="A33" s="22" t="s">
        <v>37</v>
      </c>
      <c r="B33" s="22" t="s">
        <v>38</v>
      </c>
      <c r="C33" s="22" t="s">
        <v>10</v>
      </c>
      <c r="D33" s="18" t="s">
        <v>214</v>
      </c>
      <c r="E33" s="22">
        <v>5</v>
      </c>
      <c r="F33" s="22">
        <v>45</v>
      </c>
      <c r="G33" s="22">
        <v>787</v>
      </c>
      <c r="H33" s="22">
        <v>3935</v>
      </c>
      <c r="I33" s="22">
        <v>478</v>
      </c>
      <c r="J33" s="22">
        <v>2390</v>
      </c>
      <c r="K33" s="22">
        <v>1235</v>
      </c>
      <c r="L33" s="22">
        <v>6175</v>
      </c>
      <c r="M33" s="22">
        <v>1450</v>
      </c>
      <c r="N33" s="22">
        <v>7250</v>
      </c>
      <c r="O33" s="22">
        <v>1728</v>
      </c>
      <c r="P33" s="22">
        <v>8640</v>
      </c>
      <c r="Q33" s="22">
        <v>1182</v>
      </c>
      <c r="R33" s="22">
        <v>5910</v>
      </c>
      <c r="S33" s="22">
        <v>999</v>
      </c>
      <c r="T33" s="22">
        <v>4995</v>
      </c>
      <c r="U33" s="22" t="s">
        <v>11</v>
      </c>
      <c r="V33" s="22">
        <v>97</v>
      </c>
    </row>
    <row r="34" spans="1:22" x14ac:dyDescent="0.3">
      <c r="A34" s="16" t="s">
        <v>37</v>
      </c>
      <c r="B34" s="16" t="s">
        <v>38</v>
      </c>
      <c r="C34" s="16" t="s">
        <v>13</v>
      </c>
      <c r="D34" s="18" t="s">
        <v>214</v>
      </c>
      <c r="E34" s="16">
        <v>5</v>
      </c>
      <c r="F34" s="16">
        <v>50</v>
      </c>
      <c r="G34" s="16">
        <v>860</v>
      </c>
      <c r="H34" s="16">
        <v>4300</v>
      </c>
      <c r="I34" s="16">
        <v>744</v>
      </c>
      <c r="J34" s="16">
        <v>3720</v>
      </c>
      <c r="K34" s="16">
        <v>343</v>
      </c>
      <c r="L34" s="16">
        <v>1715</v>
      </c>
      <c r="M34" s="16">
        <v>320</v>
      </c>
      <c r="N34" s="16">
        <v>1600</v>
      </c>
      <c r="O34" s="16">
        <v>287</v>
      </c>
      <c r="P34" s="16">
        <v>1435</v>
      </c>
      <c r="Q34" s="16">
        <v>680</v>
      </c>
      <c r="R34" s="16">
        <v>3400</v>
      </c>
      <c r="S34" s="16">
        <v>623</v>
      </c>
      <c r="T34" s="16">
        <v>3115</v>
      </c>
      <c r="U34" s="16" t="s">
        <v>11</v>
      </c>
      <c r="V34" s="16">
        <v>96</v>
      </c>
    </row>
    <row r="35" spans="1:22" x14ac:dyDescent="0.3">
      <c r="A35" s="22" t="s">
        <v>37</v>
      </c>
      <c r="B35" s="22" t="s">
        <v>38</v>
      </c>
      <c r="C35" s="22" t="s">
        <v>39</v>
      </c>
      <c r="D35" s="18" t="s">
        <v>215</v>
      </c>
      <c r="E35" s="22">
        <v>5</v>
      </c>
      <c r="F35" s="22">
        <v>60</v>
      </c>
      <c r="G35" s="22">
        <v>23</v>
      </c>
      <c r="H35" s="22">
        <v>115</v>
      </c>
      <c r="I35" s="22">
        <v>35</v>
      </c>
      <c r="J35" s="22">
        <v>175</v>
      </c>
      <c r="K35" s="22"/>
      <c r="L35" s="22">
        <v>0</v>
      </c>
      <c r="M35" s="22"/>
      <c r="N35" s="22">
        <v>0</v>
      </c>
      <c r="O35" s="22"/>
      <c r="P35" s="22">
        <v>0</v>
      </c>
      <c r="Q35" s="22"/>
      <c r="R35" s="22">
        <v>0</v>
      </c>
      <c r="S35" s="22"/>
      <c r="T35" s="22">
        <v>0</v>
      </c>
      <c r="U35" s="22" t="s">
        <v>11</v>
      </c>
      <c r="V35" s="22">
        <v>95</v>
      </c>
    </row>
    <row r="36" spans="1:22" x14ac:dyDescent="0.3">
      <c r="A36" s="16" t="s">
        <v>40</v>
      </c>
      <c r="B36" s="16" t="s">
        <v>41</v>
      </c>
      <c r="C36" s="16" t="s">
        <v>10</v>
      </c>
      <c r="D36" s="18" t="s">
        <v>214</v>
      </c>
      <c r="E36" s="16">
        <v>35</v>
      </c>
      <c r="F36" s="16">
        <v>135</v>
      </c>
      <c r="G36" s="16">
        <v>116</v>
      </c>
      <c r="H36" s="16">
        <v>4060</v>
      </c>
      <c r="I36" s="16">
        <v>164</v>
      </c>
      <c r="J36" s="16">
        <v>5740</v>
      </c>
      <c r="K36" s="16">
        <v>319</v>
      </c>
      <c r="L36" s="16">
        <v>11165</v>
      </c>
      <c r="M36" s="16">
        <v>251</v>
      </c>
      <c r="N36" s="16">
        <v>8785</v>
      </c>
      <c r="O36" s="16">
        <v>207</v>
      </c>
      <c r="P36" s="16">
        <v>7245</v>
      </c>
      <c r="Q36" s="16">
        <v>182</v>
      </c>
      <c r="R36" s="16">
        <v>6370</v>
      </c>
      <c r="S36" s="16">
        <v>54</v>
      </c>
      <c r="T36" s="16">
        <v>1890</v>
      </c>
      <c r="U36" s="16" t="s">
        <v>11</v>
      </c>
      <c r="V36" s="16">
        <v>96</v>
      </c>
    </row>
    <row r="37" spans="1:22" x14ac:dyDescent="0.3">
      <c r="A37" s="22" t="s">
        <v>40</v>
      </c>
      <c r="B37" s="22" t="s">
        <v>41</v>
      </c>
      <c r="C37" s="22" t="s">
        <v>18</v>
      </c>
      <c r="D37" s="18" t="s">
        <v>215</v>
      </c>
      <c r="E37" s="22">
        <v>35</v>
      </c>
      <c r="F37" s="22">
        <v>180</v>
      </c>
      <c r="G37" s="22"/>
      <c r="H37" s="22">
        <v>0</v>
      </c>
      <c r="I37" s="22">
        <v>89</v>
      </c>
      <c r="J37" s="22">
        <v>3115</v>
      </c>
      <c r="K37" s="22"/>
      <c r="L37" s="22">
        <v>0</v>
      </c>
      <c r="M37" s="22"/>
      <c r="N37" s="22">
        <v>0</v>
      </c>
      <c r="O37" s="22"/>
      <c r="P37" s="22">
        <v>0</v>
      </c>
      <c r="Q37" s="22"/>
      <c r="R37" s="22">
        <v>0</v>
      </c>
      <c r="S37" s="22"/>
      <c r="T37" s="22">
        <v>0</v>
      </c>
      <c r="U37" s="22" t="s">
        <v>11</v>
      </c>
      <c r="V37" s="22">
        <v>92</v>
      </c>
    </row>
    <row r="38" spans="1:22" x14ac:dyDescent="0.3">
      <c r="A38" s="16" t="s">
        <v>40</v>
      </c>
      <c r="B38" s="16" t="s">
        <v>41</v>
      </c>
      <c r="C38" s="16" t="s">
        <v>39</v>
      </c>
      <c r="D38" s="18" t="s">
        <v>215</v>
      </c>
      <c r="E38" s="16">
        <v>35</v>
      </c>
      <c r="F38" s="16">
        <v>180</v>
      </c>
      <c r="G38" s="16">
        <v>5</v>
      </c>
      <c r="H38" s="16">
        <v>175</v>
      </c>
      <c r="I38" s="16"/>
      <c r="J38" s="16">
        <v>0</v>
      </c>
      <c r="K38" s="16"/>
      <c r="L38" s="16">
        <v>0</v>
      </c>
      <c r="M38" s="16"/>
      <c r="N38" s="16">
        <v>0</v>
      </c>
      <c r="O38" s="16"/>
      <c r="P38" s="16">
        <v>0</v>
      </c>
      <c r="Q38" s="16"/>
      <c r="R38" s="16">
        <v>0</v>
      </c>
      <c r="S38" s="16"/>
      <c r="T38" s="16">
        <v>0</v>
      </c>
      <c r="U38" s="16" t="s">
        <v>11</v>
      </c>
      <c r="V38" s="16">
        <v>98</v>
      </c>
    </row>
    <row r="39" spans="1:22" x14ac:dyDescent="0.3">
      <c r="A39" s="22" t="s">
        <v>40</v>
      </c>
      <c r="B39" s="22" t="s">
        <v>41</v>
      </c>
      <c r="C39" s="22" t="s">
        <v>42</v>
      </c>
      <c r="D39" s="18" t="s">
        <v>215</v>
      </c>
      <c r="E39" s="22">
        <v>35</v>
      </c>
      <c r="F39" s="22">
        <v>180</v>
      </c>
      <c r="G39" s="22">
        <v>5</v>
      </c>
      <c r="H39" s="22">
        <v>175</v>
      </c>
      <c r="I39" s="22"/>
      <c r="J39" s="22">
        <v>0</v>
      </c>
      <c r="K39" s="22"/>
      <c r="L39" s="22">
        <v>0</v>
      </c>
      <c r="M39" s="22"/>
      <c r="N39" s="22">
        <v>0</v>
      </c>
      <c r="O39" s="22"/>
      <c r="P39" s="22">
        <v>0</v>
      </c>
      <c r="Q39" s="22"/>
      <c r="R39" s="22">
        <v>0</v>
      </c>
      <c r="S39" s="22"/>
      <c r="T39" s="22">
        <v>0</v>
      </c>
      <c r="U39" s="22" t="s">
        <v>11</v>
      </c>
      <c r="V39" s="22">
        <v>97</v>
      </c>
    </row>
    <row r="40" spans="1:22" x14ac:dyDescent="0.3">
      <c r="A40" s="16" t="s">
        <v>43</v>
      </c>
      <c r="B40" s="16" t="s">
        <v>36</v>
      </c>
      <c r="C40" s="16" t="s">
        <v>10</v>
      </c>
      <c r="D40" s="18" t="s">
        <v>214</v>
      </c>
      <c r="E40" s="16">
        <v>4</v>
      </c>
      <c r="F40" s="16">
        <v>45</v>
      </c>
      <c r="G40" s="16">
        <v>962</v>
      </c>
      <c r="H40" s="16">
        <v>3848</v>
      </c>
      <c r="I40" s="16">
        <v>1465</v>
      </c>
      <c r="J40" s="16">
        <v>5860</v>
      </c>
      <c r="K40" s="16">
        <v>1334</v>
      </c>
      <c r="L40" s="16">
        <v>5336</v>
      </c>
      <c r="M40" s="16">
        <v>2383</v>
      </c>
      <c r="N40" s="16">
        <v>9532</v>
      </c>
      <c r="O40" s="16">
        <v>1525</v>
      </c>
      <c r="P40" s="16">
        <v>6100</v>
      </c>
      <c r="Q40" s="16">
        <v>1582</v>
      </c>
      <c r="R40" s="16">
        <v>6328</v>
      </c>
      <c r="S40" s="16">
        <v>1539</v>
      </c>
      <c r="T40" s="16">
        <v>6156</v>
      </c>
      <c r="U40" s="16" t="s">
        <v>11</v>
      </c>
      <c r="V40" s="16">
        <v>100</v>
      </c>
    </row>
    <row r="41" spans="1:22" x14ac:dyDescent="0.3">
      <c r="A41" s="22" t="s">
        <v>43</v>
      </c>
      <c r="B41" s="22" t="s">
        <v>36</v>
      </c>
      <c r="C41" s="22" t="s">
        <v>13</v>
      </c>
      <c r="D41" s="18" t="s">
        <v>214</v>
      </c>
      <c r="E41" s="22">
        <v>4</v>
      </c>
      <c r="F41" s="22">
        <v>55</v>
      </c>
      <c r="G41" s="22">
        <v>1450</v>
      </c>
      <c r="H41" s="22">
        <v>5800</v>
      </c>
      <c r="I41" s="22">
        <v>834</v>
      </c>
      <c r="J41" s="22">
        <v>3336</v>
      </c>
      <c r="K41" s="22">
        <v>620</v>
      </c>
      <c r="L41" s="22">
        <v>2480</v>
      </c>
      <c r="M41" s="22">
        <v>348</v>
      </c>
      <c r="N41" s="22">
        <v>1392</v>
      </c>
      <c r="O41" s="22">
        <v>930</v>
      </c>
      <c r="P41" s="22">
        <v>3720</v>
      </c>
      <c r="Q41" s="22">
        <v>870</v>
      </c>
      <c r="R41" s="22">
        <v>3480</v>
      </c>
      <c r="S41" s="22">
        <v>850</v>
      </c>
      <c r="T41" s="22">
        <v>3400</v>
      </c>
      <c r="U41" s="22" t="s">
        <v>11</v>
      </c>
      <c r="V41" s="22">
        <v>96</v>
      </c>
    </row>
    <row r="42" spans="1:22" x14ac:dyDescent="0.3">
      <c r="A42" s="16" t="s">
        <v>43</v>
      </c>
      <c r="B42" s="16" t="s">
        <v>36</v>
      </c>
      <c r="C42" s="16" t="s">
        <v>14</v>
      </c>
      <c r="D42" s="18" t="s">
        <v>215</v>
      </c>
      <c r="E42" s="16">
        <v>4</v>
      </c>
      <c r="F42" s="16">
        <v>55</v>
      </c>
      <c r="G42" s="16"/>
      <c r="H42" s="16">
        <v>0</v>
      </c>
      <c r="I42" s="16">
        <v>5</v>
      </c>
      <c r="J42" s="16">
        <v>20</v>
      </c>
      <c r="K42" s="16"/>
      <c r="L42" s="16">
        <v>0</v>
      </c>
      <c r="M42" s="16"/>
      <c r="N42" s="16">
        <v>0</v>
      </c>
      <c r="O42" s="16"/>
      <c r="P42" s="16">
        <v>0</v>
      </c>
      <c r="Q42" s="16"/>
      <c r="R42" s="16">
        <v>0</v>
      </c>
      <c r="S42" s="16"/>
      <c r="T42" s="16">
        <v>0</v>
      </c>
      <c r="U42" s="16" t="s">
        <v>11</v>
      </c>
      <c r="V42" s="16">
        <v>100</v>
      </c>
    </row>
    <row r="43" spans="1:22" x14ac:dyDescent="0.3">
      <c r="A43" s="22" t="s">
        <v>43</v>
      </c>
      <c r="B43" s="22" t="s">
        <v>36</v>
      </c>
      <c r="C43" s="22" t="s">
        <v>15</v>
      </c>
      <c r="D43" s="18" t="s">
        <v>215</v>
      </c>
      <c r="E43" s="22">
        <v>4</v>
      </c>
      <c r="F43" s="22">
        <v>55</v>
      </c>
      <c r="G43" s="22">
        <v>5</v>
      </c>
      <c r="H43" s="22">
        <v>20</v>
      </c>
      <c r="I43" s="22"/>
      <c r="J43" s="22">
        <v>0</v>
      </c>
      <c r="K43" s="22"/>
      <c r="L43" s="22">
        <v>0</v>
      </c>
      <c r="M43" s="22"/>
      <c r="N43" s="22">
        <v>0</v>
      </c>
      <c r="O43" s="22"/>
      <c r="P43" s="22">
        <v>0</v>
      </c>
      <c r="Q43" s="22"/>
      <c r="R43" s="22">
        <v>0</v>
      </c>
      <c r="S43" s="22"/>
      <c r="T43" s="22">
        <v>0</v>
      </c>
      <c r="U43" s="22" t="s">
        <v>11</v>
      </c>
      <c r="V43" s="22">
        <v>95</v>
      </c>
    </row>
    <row r="44" spans="1:22" x14ac:dyDescent="0.3">
      <c r="A44" s="16" t="s">
        <v>43</v>
      </c>
      <c r="B44" s="16" t="s">
        <v>36</v>
      </c>
      <c r="C44" s="16" t="s">
        <v>44</v>
      </c>
      <c r="D44" s="18" t="s">
        <v>215</v>
      </c>
      <c r="E44" s="16">
        <v>4</v>
      </c>
      <c r="F44" s="16">
        <v>55</v>
      </c>
      <c r="G44" s="16"/>
      <c r="H44" s="16">
        <v>0</v>
      </c>
      <c r="I44" s="16">
        <v>5</v>
      </c>
      <c r="J44" s="16">
        <v>20</v>
      </c>
      <c r="K44" s="16"/>
      <c r="L44" s="16">
        <v>0</v>
      </c>
      <c r="M44" s="16"/>
      <c r="N44" s="16">
        <v>0</v>
      </c>
      <c r="O44" s="16"/>
      <c r="P44" s="16">
        <v>0</v>
      </c>
      <c r="Q44" s="16"/>
      <c r="R44" s="16">
        <v>0</v>
      </c>
      <c r="S44" s="16"/>
      <c r="T44" s="16">
        <v>0</v>
      </c>
      <c r="U44" s="16" t="s">
        <v>11</v>
      </c>
      <c r="V44" s="16">
        <v>100</v>
      </c>
    </row>
    <row r="45" spans="1:22" x14ac:dyDescent="0.3">
      <c r="A45" s="22" t="s">
        <v>45</v>
      </c>
      <c r="B45" s="22" t="s">
        <v>46</v>
      </c>
      <c r="C45" s="22" t="s">
        <v>10</v>
      </c>
      <c r="D45" s="18" t="s">
        <v>214</v>
      </c>
      <c r="E45" s="22">
        <v>3.5</v>
      </c>
      <c r="F45" s="22">
        <v>25</v>
      </c>
      <c r="G45" s="22">
        <v>604</v>
      </c>
      <c r="H45" s="22">
        <v>2114</v>
      </c>
      <c r="I45" s="22">
        <v>339</v>
      </c>
      <c r="J45" s="22">
        <v>1186.5</v>
      </c>
      <c r="K45" s="22">
        <v>853</v>
      </c>
      <c r="L45" s="22">
        <v>2985.5</v>
      </c>
      <c r="M45" s="22">
        <v>2331</v>
      </c>
      <c r="N45" s="22">
        <v>8158.5</v>
      </c>
      <c r="O45" s="22">
        <v>1049</v>
      </c>
      <c r="P45" s="22">
        <v>3671.5</v>
      </c>
      <c r="Q45" s="22">
        <v>326</v>
      </c>
      <c r="R45" s="22">
        <v>1141</v>
      </c>
      <c r="S45" s="22">
        <v>708</v>
      </c>
      <c r="T45" s="22">
        <v>2478</v>
      </c>
      <c r="U45" s="22" t="s">
        <v>11</v>
      </c>
      <c r="V45" s="22">
        <v>99</v>
      </c>
    </row>
    <row r="46" spans="1:22" x14ac:dyDescent="0.3">
      <c r="A46" s="16" t="s">
        <v>45</v>
      </c>
      <c r="B46" s="16" t="s">
        <v>46</v>
      </c>
      <c r="C46" s="16" t="s">
        <v>13</v>
      </c>
      <c r="D46" s="18" t="s">
        <v>214</v>
      </c>
      <c r="E46" s="16">
        <v>3.5</v>
      </c>
      <c r="F46" s="16">
        <v>35</v>
      </c>
      <c r="G46" s="16">
        <v>1350</v>
      </c>
      <c r="H46" s="16">
        <v>4725</v>
      </c>
      <c r="I46" s="16">
        <v>1200</v>
      </c>
      <c r="J46" s="16">
        <v>4200</v>
      </c>
      <c r="K46" s="16">
        <v>567</v>
      </c>
      <c r="L46" s="16">
        <v>1984.5</v>
      </c>
      <c r="M46" s="16">
        <v>200</v>
      </c>
      <c r="N46" s="16">
        <v>700</v>
      </c>
      <c r="O46" s="16">
        <v>540</v>
      </c>
      <c r="P46" s="16">
        <v>1890</v>
      </c>
      <c r="Q46" s="16">
        <v>1250</v>
      </c>
      <c r="R46" s="16">
        <v>4375</v>
      </c>
      <c r="S46" s="16">
        <v>890</v>
      </c>
      <c r="T46" s="16">
        <v>3115</v>
      </c>
      <c r="U46" s="16" t="s">
        <v>11</v>
      </c>
      <c r="V46" s="16">
        <v>91</v>
      </c>
    </row>
    <row r="47" spans="1:22" x14ac:dyDescent="0.3">
      <c r="A47" s="22" t="s">
        <v>47</v>
      </c>
      <c r="B47" s="22" t="s">
        <v>48</v>
      </c>
      <c r="C47" s="22" t="s">
        <v>10</v>
      </c>
      <c r="D47" s="18" t="s">
        <v>214</v>
      </c>
      <c r="E47" s="22">
        <v>5</v>
      </c>
      <c r="F47" s="22">
        <v>35</v>
      </c>
      <c r="G47" s="22">
        <v>527</v>
      </c>
      <c r="H47" s="22">
        <v>2635</v>
      </c>
      <c r="I47" s="22">
        <v>203</v>
      </c>
      <c r="J47" s="22">
        <v>1015</v>
      </c>
      <c r="K47" s="22">
        <v>395</v>
      </c>
      <c r="L47" s="22">
        <v>1975</v>
      </c>
      <c r="M47" s="22">
        <v>499</v>
      </c>
      <c r="N47" s="22">
        <v>2495</v>
      </c>
      <c r="O47" s="22">
        <v>915</v>
      </c>
      <c r="P47" s="22">
        <v>4575</v>
      </c>
      <c r="Q47" s="22">
        <v>230</v>
      </c>
      <c r="R47" s="22">
        <v>1150</v>
      </c>
      <c r="S47" s="22">
        <v>532</v>
      </c>
      <c r="T47" s="22">
        <v>2660</v>
      </c>
      <c r="U47" s="22" t="s">
        <v>11</v>
      </c>
      <c r="V47" s="22">
        <v>91</v>
      </c>
    </row>
    <row r="48" spans="1:22" x14ac:dyDescent="0.3">
      <c r="A48" s="16" t="s">
        <v>47</v>
      </c>
      <c r="B48" s="16" t="s">
        <v>48</v>
      </c>
      <c r="C48" s="16" t="s">
        <v>13</v>
      </c>
      <c r="D48" s="18" t="s">
        <v>214</v>
      </c>
      <c r="E48" s="16">
        <v>5</v>
      </c>
      <c r="F48" s="16">
        <v>45</v>
      </c>
      <c r="G48" s="16">
        <v>342</v>
      </c>
      <c r="H48" s="16">
        <v>1710</v>
      </c>
      <c r="I48" s="16">
        <v>280</v>
      </c>
      <c r="J48" s="16">
        <v>1400</v>
      </c>
      <c r="K48" s="16">
        <v>133</v>
      </c>
      <c r="L48" s="16">
        <v>665</v>
      </c>
      <c r="M48" s="16">
        <v>200</v>
      </c>
      <c r="N48" s="16">
        <v>1000</v>
      </c>
      <c r="O48" s="16">
        <v>187</v>
      </c>
      <c r="P48" s="16">
        <v>935</v>
      </c>
      <c r="Q48" s="16">
        <v>850</v>
      </c>
      <c r="R48" s="16">
        <v>4250</v>
      </c>
      <c r="S48" s="16">
        <v>345</v>
      </c>
      <c r="T48" s="16">
        <v>1725</v>
      </c>
      <c r="U48" s="16" t="s">
        <v>11</v>
      </c>
      <c r="V48" s="16">
        <v>94</v>
      </c>
    </row>
    <row r="49" spans="1:22" x14ac:dyDescent="0.3">
      <c r="A49" s="22" t="s">
        <v>47</v>
      </c>
      <c r="B49" s="22" t="s">
        <v>48</v>
      </c>
      <c r="C49" s="22" t="s">
        <v>44</v>
      </c>
      <c r="D49" s="18" t="s">
        <v>215</v>
      </c>
      <c r="E49" s="22">
        <v>5</v>
      </c>
      <c r="F49" s="22">
        <v>45</v>
      </c>
      <c r="G49" s="22">
        <v>28</v>
      </c>
      <c r="H49" s="22">
        <v>140</v>
      </c>
      <c r="I49" s="22">
        <v>5</v>
      </c>
      <c r="J49" s="22">
        <v>25</v>
      </c>
      <c r="K49" s="22"/>
      <c r="L49" s="22">
        <v>0</v>
      </c>
      <c r="M49" s="22"/>
      <c r="N49" s="22">
        <v>0</v>
      </c>
      <c r="O49" s="22"/>
      <c r="P49" s="22">
        <v>0</v>
      </c>
      <c r="Q49" s="22"/>
      <c r="R49" s="22">
        <v>0</v>
      </c>
      <c r="S49" s="22"/>
      <c r="T49" s="22">
        <v>0</v>
      </c>
      <c r="U49" s="22" t="s">
        <v>11</v>
      </c>
      <c r="V49" s="22">
        <v>90</v>
      </c>
    </row>
    <row r="50" spans="1:22" x14ac:dyDescent="0.3">
      <c r="A50" s="16" t="s">
        <v>49</v>
      </c>
      <c r="B50" s="16" t="s">
        <v>50</v>
      </c>
      <c r="C50" s="16" t="s">
        <v>10</v>
      </c>
      <c r="D50" s="18" t="s">
        <v>214</v>
      </c>
      <c r="E50" s="16">
        <v>55</v>
      </c>
      <c r="F50" s="16">
        <v>375</v>
      </c>
      <c r="G50" s="16">
        <v>36</v>
      </c>
      <c r="H50" s="16">
        <v>1980</v>
      </c>
      <c r="I50" s="16">
        <v>40</v>
      </c>
      <c r="J50" s="16">
        <v>2200</v>
      </c>
      <c r="K50" s="16">
        <v>45</v>
      </c>
      <c r="L50" s="16">
        <v>2475</v>
      </c>
      <c r="M50" s="16">
        <v>141</v>
      </c>
      <c r="N50" s="16">
        <v>7755</v>
      </c>
      <c r="O50" s="16">
        <v>156</v>
      </c>
      <c r="P50" s="16">
        <v>8580</v>
      </c>
      <c r="Q50" s="16">
        <v>73</v>
      </c>
      <c r="R50" s="16">
        <v>4015</v>
      </c>
      <c r="S50" s="16">
        <v>39</v>
      </c>
      <c r="T50" s="16">
        <v>2145</v>
      </c>
      <c r="U50" s="16" t="s">
        <v>11</v>
      </c>
      <c r="V50" s="16">
        <v>92</v>
      </c>
    </row>
    <row r="51" spans="1:22" x14ac:dyDescent="0.3">
      <c r="A51" s="22" t="s">
        <v>49</v>
      </c>
      <c r="B51" s="22" t="s">
        <v>50</v>
      </c>
      <c r="C51" s="22" t="s">
        <v>13</v>
      </c>
      <c r="D51" s="18" t="s">
        <v>214</v>
      </c>
      <c r="E51" s="22">
        <v>55</v>
      </c>
      <c r="F51" s="22">
        <v>400</v>
      </c>
      <c r="G51" s="22">
        <v>25</v>
      </c>
      <c r="H51" s="22">
        <v>1375</v>
      </c>
      <c r="I51" s="22">
        <v>30</v>
      </c>
      <c r="J51" s="22">
        <v>1650</v>
      </c>
      <c r="K51" s="22">
        <v>23</v>
      </c>
      <c r="L51" s="22">
        <v>1265</v>
      </c>
      <c r="M51" s="22">
        <v>22</v>
      </c>
      <c r="N51" s="22">
        <v>1210</v>
      </c>
      <c r="O51" s="22">
        <v>35</v>
      </c>
      <c r="P51" s="22">
        <v>1925</v>
      </c>
      <c r="Q51" s="22">
        <v>135</v>
      </c>
      <c r="R51" s="22">
        <v>7425</v>
      </c>
      <c r="S51" s="22">
        <v>142</v>
      </c>
      <c r="T51" s="22">
        <v>7810</v>
      </c>
      <c r="U51" s="22" t="s">
        <v>11</v>
      </c>
      <c r="V51" s="22">
        <v>95</v>
      </c>
    </row>
    <row r="52" spans="1:22" x14ac:dyDescent="0.3">
      <c r="A52" s="16" t="s">
        <v>49</v>
      </c>
      <c r="B52" s="16" t="s">
        <v>50</v>
      </c>
      <c r="C52" s="16" t="s">
        <v>18</v>
      </c>
      <c r="D52" s="18" t="s">
        <v>215</v>
      </c>
      <c r="E52" s="16">
        <v>55</v>
      </c>
      <c r="F52" s="16">
        <v>510</v>
      </c>
      <c r="G52" s="16">
        <v>33</v>
      </c>
      <c r="H52" s="16">
        <v>1815</v>
      </c>
      <c r="I52" s="16">
        <v>15</v>
      </c>
      <c r="J52" s="16">
        <v>825</v>
      </c>
      <c r="K52" s="16"/>
      <c r="L52" s="16">
        <v>0</v>
      </c>
      <c r="M52" s="16"/>
      <c r="N52" s="16">
        <v>0</v>
      </c>
      <c r="O52" s="16"/>
      <c r="P52" s="16">
        <v>0</v>
      </c>
      <c r="Q52" s="16"/>
      <c r="R52" s="16">
        <v>0</v>
      </c>
      <c r="S52" s="16"/>
      <c r="T52" s="16">
        <v>0</v>
      </c>
      <c r="U52" s="16" t="s">
        <v>11</v>
      </c>
      <c r="V52" s="16">
        <v>98</v>
      </c>
    </row>
    <row r="53" spans="1:22" x14ac:dyDescent="0.3">
      <c r="A53" s="22" t="s">
        <v>49</v>
      </c>
      <c r="B53" s="22" t="s">
        <v>50</v>
      </c>
      <c r="C53" s="22" t="s">
        <v>252</v>
      </c>
      <c r="D53" s="18" t="s">
        <v>215</v>
      </c>
      <c r="E53" s="22">
        <v>55</v>
      </c>
      <c r="F53" s="22">
        <v>510</v>
      </c>
      <c r="G53" s="22">
        <v>53</v>
      </c>
      <c r="H53" s="22">
        <v>2915</v>
      </c>
      <c r="I53" s="22">
        <v>21</v>
      </c>
      <c r="J53" s="22">
        <v>1155</v>
      </c>
      <c r="K53" s="22"/>
      <c r="L53" s="22">
        <v>0</v>
      </c>
      <c r="M53" s="22"/>
      <c r="N53" s="22">
        <v>0</v>
      </c>
      <c r="O53" s="22"/>
      <c r="P53" s="22">
        <v>0</v>
      </c>
      <c r="Q53" s="22"/>
      <c r="R53" s="22">
        <v>0</v>
      </c>
      <c r="S53" s="22"/>
      <c r="T53" s="22">
        <v>0</v>
      </c>
      <c r="U53" s="22" t="s">
        <v>11</v>
      </c>
      <c r="V53" s="22">
        <v>99</v>
      </c>
    </row>
    <row r="54" spans="1:22" x14ac:dyDescent="0.3">
      <c r="A54" s="16" t="s">
        <v>51</v>
      </c>
      <c r="B54" s="16" t="s">
        <v>52</v>
      </c>
      <c r="C54" s="16" t="s">
        <v>10</v>
      </c>
      <c r="D54" s="18" t="s">
        <v>214</v>
      </c>
      <c r="E54" s="16">
        <v>40</v>
      </c>
      <c r="F54" s="16">
        <v>359</v>
      </c>
      <c r="G54" s="16">
        <v>41</v>
      </c>
      <c r="H54" s="16">
        <v>1640</v>
      </c>
      <c r="I54" s="16">
        <v>106</v>
      </c>
      <c r="J54" s="16">
        <v>4240</v>
      </c>
      <c r="K54" s="16">
        <v>81</v>
      </c>
      <c r="L54" s="16">
        <v>3240</v>
      </c>
      <c r="M54" s="16">
        <v>215</v>
      </c>
      <c r="N54" s="16">
        <v>8600</v>
      </c>
      <c r="O54" s="16">
        <v>255</v>
      </c>
      <c r="P54" s="16">
        <v>10200</v>
      </c>
      <c r="Q54" s="16">
        <v>72</v>
      </c>
      <c r="R54" s="16">
        <v>2880</v>
      </c>
      <c r="S54" s="16">
        <v>21</v>
      </c>
      <c r="T54" s="16">
        <v>840</v>
      </c>
      <c r="U54" s="16" t="s">
        <v>11</v>
      </c>
      <c r="V54" s="16">
        <v>93</v>
      </c>
    </row>
    <row r="55" spans="1:22" x14ac:dyDescent="0.3">
      <c r="A55" s="22" t="s">
        <v>51</v>
      </c>
      <c r="B55" s="22" t="s">
        <v>52</v>
      </c>
      <c r="C55" s="22" t="s">
        <v>18</v>
      </c>
      <c r="D55" s="18" t="s">
        <v>215</v>
      </c>
      <c r="E55" s="22">
        <v>40</v>
      </c>
      <c r="F55" s="22">
        <v>399</v>
      </c>
      <c r="G55" s="22">
        <v>55</v>
      </c>
      <c r="H55" s="22">
        <v>2200</v>
      </c>
      <c r="I55" s="22">
        <v>45</v>
      </c>
      <c r="J55" s="22">
        <v>1800</v>
      </c>
      <c r="K55" s="22"/>
      <c r="L55" s="22">
        <v>0</v>
      </c>
      <c r="M55" s="22"/>
      <c r="N55" s="22">
        <v>0</v>
      </c>
      <c r="O55" s="22"/>
      <c r="P55" s="22">
        <v>0</v>
      </c>
      <c r="Q55" s="22"/>
      <c r="R55" s="22">
        <v>0</v>
      </c>
      <c r="S55" s="22"/>
      <c r="T55" s="22">
        <v>0</v>
      </c>
      <c r="U55" s="22" t="s">
        <v>11</v>
      </c>
      <c r="V55" s="22">
        <v>98</v>
      </c>
    </row>
    <row r="56" spans="1:22" x14ac:dyDescent="0.3">
      <c r="A56" s="16" t="s">
        <v>51</v>
      </c>
      <c r="B56" s="16" t="s">
        <v>52</v>
      </c>
      <c r="C56" s="16" t="s">
        <v>252</v>
      </c>
      <c r="D56" s="18" t="s">
        <v>215</v>
      </c>
      <c r="E56" s="16">
        <v>40</v>
      </c>
      <c r="F56" s="16">
        <v>399</v>
      </c>
      <c r="G56" s="16">
        <v>30</v>
      </c>
      <c r="H56" s="16">
        <v>1200</v>
      </c>
      <c r="I56" s="16"/>
      <c r="J56" s="16">
        <v>0</v>
      </c>
      <c r="K56" s="16"/>
      <c r="L56" s="16">
        <v>0</v>
      </c>
      <c r="M56" s="16"/>
      <c r="N56" s="16">
        <v>0</v>
      </c>
      <c r="O56" s="16"/>
      <c r="P56" s="16">
        <v>0</v>
      </c>
      <c r="Q56" s="16"/>
      <c r="R56" s="16">
        <v>0</v>
      </c>
      <c r="S56" s="16"/>
      <c r="T56" s="16">
        <v>0</v>
      </c>
      <c r="U56" s="16" t="s">
        <v>11</v>
      </c>
      <c r="V56" s="16">
        <v>99</v>
      </c>
    </row>
    <row r="57" spans="1:22" x14ac:dyDescent="0.3">
      <c r="A57" s="22" t="s">
        <v>53</v>
      </c>
      <c r="B57" s="22" t="s">
        <v>54</v>
      </c>
      <c r="C57" s="22" t="s">
        <v>18</v>
      </c>
      <c r="D57" s="18" t="s">
        <v>215</v>
      </c>
      <c r="E57" s="22">
        <v>30</v>
      </c>
      <c r="F57" s="22">
        <v>120</v>
      </c>
      <c r="G57" s="22">
        <v>42</v>
      </c>
      <c r="H57" s="22">
        <v>1260</v>
      </c>
      <c r="I57" s="22">
        <v>47</v>
      </c>
      <c r="J57" s="22">
        <v>1410</v>
      </c>
      <c r="K57" s="22">
        <v>12</v>
      </c>
      <c r="L57" s="22">
        <v>360</v>
      </c>
      <c r="M57" s="22">
        <v>7</v>
      </c>
      <c r="N57" s="22">
        <v>210</v>
      </c>
      <c r="O57" s="22">
        <v>71</v>
      </c>
      <c r="P57" s="22">
        <v>2130</v>
      </c>
      <c r="Q57" s="22">
        <v>29</v>
      </c>
      <c r="R57" s="22">
        <v>870</v>
      </c>
      <c r="S57" s="22">
        <v>31</v>
      </c>
      <c r="T57" s="22">
        <v>930</v>
      </c>
      <c r="U57" s="22" t="s">
        <v>11</v>
      </c>
      <c r="V57" s="22">
        <v>96</v>
      </c>
    </row>
    <row r="58" spans="1:22" x14ac:dyDescent="0.3">
      <c r="A58" s="16" t="s">
        <v>53</v>
      </c>
      <c r="B58" s="16" t="s">
        <v>54</v>
      </c>
      <c r="C58" s="16" t="s">
        <v>252</v>
      </c>
      <c r="D58" s="18" t="s">
        <v>215</v>
      </c>
      <c r="E58" s="16">
        <v>30</v>
      </c>
      <c r="F58" s="16">
        <v>150</v>
      </c>
      <c r="G58" s="16">
        <v>26</v>
      </c>
      <c r="H58" s="16">
        <v>780</v>
      </c>
      <c r="I58" s="16">
        <v>25</v>
      </c>
      <c r="J58" s="16">
        <v>750</v>
      </c>
      <c r="K58" s="16"/>
      <c r="L58" s="16">
        <v>0</v>
      </c>
      <c r="M58" s="16"/>
      <c r="N58" s="16">
        <v>0</v>
      </c>
      <c r="O58" s="16"/>
      <c r="P58" s="16">
        <v>0</v>
      </c>
      <c r="Q58" s="16"/>
      <c r="R58" s="16">
        <v>0</v>
      </c>
      <c r="S58" s="16"/>
      <c r="T58" s="16">
        <v>0</v>
      </c>
      <c r="U58" s="16" t="s">
        <v>11</v>
      </c>
      <c r="V58" s="16">
        <v>100</v>
      </c>
    </row>
    <row r="59" spans="1:22" x14ac:dyDescent="0.3">
      <c r="A59" s="22" t="s">
        <v>53</v>
      </c>
      <c r="B59" s="22" t="s">
        <v>54</v>
      </c>
      <c r="C59" s="22" t="s">
        <v>15</v>
      </c>
      <c r="D59" s="18" t="s">
        <v>215</v>
      </c>
      <c r="E59" s="22">
        <v>30</v>
      </c>
      <c r="F59" s="22">
        <v>120</v>
      </c>
      <c r="G59" s="22">
        <v>5</v>
      </c>
      <c r="H59" s="22">
        <v>150</v>
      </c>
      <c r="I59" s="22"/>
      <c r="J59" s="22">
        <v>0</v>
      </c>
      <c r="K59" s="22"/>
      <c r="L59" s="22">
        <v>0</v>
      </c>
      <c r="M59" s="22"/>
      <c r="N59" s="22">
        <v>0</v>
      </c>
      <c r="O59" s="22"/>
      <c r="P59" s="22">
        <v>0</v>
      </c>
      <c r="Q59" s="22"/>
      <c r="R59" s="22">
        <v>0</v>
      </c>
      <c r="S59" s="22"/>
      <c r="T59" s="22">
        <v>0</v>
      </c>
      <c r="U59" s="22" t="s">
        <v>11</v>
      </c>
      <c r="V59" s="22">
        <v>96</v>
      </c>
    </row>
    <row r="60" spans="1:22" x14ac:dyDescent="0.3">
      <c r="A60" s="16" t="s">
        <v>53</v>
      </c>
      <c r="B60" s="16" t="s">
        <v>54</v>
      </c>
      <c r="C60" s="16" t="s">
        <v>44</v>
      </c>
      <c r="D60" s="18" t="s">
        <v>215</v>
      </c>
      <c r="E60" s="16">
        <v>30</v>
      </c>
      <c r="F60" s="16">
        <v>120</v>
      </c>
      <c r="G60" s="16">
        <v>8</v>
      </c>
      <c r="H60" s="16">
        <v>240</v>
      </c>
      <c r="I60" s="16"/>
      <c r="J60" s="16">
        <v>0</v>
      </c>
      <c r="K60" s="16"/>
      <c r="L60" s="16">
        <v>0</v>
      </c>
      <c r="M60" s="16"/>
      <c r="N60" s="16">
        <v>0</v>
      </c>
      <c r="O60" s="16"/>
      <c r="P60" s="16">
        <v>0</v>
      </c>
      <c r="Q60" s="16"/>
      <c r="R60" s="16">
        <v>0</v>
      </c>
      <c r="S60" s="16"/>
      <c r="T60" s="16">
        <v>0</v>
      </c>
      <c r="U60" s="16" t="s">
        <v>11</v>
      </c>
      <c r="V60" s="16">
        <v>97</v>
      </c>
    </row>
    <row r="61" spans="1:22" x14ac:dyDescent="0.3">
      <c r="A61" s="22" t="s">
        <v>55</v>
      </c>
      <c r="B61" s="22" t="s">
        <v>56</v>
      </c>
      <c r="C61" s="22" t="s">
        <v>10</v>
      </c>
      <c r="D61" s="18" t="s">
        <v>214</v>
      </c>
      <c r="E61" s="22">
        <v>9</v>
      </c>
      <c r="F61" s="22">
        <v>45</v>
      </c>
      <c r="G61" s="22">
        <v>80</v>
      </c>
      <c r="H61" s="22">
        <v>720</v>
      </c>
      <c r="I61" s="22">
        <v>71</v>
      </c>
      <c r="J61" s="22">
        <v>639</v>
      </c>
      <c r="K61" s="22">
        <v>200</v>
      </c>
      <c r="L61" s="22">
        <v>1800</v>
      </c>
      <c r="M61" s="22">
        <v>114</v>
      </c>
      <c r="N61" s="22">
        <v>1026</v>
      </c>
      <c r="O61" s="22">
        <v>210</v>
      </c>
      <c r="P61" s="22">
        <v>1890</v>
      </c>
      <c r="Q61" s="22">
        <v>116</v>
      </c>
      <c r="R61" s="22">
        <v>1044</v>
      </c>
      <c r="S61" s="22">
        <v>408</v>
      </c>
      <c r="T61" s="22">
        <v>3672</v>
      </c>
      <c r="U61" s="22" t="s">
        <v>11</v>
      </c>
      <c r="V61" s="22">
        <v>97</v>
      </c>
    </row>
    <row r="62" spans="1:22" x14ac:dyDescent="0.3">
      <c r="A62" s="16" t="s">
        <v>55</v>
      </c>
      <c r="B62" s="16" t="s">
        <v>56</v>
      </c>
      <c r="C62" s="16" t="s">
        <v>13</v>
      </c>
      <c r="D62" s="18" t="s">
        <v>214</v>
      </c>
      <c r="E62" s="16">
        <v>9</v>
      </c>
      <c r="F62" s="16">
        <v>55</v>
      </c>
      <c r="G62" s="16">
        <v>230</v>
      </c>
      <c r="H62" s="16">
        <v>2070</v>
      </c>
      <c r="I62" s="16">
        <v>185</v>
      </c>
      <c r="J62" s="16">
        <v>1665</v>
      </c>
      <c r="K62" s="16">
        <v>74</v>
      </c>
      <c r="L62" s="16">
        <v>666</v>
      </c>
      <c r="M62" s="16">
        <v>67</v>
      </c>
      <c r="N62" s="16">
        <v>603</v>
      </c>
      <c r="O62" s="16">
        <v>55</v>
      </c>
      <c r="P62" s="16">
        <v>495</v>
      </c>
      <c r="Q62" s="16">
        <v>80</v>
      </c>
      <c r="R62" s="16">
        <v>720</v>
      </c>
      <c r="S62" s="16">
        <v>250</v>
      </c>
      <c r="T62" s="16">
        <v>2250</v>
      </c>
      <c r="U62" s="16" t="s">
        <v>11</v>
      </c>
      <c r="V62" s="16">
        <v>90</v>
      </c>
    </row>
    <row r="63" spans="1:22" x14ac:dyDescent="0.3">
      <c r="A63" s="22" t="s">
        <v>57</v>
      </c>
      <c r="B63" s="22" t="s">
        <v>58</v>
      </c>
      <c r="C63" s="22" t="s">
        <v>10</v>
      </c>
      <c r="D63" s="18" t="s">
        <v>214</v>
      </c>
      <c r="E63" s="22">
        <v>7.5</v>
      </c>
      <c r="F63" s="22">
        <v>58</v>
      </c>
      <c r="G63" s="22">
        <v>94</v>
      </c>
      <c r="H63" s="22">
        <v>705</v>
      </c>
      <c r="I63" s="22">
        <v>138</v>
      </c>
      <c r="J63" s="22">
        <v>1035</v>
      </c>
      <c r="K63" s="22">
        <v>124</v>
      </c>
      <c r="L63" s="22">
        <v>930</v>
      </c>
      <c r="M63" s="22">
        <v>72</v>
      </c>
      <c r="N63" s="22">
        <v>540</v>
      </c>
      <c r="O63" s="22">
        <v>10</v>
      </c>
      <c r="P63" s="22">
        <v>75</v>
      </c>
      <c r="Q63" s="22">
        <v>0</v>
      </c>
      <c r="R63" s="22">
        <v>0</v>
      </c>
      <c r="S63" s="22">
        <v>0</v>
      </c>
      <c r="T63" s="22">
        <v>0</v>
      </c>
      <c r="U63" s="22" t="s">
        <v>11</v>
      </c>
      <c r="V63" s="22">
        <v>99</v>
      </c>
    </row>
    <row r="64" spans="1:22" x14ac:dyDescent="0.3">
      <c r="A64" s="16" t="s">
        <v>57</v>
      </c>
      <c r="B64" s="16" t="s">
        <v>58</v>
      </c>
      <c r="C64" s="16" t="s">
        <v>13</v>
      </c>
      <c r="D64" s="18" t="s">
        <v>214</v>
      </c>
      <c r="E64" s="16">
        <v>7.5</v>
      </c>
      <c r="F64" s="16">
        <v>70</v>
      </c>
      <c r="G64" s="16">
        <v>360</v>
      </c>
      <c r="H64" s="16">
        <v>2700</v>
      </c>
      <c r="I64" s="16">
        <v>245</v>
      </c>
      <c r="J64" s="16">
        <v>1837.5</v>
      </c>
      <c r="K64" s="16">
        <v>133</v>
      </c>
      <c r="L64" s="16">
        <v>997.5</v>
      </c>
      <c r="M64" s="16">
        <v>88</v>
      </c>
      <c r="N64" s="16">
        <v>660</v>
      </c>
      <c r="O64" s="16">
        <v>10</v>
      </c>
      <c r="P64" s="16">
        <v>75</v>
      </c>
      <c r="Q64" s="16"/>
      <c r="R64" s="16">
        <v>0</v>
      </c>
      <c r="S64" s="16"/>
      <c r="T64" s="16">
        <v>0</v>
      </c>
      <c r="U64" s="16" t="s">
        <v>11</v>
      </c>
      <c r="V64" s="16">
        <v>99</v>
      </c>
    </row>
    <row r="65" spans="1:22" x14ac:dyDescent="0.3">
      <c r="A65" s="22" t="s">
        <v>57</v>
      </c>
      <c r="B65" s="22" t="s">
        <v>58</v>
      </c>
      <c r="C65" s="22" t="s">
        <v>44</v>
      </c>
      <c r="D65" s="18" t="s">
        <v>215</v>
      </c>
      <c r="E65" s="22">
        <v>7.5</v>
      </c>
      <c r="F65" s="22">
        <v>70</v>
      </c>
      <c r="G65" s="22">
        <v>5</v>
      </c>
      <c r="H65" s="22">
        <v>37.5</v>
      </c>
      <c r="I65" s="22"/>
      <c r="J65" s="22">
        <v>0</v>
      </c>
      <c r="K65" s="22"/>
      <c r="L65" s="22">
        <v>0</v>
      </c>
      <c r="M65" s="22"/>
      <c r="N65" s="22">
        <v>0</v>
      </c>
      <c r="O65" s="22"/>
      <c r="P65" s="22">
        <v>0</v>
      </c>
      <c r="Q65" s="22"/>
      <c r="R65" s="22">
        <v>0</v>
      </c>
      <c r="S65" s="22"/>
      <c r="T65" s="22">
        <v>0</v>
      </c>
      <c r="U65" s="22" t="s">
        <v>11</v>
      </c>
      <c r="V65" s="22">
        <v>96</v>
      </c>
    </row>
    <row r="66" spans="1:22" x14ac:dyDescent="0.3">
      <c r="A66" s="16" t="s">
        <v>59</v>
      </c>
      <c r="B66" s="16" t="s">
        <v>60</v>
      </c>
      <c r="C66" s="16" t="s">
        <v>10</v>
      </c>
      <c r="D66" s="18" t="s">
        <v>214</v>
      </c>
      <c r="E66" s="16">
        <v>3.5</v>
      </c>
      <c r="F66" s="16">
        <v>35</v>
      </c>
      <c r="G66" s="16">
        <v>62</v>
      </c>
      <c r="H66" s="16">
        <v>217</v>
      </c>
      <c r="I66" s="16">
        <v>36</v>
      </c>
      <c r="J66" s="16">
        <v>126</v>
      </c>
      <c r="K66" s="16">
        <v>46</v>
      </c>
      <c r="L66" s="16">
        <v>161</v>
      </c>
      <c r="M66" s="16">
        <v>34</v>
      </c>
      <c r="N66" s="16">
        <v>119</v>
      </c>
      <c r="O66" s="16">
        <v>1</v>
      </c>
      <c r="P66" s="16">
        <v>3.5</v>
      </c>
      <c r="Q66" s="16">
        <v>1</v>
      </c>
      <c r="R66" s="16">
        <v>3.5</v>
      </c>
      <c r="S66" s="16">
        <v>4</v>
      </c>
      <c r="T66" s="16">
        <v>14</v>
      </c>
      <c r="U66" s="16" t="s">
        <v>11</v>
      </c>
      <c r="V66" s="16">
        <v>100</v>
      </c>
    </row>
    <row r="67" spans="1:22" x14ac:dyDescent="0.3">
      <c r="A67" s="22" t="s">
        <v>59</v>
      </c>
      <c r="B67" s="22" t="s">
        <v>60</v>
      </c>
      <c r="C67" s="22" t="s">
        <v>13</v>
      </c>
      <c r="D67" s="18" t="s">
        <v>214</v>
      </c>
      <c r="E67" s="22">
        <v>3.5</v>
      </c>
      <c r="F67" s="22">
        <v>50</v>
      </c>
      <c r="G67" s="22">
        <v>5</v>
      </c>
      <c r="H67" s="22">
        <v>17.5</v>
      </c>
      <c r="I67" s="22"/>
      <c r="J67" s="22">
        <v>0</v>
      </c>
      <c r="K67" s="22"/>
      <c r="L67" s="22">
        <v>0</v>
      </c>
      <c r="M67" s="22"/>
      <c r="N67" s="22">
        <v>0</v>
      </c>
      <c r="O67" s="22"/>
      <c r="P67" s="22">
        <v>0</v>
      </c>
      <c r="Q67" s="22"/>
      <c r="R67" s="22">
        <v>0</v>
      </c>
      <c r="S67" s="22"/>
      <c r="T67" s="22">
        <v>0</v>
      </c>
      <c r="U67" s="22" t="s">
        <v>11</v>
      </c>
      <c r="V67" s="22">
        <v>92</v>
      </c>
    </row>
    <row r="68" spans="1:22" x14ac:dyDescent="0.3">
      <c r="A68" s="16" t="s">
        <v>59</v>
      </c>
      <c r="B68" s="16" t="s">
        <v>60</v>
      </c>
      <c r="C68" s="16" t="s">
        <v>26</v>
      </c>
      <c r="D68" s="18" t="s">
        <v>215</v>
      </c>
      <c r="E68" s="16">
        <v>3.5</v>
      </c>
      <c r="F68" s="16">
        <v>50</v>
      </c>
      <c r="G68" s="16">
        <v>3</v>
      </c>
      <c r="H68" s="16">
        <v>10.5</v>
      </c>
      <c r="I68" s="16"/>
      <c r="J68" s="16">
        <v>0</v>
      </c>
      <c r="K68" s="16"/>
      <c r="L68" s="16">
        <v>0</v>
      </c>
      <c r="M68" s="16"/>
      <c r="N68" s="16">
        <v>0</v>
      </c>
      <c r="O68" s="16"/>
      <c r="P68" s="16">
        <v>0</v>
      </c>
      <c r="Q68" s="16"/>
      <c r="R68" s="16">
        <v>0</v>
      </c>
      <c r="S68" s="16"/>
      <c r="T68" s="16">
        <v>0</v>
      </c>
      <c r="U68" s="16" t="s">
        <v>11</v>
      </c>
      <c r="V68" s="16">
        <v>93</v>
      </c>
    </row>
    <row r="69" spans="1:22" x14ac:dyDescent="0.3">
      <c r="A69" s="22" t="s">
        <v>59</v>
      </c>
      <c r="B69" s="22" t="s">
        <v>60</v>
      </c>
      <c r="C69" s="22" t="s">
        <v>18</v>
      </c>
      <c r="D69" s="18" t="s">
        <v>215</v>
      </c>
      <c r="E69" s="22">
        <v>3.5</v>
      </c>
      <c r="F69" s="22">
        <v>65</v>
      </c>
      <c r="G69" s="22">
        <v>35</v>
      </c>
      <c r="H69" s="22">
        <v>122.5</v>
      </c>
      <c r="I69" s="22"/>
      <c r="J69" s="22">
        <v>0</v>
      </c>
      <c r="K69" s="22"/>
      <c r="L69" s="22">
        <v>0</v>
      </c>
      <c r="M69" s="22"/>
      <c r="N69" s="22">
        <v>0</v>
      </c>
      <c r="O69" s="22"/>
      <c r="P69" s="22">
        <v>0</v>
      </c>
      <c r="Q69" s="22"/>
      <c r="R69" s="22">
        <v>0</v>
      </c>
      <c r="S69" s="22"/>
      <c r="T69" s="22">
        <v>0</v>
      </c>
      <c r="U69" s="22" t="s">
        <v>11</v>
      </c>
      <c r="V69" s="22">
        <v>96</v>
      </c>
    </row>
    <row r="70" spans="1:22" x14ac:dyDescent="0.3">
      <c r="A70" s="16" t="s">
        <v>61</v>
      </c>
      <c r="B70" s="16" t="s">
        <v>60</v>
      </c>
      <c r="C70" s="16" t="s">
        <v>10</v>
      </c>
      <c r="D70" s="18" t="s">
        <v>214</v>
      </c>
      <c r="E70" s="16">
        <v>5.5</v>
      </c>
      <c r="F70" s="16">
        <v>75</v>
      </c>
      <c r="G70" s="16">
        <v>45</v>
      </c>
      <c r="H70" s="16">
        <v>247.5</v>
      </c>
      <c r="I70" s="16">
        <v>3</v>
      </c>
      <c r="J70" s="16">
        <v>16.5</v>
      </c>
      <c r="K70" s="16">
        <v>10</v>
      </c>
      <c r="L70" s="16">
        <v>55</v>
      </c>
      <c r="M70" s="16">
        <v>21</v>
      </c>
      <c r="N70" s="16">
        <v>115.5</v>
      </c>
      <c r="O70" s="16">
        <v>1</v>
      </c>
      <c r="P70" s="16">
        <v>5.5</v>
      </c>
      <c r="Q70" s="16">
        <v>40</v>
      </c>
      <c r="R70" s="16">
        <v>220</v>
      </c>
      <c r="S70" s="16">
        <v>41</v>
      </c>
      <c r="T70" s="16">
        <v>225.5</v>
      </c>
      <c r="U70" s="16" t="s">
        <v>11</v>
      </c>
      <c r="V70" s="16">
        <v>91</v>
      </c>
    </row>
    <row r="71" spans="1:22" x14ac:dyDescent="0.3">
      <c r="A71" s="22" t="s">
        <v>61</v>
      </c>
      <c r="B71" s="22" t="s">
        <v>60</v>
      </c>
      <c r="C71" s="22" t="s">
        <v>13</v>
      </c>
      <c r="D71" s="18" t="s">
        <v>214</v>
      </c>
      <c r="E71" s="22">
        <v>5.5</v>
      </c>
      <c r="F71" s="22">
        <v>80</v>
      </c>
      <c r="G71" s="22">
        <v>200</v>
      </c>
      <c r="H71" s="22">
        <v>1100</v>
      </c>
      <c r="I71" s="22">
        <v>45</v>
      </c>
      <c r="J71" s="22">
        <v>247.5</v>
      </c>
      <c r="K71" s="22">
        <v>5</v>
      </c>
      <c r="L71" s="22">
        <v>27.5</v>
      </c>
      <c r="M71" s="22"/>
      <c r="N71" s="22">
        <v>0</v>
      </c>
      <c r="O71" s="22"/>
      <c r="P71" s="22">
        <v>0</v>
      </c>
      <c r="Q71" s="22"/>
      <c r="R71" s="22">
        <v>0</v>
      </c>
      <c r="S71" s="22"/>
      <c r="T71" s="22">
        <v>0</v>
      </c>
      <c r="U71" s="22" t="s">
        <v>11</v>
      </c>
      <c r="V71" s="22">
        <v>92</v>
      </c>
    </row>
    <row r="72" spans="1:22" x14ac:dyDescent="0.3">
      <c r="A72" s="16" t="s">
        <v>61</v>
      </c>
      <c r="B72" s="16" t="s">
        <v>60</v>
      </c>
      <c r="C72" s="16" t="s">
        <v>18</v>
      </c>
      <c r="D72" s="18" t="s">
        <v>215</v>
      </c>
      <c r="E72" s="16">
        <v>5.5</v>
      </c>
      <c r="F72" s="16">
        <v>95</v>
      </c>
      <c r="G72" s="16">
        <v>35</v>
      </c>
      <c r="H72" s="16">
        <v>192.5</v>
      </c>
      <c r="I72" s="16"/>
      <c r="J72" s="16">
        <v>0</v>
      </c>
      <c r="K72" s="16"/>
      <c r="L72" s="16">
        <v>0</v>
      </c>
      <c r="M72" s="16"/>
      <c r="N72" s="16">
        <v>0</v>
      </c>
      <c r="O72" s="16"/>
      <c r="P72" s="16">
        <v>0</v>
      </c>
      <c r="Q72" s="16"/>
      <c r="R72" s="16">
        <v>0</v>
      </c>
      <c r="S72" s="16"/>
      <c r="T72" s="16">
        <v>0</v>
      </c>
      <c r="U72" s="16" t="s">
        <v>11</v>
      </c>
      <c r="V72" s="16">
        <v>96</v>
      </c>
    </row>
    <row r="73" spans="1:22" x14ac:dyDescent="0.3">
      <c r="A73" s="22" t="s">
        <v>62</v>
      </c>
      <c r="B73" s="22" t="s">
        <v>63</v>
      </c>
      <c r="C73" s="22" t="s">
        <v>10</v>
      </c>
      <c r="D73" s="18" t="s">
        <v>214</v>
      </c>
      <c r="E73" s="22">
        <v>3.5</v>
      </c>
      <c r="F73" s="22">
        <v>28</v>
      </c>
      <c r="G73" s="22">
        <v>299</v>
      </c>
      <c r="H73" s="22">
        <v>1046.5</v>
      </c>
      <c r="I73" s="22">
        <v>83</v>
      </c>
      <c r="J73" s="22">
        <v>290.5</v>
      </c>
      <c r="K73" s="22">
        <v>176</v>
      </c>
      <c r="L73" s="22">
        <v>616</v>
      </c>
      <c r="M73" s="22">
        <v>400</v>
      </c>
      <c r="N73" s="22">
        <v>1400</v>
      </c>
      <c r="O73" s="22">
        <v>427</v>
      </c>
      <c r="P73" s="22">
        <v>1494.5</v>
      </c>
      <c r="Q73" s="22">
        <v>459</v>
      </c>
      <c r="R73" s="22">
        <v>1606.5</v>
      </c>
      <c r="S73" s="22">
        <v>369</v>
      </c>
      <c r="T73" s="22">
        <v>1291.5</v>
      </c>
      <c r="U73" s="22" t="s">
        <v>11</v>
      </c>
      <c r="V73" s="22">
        <v>99</v>
      </c>
    </row>
    <row r="74" spans="1:22" x14ac:dyDescent="0.3">
      <c r="A74" s="16" t="s">
        <v>62</v>
      </c>
      <c r="B74" s="16" t="s">
        <v>63</v>
      </c>
      <c r="C74" s="16" t="s">
        <v>13</v>
      </c>
      <c r="D74" s="18" t="s">
        <v>214</v>
      </c>
      <c r="E74" s="16">
        <v>3.5</v>
      </c>
      <c r="F74" s="16">
        <v>35</v>
      </c>
      <c r="G74" s="16">
        <v>433</v>
      </c>
      <c r="H74" s="16">
        <v>1515.5</v>
      </c>
      <c r="I74" s="16">
        <v>350</v>
      </c>
      <c r="J74" s="16">
        <v>1225</v>
      </c>
      <c r="K74" s="16">
        <v>235</v>
      </c>
      <c r="L74" s="16">
        <v>822.5</v>
      </c>
      <c r="M74" s="16">
        <v>170</v>
      </c>
      <c r="N74" s="16">
        <v>595</v>
      </c>
      <c r="O74" s="16">
        <v>55</v>
      </c>
      <c r="P74" s="16">
        <v>192.5</v>
      </c>
      <c r="Q74" s="16">
        <v>135</v>
      </c>
      <c r="R74" s="16">
        <v>472.5</v>
      </c>
      <c r="S74" s="16">
        <v>120</v>
      </c>
      <c r="T74" s="16">
        <v>420</v>
      </c>
      <c r="U74" s="16" t="s">
        <v>11</v>
      </c>
      <c r="V74" s="16">
        <v>99</v>
      </c>
    </row>
    <row r="75" spans="1:22" x14ac:dyDescent="0.3">
      <c r="A75" s="22" t="s">
        <v>62</v>
      </c>
      <c r="B75" s="22" t="s">
        <v>63</v>
      </c>
      <c r="C75" s="22" t="s">
        <v>44</v>
      </c>
      <c r="D75" s="18" t="s">
        <v>215</v>
      </c>
      <c r="E75" s="22">
        <v>3.5</v>
      </c>
      <c r="F75" s="22">
        <v>35</v>
      </c>
      <c r="G75" s="22"/>
      <c r="H75" s="22">
        <v>0</v>
      </c>
      <c r="I75" s="22">
        <v>13</v>
      </c>
      <c r="J75" s="22">
        <v>45.5</v>
      </c>
      <c r="K75" s="22"/>
      <c r="L75" s="22">
        <v>0</v>
      </c>
      <c r="M75" s="22"/>
      <c r="N75" s="22">
        <v>0</v>
      </c>
      <c r="O75" s="22"/>
      <c r="P75" s="22">
        <v>0</v>
      </c>
      <c r="Q75" s="22"/>
      <c r="R75" s="22">
        <v>0</v>
      </c>
      <c r="S75" s="22"/>
      <c r="T75" s="22">
        <v>0</v>
      </c>
      <c r="U75" s="22" t="s">
        <v>11</v>
      </c>
      <c r="V75" s="22">
        <v>100</v>
      </c>
    </row>
    <row r="76" spans="1:22" x14ac:dyDescent="0.3">
      <c r="A76" s="16" t="s">
        <v>64</v>
      </c>
      <c r="B76" s="16" t="s">
        <v>60</v>
      </c>
      <c r="C76" s="16" t="s">
        <v>10</v>
      </c>
      <c r="D76" s="18" t="s">
        <v>214</v>
      </c>
      <c r="E76" s="16">
        <v>8</v>
      </c>
      <c r="F76" s="16">
        <v>65</v>
      </c>
      <c r="G76" s="16">
        <v>163</v>
      </c>
      <c r="H76" s="16">
        <v>1304</v>
      </c>
      <c r="I76" s="16">
        <v>33</v>
      </c>
      <c r="J76" s="16">
        <v>264</v>
      </c>
      <c r="K76" s="16">
        <v>68</v>
      </c>
      <c r="L76" s="16">
        <v>544</v>
      </c>
      <c r="M76" s="16">
        <v>32</v>
      </c>
      <c r="N76" s="16">
        <v>256</v>
      </c>
      <c r="O76" s="16">
        <v>138</v>
      </c>
      <c r="P76" s="16">
        <v>1104</v>
      </c>
      <c r="Q76" s="16">
        <v>386</v>
      </c>
      <c r="R76" s="16">
        <v>3088</v>
      </c>
      <c r="S76" s="16">
        <v>233</v>
      </c>
      <c r="T76" s="16">
        <v>1864</v>
      </c>
      <c r="U76" s="16" t="s">
        <v>11</v>
      </c>
      <c r="V76" s="16">
        <v>91</v>
      </c>
    </row>
    <row r="77" spans="1:22" x14ac:dyDescent="0.3">
      <c r="A77" s="22" t="s">
        <v>64</v>
      </c>
      <c r="B77" s="22" t="s">
        <v>60</v>
      </c>
      <c r="C77" s="22" t="s">
        <v>13</v>
      </c>
      <c r="D77" s="18" t="s">
        <v>214</v>
      </c>
      <c r="E77" s="22">
        <v>8</v>
      </c>
      <c r="F77" s="22">
        <v>80</v>
      </c>
      <c r="G77" s="22">
        <v>189</v>
      </c>
      <c r="H77" s="22">
        <v>1512</v>
      </c>
      <c r="I77" s="22">
        <v>144</v>
      </c>
      <c r="J77" s="22">
        <v>1152</v>
      </c>
      <c r="K77" s="22">
        <v>64</v>
      </c>
      <c r="L77" s="22">
        <v>512</v>
      </c>
      <c r="M77" s="22"/>
      <c r="N77" s="22">
        <v>0</v>
      </c>
      <c r="O77" s="22">
        <v>87</v>
      </c>
      <c r="P77" s="22">
        <v>696</v>
      </c>
      <c r="Q77" s="22">
        <v>153</v>
      </c>
      <c r="R77" s="22">
        <v>1224</v>
      </c>
      <c r="S77" s="22">
        <v>145</v>
      </c>
      <c r="T77" s="22">
        <v>1160</v>
      </c>
      <c r="U77" s="22" t="s">
        <v>11</v>
      </c>
      <c r="V77" s="22">
        <v>98</v>
      </c>
    </row>
    <row r="78" spans="1:22" x14ac:dyDescent="0.3">
      <c r="A78" s="16" t="s">
        <v>64</v>
      </c>
      <c r="B78" s="16" t="s">
        <v>60</v>
      </c>
      <c r="C78" s="16" t="s">
        <v>18</v>
      </c>
      <c r="D78" s="18" t="s">
        <v>215</v>
      </c>
      <c r="E78" s="16">
        <v>8</v>
      </c>
      <c r="F78" s="16">
        <v>80</v>
      </c>
      <c r="G78" s="16">
        <v>35</v>
      </c>
      <c r="H78" s="16">
        <v>280</v>
      </c>
      <c r="I78" s="16">
        <v>23</v>
      </c>
      <c r="J78" s="16">
        <v>184</v>
      </c>
      <c r="K78" s="16"/>
      <c r="L78" s="16">
        <v>0</v>
      </c>
      <c r="M78" s="16"/>
      <c r="N78" s="16">
        <v>0</v>
      </c>
      <c r="O78" s="16"/>
      <c r="P78" s="16">
        <v>0</v>
      </c>
      <c r="Q78" s="16"/>
      <c r="R78" s="16">
        <v>0</v>
      </c>
      <c r="S78" s="16"/>
      <c r="T78" s="16">
        <v>0</v>
      </c>
      <c r="U78" s="16" t="s">
        <v>11</v>
      </c>
      <c r="V78" s="16">
        <v>93</v>
      </c>
    </row>
    <row r="79" spans="1:22" x14ac:dyDescent="0.3">
      <c r="A79" s="22" t="s">
        <v>65</v>
      </c>
      <c r="B79" s="22" t="s">
        <v>63</v>
      </c>
      <c r="C79" s="22" t="s">
        <v>10</v>
      </c>
      <c r="D79" s="18" t="s">
        <v>214</v>
      </c>
      <c r="E79" s="22">
        <v>3.5</v>
      </c>
      <c r="F79" s="22">
        <v>25</v>
      </c>
      <c r="G79" s="22">
        <v>382</v>
      </c>
      <c r="H79" s="22">
        <v>1337</v>
      </c>
      <c r="I79" s="22">
        <v>425</v>
      </c>
      <c r="J79" s="22">
        <v>1487.5</v>
      </c>
      <c r="K79" s="22">
        <v>323</v>
      </c>
      <c r="L79" s="22">
        <v>1130.5</v>
      </c>
      <c r="M79" s="22">
        <v>238</v>
      </c>
      <c r="N79" s="22">
        <v>833</v>
      </c>
      <c r="O79" s="22">
        <v>484</v>
      </c>
      <c r="P79" s="22">
        <v>1694</v>
      </c>
      <c r="Q79" s="22">
        <v>394</v>
      </c>
      <c r="R79" s="22">
        <v>1379</v>
      </c>
      <c r="S79" s="22">
        <v>213</v>
      </c>
      <c r="T79" s="22">
        <v>745.5</v>
      </c>
      <c r="U79" s="22" t="s">
        <v>11</v>
      </c>
      <c r="V79" s="22">
        <v>97</v>
      </c>
    </row>
    <row r="80" spans="1:22" x14ac:dyDescent="0.3">
      <c r="A80" s="16" t="s">
        <v>65</v>
      </c>
      <c r="B80" s="16" t="s">
        <v>63</v>
      </c>
      <c r="C80" s="16" t="s">
        <v>13</v>
      </c>
      <c r="D80" s="18" t="s">
        <v>214</v>
      </c>
      <c r="E80" s="16">
        <v>3.5</v>
      </c>
      <c r="F80" s="16">
        <v>35</v>
      </c>
      <c r="G80" s="16">
        <v>530</v>
      </c>
      <c r="H80" s="16">
        <v>1855</v>
      </c>
      <c r="I80" s="16">
        <v>480</v>
      </c>
      <c r="J80" s="16">
        <v>1680</v>
      </c>
      <c r="K80" s="16">
        <v>257</v>
      </c>
      <c r="L80" s="16">
        <v>899.5</v>
      </c>
      <c r="M80" s="16">
        <v>200</v>
      </c>
      <c r="N80" s="16">
        <v>700</v>
      </c>
      <c r="O80" s="16">
        <v>230</v>
      </c>
      <c r="P80" s="16">
        <v>805</v>
      </c>
      <c r="Q80" s="16">
        <v>580</v>
      </c>
      <c r="R80" s="16">
        <v>2030</v>
      </c>
      <c r="S80" s="16">
        <v>578</v>
      </c>
      <c r="T80" s="16">
        <v>2023</v>
      </c>
      <c r="U80" s="16" t="s">
        <v>11</v>
      </c>
      <c r="V80" s="16">
        <v>95</v>
      </c>
    </row>
    <row r="81" spans="1:22" x14ac:dyDescent="0.3">
      <c r="A81" s="22" t="s">
        <v>66</v>
      </c>
      <c r="B81" s="22" t="s">
        <v>60</v>
      </c>
      <c r="C81" s="22" t="s">
        <v>10</v>
      </c>
      <c r="D81" s="18" t="s">
        <v>214</v>
      </c>
      <c r="E81" s="22">
        <v>10</v>
      </c>
      <c r="F81" s="22">
        <v>130</v>
      </c>
      <c r="G81" s="22">
        <v>38</v>
      </c>
      <c r="H81" s="22">
        <v>380</v>
      </c>
      <c r="I81" s="22">
        <v>16</v>
      </c>
      <c r="J81" s="22">
        <v>160</v>
      </c>
      <c r="K81" s="22">
        <v>36</v>
      </c>
      <c r="L81" s="22">
        <v>360</v>
      </c>
      <c r="M81" s="22">
        <v>79</v>
      </c>
      <c r="N81" s="22">
        <v>790</v>
      </c>
      <c r="O81" s="22">
        <v>23</v>
      </c>
      <c r="P81" s="22">
        <v>230</v>
      </c>
      <c r="Q81" s="22">
        <v>78</v>
      </c>
      <c r="R81" s="22">
        <v>780</v>
      </c>
      <c r="S81" s="22">
        <v>124</v>
      </c>
      <c r="T81" s="22">
        <v>1240</v>
      </c>
      <c r="U81" s="22" t="s">
        <v>11</v>
      </c>
      <c r="V81" s="22">
        <v>97</v>
      </c>
    </row>
    <row r="82" spans="1:22" x14ac:dyDescent="0.3">
      <c r="A82" s="16" t="s">
        <v>66</v>
      </c>
      <c r="B82" s="16" t="s">
        <v>60</v>
      </c>
      <c r="C82" s="16" t="s">
        <v>13</v>
      </c>
      <c r="D82" s="18" t="s">
        <v>214</v>
      </c>
      <c r="E82" s="16">
        <v>10</v>
      </c>
      <c r="F82" s="16">
        <v>145</v>
      </c>
      <c r="G82" s="16">
        <v>45</v>
      </c>
      <c r="H82" s="16">
        <v>450</v>
      </c>
      <c r="I82" s="16">
        <v>35</v>
      </c>
      <c r="J82" s="16">
        <v>350</v>
      </c>
      <c r="K82" s="16">
        <v>30</v>
      </c>
      <c r="L82" s="16">
        <v>300</v>
      </c>
      <c r="M82" s="16">
        <v>20</v>
      </c>
      <c r="N82" s="16">
        <v>200</v>
      </c>
      <c r="O82" s="16">
        <v>15</v>
      </c>
      <c r="P82" s="16">
        <v>150</v>
      </c>
      <c r="Q82" s="16">
        <v>50</v>
      </c>
      <c r="R82" s="16">
        <v>500</v>
      </c>
      <c r="S82" s="16">
        <v>45</v>
      </c>
      <c r="T82" s="16">
        <v>450</v>
      </c>
      <c r="U82" s="16" t="s">
        <v>11</v>
      </c>
      <c r="V82" s="16">
        <v>100</v>
      </c>
    </row>
    <row r="83" spans="1:22" x14ac:dyDescent="0.3">
      <c r="A83" s="22" t="s">
        <v>66</v>
      </c>
      <c r="B83" s="22" t="s">
        <v>60</v>
      </c>
      <c r="C83" s="22" t="s">
        <v>18</v>
      </c>
      <c r="D83" s="18" t="s">
        <v>215</v>
      </c>
      <c r="E83" s="22">
        <v>10</v>
      </c>
      <c r="F83" s="22">
        <v>160</v>
      </c>
      <c r="G83" s="22">
        <v>55</v>
      </c>
      <c r="H83" s="22">
        <v>550</v>
      </c>
      <c r="I83" s="22"/>
      <c r="J83" s="22">
        <v>0</v>
      </c>
      <c r="K83" s="22"/>
      <c r="L83" s="22">
        <v>0</v>
      </c>
      <c r="M83" s="22"/>
      <c r="N83" s="22">
        <v>0</v>
      </c>
      <c r="O83" s="22"/>
      <c r="P83" s="22">
        <v>0</v>
      </c>
      <c r="Q83" s="22"/>
      <c r="R83" s="22">
        <v>0</v>
      </c>
      <c r="S83" s="22"/>
      <c r="T83" s="22">
        <v>0</v>
      </c>
      <c r="U83" s="22" t="s">
        <v>11</v>
      </c>
      <c r="V83" s="22">
        <v>99</v>
      </c>
    </row>
    <row r="84" spans="1:22" x14ac:dyDescent="0.3">
      <c r="A84" s="16" t="s">
        <v>67</v>
      </c>
      <c r="B84" s="16" t="s">
        <v>56</v>
      </c>
      <c r="C84" s="16" t="s">
        <v>10</v>
      </c>
      <c r="D84" s="18" t="s">
        <v>214</v>
      </c>
      <c r="E84" s="16">
        <v>4.5</v>
      </c>
      <c r="F84" s="16">
        <v>40</v>
      </c>
      <c r="G84" s="16">
        <v>41</v>
      </c>
      <c r="H84" s="16">
        <v>184.5</v>
      </c>
      <c r="I84" s="16">
        <v>68</v>
      </c>
      <c r="J84" s="16">
        <v>306</v>
      </c>
      <c r="K84" s="16">
        <v>183</v>
      </c>
      <c r="L84" s="16">
        <v>823.5</v>
      </c>
      <c r="M84" s="16">
        <v>73</v>
      </c>
      <c r="N84" s="16">
        <v>328.5</v>
      </c>
      <c r="O84" s="16">
        <v>79</v>
      </c>
      <c r="P84" s="16">
        <v>355.5</v>
      </c>
      <c r="Q84" s="16">
        <v>314</v>
      </c>
      <c r="R84" s="16">
        <v>1413</v>
      </c>
      <c r="S84" s="16">
        <v>156</v>
      </c>
      <c r="T84" s="16">
        <v>702</v>
      </c>
      <c r="U84" s="16" t="s">
        <v>11</v>
      </c>
      <c r="V84" s="16">
        <v>97</v>
      </c>
    </row>
    <row r="85" spans="1:22" x14ac:dyDescent="0.3">
      <c r="A85" s="22" t="s">
        <v>67</v>
      </c>
      <c r="B85" s="22" t="s">
        <v>56</v>
      </c>
      <c r="C85" s="22" t="s">
        <v>13</v>
      </c>
      <c r="D85" s="18" t="s">
        <v>214</v>
      </c>
      <c r="E85" s="22">
        <v>4.5</v>
      </c>
      <c r="F85" s="22">
        <v>50</v>
      </c>
      <c r="G85" s="22">
        <v>40</v>
      </c>
      <c r="H85" s="22">
        <v>180</v>
      </c>
      <c r="I85" s="22">
        <v>33</v>
      </c>
      <c r="J85" s="22">
        <v>148.5</v>
      </c>
      <c r="K85" s="22">
        <v>45</v>
      </c>
      <c r="L85" s="22">
        <v>202.5</v>
      </c>
      <c r="M85" s="22">
        <v>20</v>
      </c>
      <c r="N85" s="22">
        <v>90</v>
      </c>
      <c r="O85" s="22">
        <v>15</v>
      </c>
      <c r="P85" s="22">
        <v>67.5</v>
      </c>
      <c r="Q85" s="22">
        <v>55</v>
      </c>
      <c r="R85" s="22">
        <v>247.5</v>
      </c>
      <c r="S85" s="22">
        <v>46</v>
      </c>
      <c r="T85" s="22">
        <v>207</v>
      </c>
      <c r="U85" s="22" t="s">
        <v>11</v>
      </c>
      <c r="V85" s="22">
        <v>100</v>
      </c>
    </row>
    <row r="86" spans="1:22" x14ac:dyDescent="0.3">
      <c r="A86" s="16" t="s">
        <v>67</v>
      </c>
      <c r="B86" s="16" t="s">
        <v>56</v>
      </c>
      <c r="C86" s="16" t="s">
        <v>18</v>
      </c>
      <c r="D86" s="18" t="s">
        <v>215</v>
      </c>
      <c r="E86" s="16">
        <v>4.5</v>
      </c>
      <c r="F86" s="16">
        <v>65</v>
      </c>
      <c r="G86" s="16">
        <v>5</v>
      </c>
      <c r="H86" s="16">
        <v>22.5</v>
      </c>
      <c r="I86" s="16"/>
      <c r="J86" s="16">
        <v>0</v>
      </c>
      <c r="K86" s="16"/>
      <c r="L86" s="16">
        <v>0</v>
      </c>
      <c r="M86" s="16"/>
      <c r="N86" s="16">
        <v>0</v>
      </c>
      <c r="O86" s="16"/>
      <c r="P86" s="16">
        <v>0</v>
      </c>
      <c r="Q86" s="16"/>
      <c r="R86" s="16">
        <v>0</v>
      </c>
      <c r="S86" s="16"/>
      <c r="T86" s="16">
        <v>0</v>
      </c>
      <c r="U86" s="16" t="s">
        <v>11</v>
      </c>
      <c r="V86" s="16">
        <v>94</v>
      </c>
    </row>
    <row r="87" spans="1:22" x14ac:dyDescent="0.3">
      <c r="A87" s="22" t="s">
        <v>68</v>
      </c>
      <c r="B87" s="22" t="s">
        <v>69</v>
      </c>
      <c r="C87" s="22" t="s">
        <v>10</v>
      </c>
      <c r="D87" s="18" t="s">
        <v>214</v>
      </c>
      <c r="E87" s="22">
        <v>5</v>
      </c>
      <c r="F87" s="22">
        <v>85</v>
      </c>
      <c r="G87" s="22">
        <v>268</v>
      </c>
      <c r="H87" s="22">
        <v>1340</v>
      </c>
      <c r="I87" s="22">
        <v>253</v>
      </c>
      <c r="J87" s="22">
        <v>1265</v>
      </c>
      <c r="K87" s="22">
        <v>178</v>
      </c>
      <c r="L87" s="22">
        <v>890</v>
      </c>
      <c r="M87" s="22">
        <v>360</v>
      </c>
      <c r="N87" s="22">
        <v>1800</v>
      </c>
      <c r="O87" s="22">
        <v>816</v>
      </c>
      <c r="P87" s="22">
        <v>4080</v>
      </c>
      <c r="Q87" s="22">
        <v>410</v>
      </c>
      <c r="R87" s="22">
        <v>2050</v>
      </c>
      <c r="S87" s="22">
        <v>301</v>
      </c>
      <c r="T87" s="22">
        <v>1505</v>
      </c>
      <c r="U87" s="22" t="s">
        <v>11</v>
      </c>
      <c r="V87" s="22">
        <v>93</v>
      </c>
    </row>
    <row r="88" spans="1:22" x14ac:dyDescent="0.3">
      <c r="A88" s="16" t="s">
        <v>68</v>
      </c>
      <c r="B88" s="16" t="s">
        <v>69</v>
      </c>
      <c r="C88" s="16" t="s">
        <v>13</v>
      </c>
      <c r="D88" s="18" t="s">
        <v>214</v>
      </c>
      <c r="E88" s="16">
        <v>5</v>
      </c>
      <c r="F88" s="16">
        <v>85</v>
      </c>
      <c r="G88" s="16">
        <v>180</v>
      </c>
      <c r="H88" s="16">
        <v>900</v>
      </c>
      <c r="I88" s="16"/>
      <c r="J88" s="16">
        <v>0</v>
      </c>
      <c r="K88" s="16"/>
      <c r="L88" s="16">
        <v>0</v>
      </c>
      <c r="M88" s="16"/>
      <c r="N88" s="16">
        <v>0</v>
      </c>
      <c r="O88" s="16"/>
      <c r="P88" s="16">
        <v>0</v>
      </c>
      <c r="Q88" s="16"/>
      <c r="R88" s="16">
        <v>0</v>
      </c>
      <c r="S88" s="16"/>
      <c r="T88" s="16">
        <v>0</v>
      </c>
      <c r="U88" s="16" t="s">
        <v>11</v>
      </c>
      <c r="V88" s="16">
        <v>98</v>
      </c>
    </row>
    <row r="89" spans="1:22" x14ac:dyDescent="0.3">
      <c r="A89" s="22" t="s">
        <v>70</v>
      </c>
      <c r="B89" s="22" t="s">
        <v>56</v>
      </c>
      <c r="C89" s="22" t="s">
        <v>10</v>
      </c>
      <c r="D89" s="18" t="s">
        <v>214</v>
      </c>
      <c r="E89" s="22">
        <v>3.5</v>
      </c>
      <c r="F89" s="22">
        <v>35</v>
      </c>
      <c r="G89" s="22">
        <v>124</v>
      </c>
      <c r="H89" s="22">
        <v>434</v>
      </c>
      <c r="I89" s="22">
        <v>4</v>
      </c>
      <c r="J89" s="22">
        <v>14</v>
      </c>
      <c r="K89" s="22">
        <v>127</v>
      </c>
      <c r="L89" s="22">
        <v>444.5</v>
      </c>
      <c r="M89" s="22">
        <v>35</v>
      </c>
      <c r="N89" s="22">
        <v>122.5</v>
      </c>
      <c r="O89" s="22">
        <v>38</v>
      </c>
      <c r="P89" s="22">
        <v>133</v>
      </c>
      <c r="Q89" s="22">
        <v>12</v>
      </c>
      <c r="R89" s="22">
        <v>42</v>
      </c>
      <c r="S89" s="22">
        <v>0</v>
      </c>
      <c r="T89" s="22">
        <v>0</v>
      </c>
      <c r="U89" s="22" t="s">
        <v>11</v>
      </c>
      <c r="V89" s="22">
        <v>97</v>
      </c>
    </row>
    <row r="90" spans="1:22" x14ac:dyDescent="0.3">
      <c r="A90" s="16" t="s">
        <v>70</v>
      </c>
      <c r="B90" s="16" t="s">
        <v>56</v>
      </c>
      <c r="C90" s="16" t="s">
        <v>13</v>
      </c>
      <c r="D90" s="18" t="s">
        <v>214</v>
      </c>
      <c r="E90" s="16">
        <v>3.5</v>
      </c>
      <c r="F90" s="16">
        <v>45</v>
      </c>
      <c r="G90" s="16">
        <v>24</v>
      </c>
      <c r="H90" s="16">
        <v>84</v>
      </c>
      <c r="I90" s="16"/>
      <c r="J90" s="16">
        <v>0</v>
      </c>
      <c r="K90" s="16"/>
      <c r="L90" s="16">
        <v>0</v>
      </c>
      <c r="M90" s="16"/>
      <c r="N90" s="16">
        <v>0</v>
      </c>
      <c r="O90" s="16"/>
      <c r="P90" s="16">
        <v>0</v>
      </c>
      <c r="Q90" s="16"/>
      <c r="R90" s="16">
        <v>0</v>
      </c>
      <c r="S90" s="16"/>
      <c r="T90" s="16">
        <v>0</v>
      </c>
      <c r="U90" s="16" t="s">
        <v>11</v>
      </c>
      <c r="V90" s="16">
        <v>91</v>
      </c>
    </row>
    <row r="91" spans="1:22" x14ac:dyDescent="0.3">
      <c r="A91" s="22" t="s">
        <v>70</v>
      </c>
      <c r="B91" s="22" t="s">
        <v>56</v>
      </c>
      <c r="C91" s="22" t="s">
        <v>18</v>
      </c>
      <c r="D91" s="18" t="s">
        <v>215</v>
      </c>
      <c r="E91" s="22">
        <v>3.5</v>
      </c>
      <c r="F91" s="22">
        <v>60</v>
      </c>
      <c r="G91" s="22">
        <v>3</v>
      </c>
      <c r="H91" s="22">
        <v>10.5</v>
      </c>
      <c r="I91" s="22"/>
      <c r="J91" s="22">
        <v>0</v>
      </c>
      <c r="K91" s="22"/>
      <c r="L91" s="22">
        <v>0</v>
      </c>
      <c r="M91" s="22"/>
      <c r="N91" s="22">
        <v>0</v>
      </c>
      <c r="O91" s="22"/>
      <c r="P91" s="22">
        <v>0</v>
      </c>
      <c r="Q91" s="22"/>
      <c r="R91" s="22">
        <v>0</v>
      </c>
      <c r="S91" s="22"/>
      <c r="T91" s="22">
        <v>0</v>
      </c>
      <c r="U91" s="22" t="s">
        <v>11</v>
      </c>
      <c r="V91" s="22">
        <v>94</v>
      </c>
    </row>
    <row r="92" spans="1:22" x14ac:dyDescent="0.3">
      <c r="A92" s="16" t="s">
        <v>71</v>
      </c>
      <c r="B92" s="16" t="s">
        <v>48</v>
      </c>
      <c r="C92" s="16" t="s">
        <v>10</v>
      </c>
      <c r="D92" s="18" t="s">
        <v>214</v>
      </c>
      <c r="E92" s="16">
        <v>5</v>
      </c>
      <c r="F92" s="16">
        <v>56</v>
      </c>
      <c r="G92" s="16">
        <v>61</v>
      </c>
      <c r="H92" s="16">
        <v>305</v>
      </c>
      <c r="I92" s="16">
        <v>97</v>
      </c>
      <c r="J92" s="16">
        <v>485</v>
      </c>
      <c r="K92" s="16">
        <v>29</v>
      </c>
      <c r="L92" s="16">
        <v>145</v>
      </c>
      <c r="M92" s="16">
        <v>91</v>
      </c>
      <c r="N92" s="16">
        <v>455</v>
      </c>
      <c r="O92" s="16">
        <v>62</v>
      </c>
      <c r="P92" s="16">
        <v>310</v>
      </c>
      <c r="Q92" s="16">
        <v>419</v>
      </c>
      <c r="R92" s="16">
        <v>2095</v>
      </c>
      <c r="S92" s="16">
        <v>37</v>
      </c>
      <c r="T92" s="16">
        <v>185</v>
      </c>
      <c r="U92" s="16" t="s">
        <v>11</v>
      </c>
      <c r="V92" s="16">
        <v>96</v>
      </c>
    </row>
    <row r="93" spans="1:22" x14ac:dyDescent="0.3">
      <c r="A93" s="22" t="s">
        <v>71</v>
      </c>
      <c r="B93" s="22" t="s">
        <v>48</v>
      </c>
      <c r="C93" s="22" t="s">
        <v>13</v>
      </c>
      <c r="D93" s="18" t="s">
        <v>214</v>
      </c>
      <c r="E93" s="22">
        <v>5</v>
      </c>
      <c r="F93" s="22">
        <v>66</v>
      </c>
      <c r="G93" s="22">
        <v>87</v>
      </c>
      <c r="H93" s="22">
        <v>435</v>
      </c>
      <c r="I93" s="22">
        <v>65</v>
      </c>
      <c r="J93" s="22">
        <v>325</v>
      </c>
      <c r="K93" s="22">
        <v>50</v>
      </c>
      <c r="L93" s="22">
        <v>250</v>
      </c>
      <c r="M93" s="22">
        <v>67</v>
      </c>
      <c r="N93" s="22">
        <v>335</v>
      </c>
      <c r="O93" s="22">
        <v>50</v>
      </c>
      <c r="P93" s="22">
        <v>250</v>
      </c>
      <c r="Q93" s="22">
        <v>35</v>
      </c>
      <c r="R93" s="22">
        <v>175</v>
      </c>
      <c r="S93" s="22">
        <v>55</v>
      </c>
      <c r="T93" s="22">
        <v>275</v>
      </c>
      <c r="U93" s="22" t="s">
        <v>11</v>
      </c>
      <c r="V93" s="22">
        <v>91</v>
      </c>
    </row>
    <row r="94" spans="1:22" x14ac:dyDescent="0.3">
      <c r="A94" s="16" t="s">
        <v>71</v>
      </c>
      <c r="B94" s="16" t="s">
        <v>48</v>
      </c>
      <c r="C94" s="16" t="s">
        <v>44</v>
      </c>
      <c r="D94" s="18" t="s">
        <v>215</v>
      </c>
      <c r="E94" s="16">
        <v>5</v>
      </c>
      <c r="F94" s="16">
        <v>66</v>
      </c>
      <c r="G94" s="16"/>
      <c r="H94" s="16">
        <v>0</v>
      </c>
      <c r="I94" s="16">
        <v>5</v>
      </c>
      <c r="J94" s="16">
        <v>25</v>
      </c>
      <c r="K94" s="16"/>
      <c r="L94" s="16">
        <v>0</v>
      </c>
      <c r="M94" s="16"/>
      <c r="N94" s="16">
        <v>0</v>
      </c>
      <c r="O94" s="16"/>
      <c r="P94" s="16">
        <v>0</v>
      </c>
      <c r="Q94" s="16"/>
      <c r="R94" s="16">
        <v>0</v>
      </c>
      <c r="S94" s="16"/>
      <c r="T94" s="16">
        <v>0</v>
      </c>
      <c r="U94" s="16" t="s">
        <v>11</v>
      </c>
      <c r="V94" s="16">
        <v>91</v>
      </c>
    </row>
    <row r="95" spans="1:22" x14ac:dyDescent="0.3">
      <c r="A95" s="22" t="s">
        <v>71</v>
      </c>
      <c r="B95" s="22" t="s">
        <v>48</v>
      </c>
      <c r="C95" s="22" t="s">
        <v>14</v>
      </c>
      <c r="D95" s="18" t="s">
        <v>215</v>
      </c>
      <c r="E95" s="22">
        <v>5</v>
      </c>
      <c r="F95" s="22">
        <v>66</v>
      </c>
      <c r="G95" s="22">
        <v>1</v>
      </c>
      <c r="H95" s="22">
        <v>5</v>
      </c>
      <c r="I95" s="22"/>
      <c r="J95" s="22">
        <v>0</v>
      </c>
      <c r="K95" s="22"/>
      <c r="L95" s="22">
        <v>0</v>
      </c>
      <c r="M95" s="22"/>
      <c r="N95" s="22">
        <v>0</v>
      </c>
      <c r="O95" s="22"/>
      <c r="P95" s="22">
        <v>0</v>
      </c>
      <c r="Q95" s="22"/>
      <c r="R95" s="22">
        <v>0</v>
      </c>
      <c r="S95" s="22"/>
      <c r="T95" s="22">
        <v>0</v>
      </c>
      <c r="U95" s="22" t="s">
        <v>11</v>
      </c>
      <c r="V95" s="22">
        <v>98</v>
      </c>
    </row>
    <row r="96" spans="1:22" x14ac:dyDescent="0.3">
      <c r="A96" s="16" t="s">
        <v>72</v>
      </c>
      <c r="B96" s="16" t="s">
        <v>56</v>
      </c>
      <c r="C96" s="16" t="s">
        <v>10</v>
      </c>
      <c r="D96" s="18" t="s">
        <v>214</v>
      </c>
      <c r="E96" s="16">
        <v>8</v>
      </c>
      <c r="F96" s="16">
        <v>65</v>
      </c>
      <c r="G96" s="16">
        <v>60</v>
      </c>
      <c r="H96" s="16">
        <v>480</v>
      </c>
      <c r="I96" s="16">
        <v>68</v>
      </c>
      <c r="J96" s="16">
        <v>544</v>
      </c>
      <c r="K96" s="16">
        <v>315</v>
      </c>
      <c r="L96" s="16">
        <v>2520</v>
      </c>
      <c r="M96" s="16">
        <v>56</v>
      </c>
      <c r="N96" s="16">
        <v>448</v>
      </c>
      <c r="O96" s="16">
        <v>132</v>
      </c>
      <c r="P96" s="16">
        <v>1056</v>
      </c>
      <c r="Q96" s="16">
        <v>160</v>
      </c>
      <c r="R96" s="16">
        <v>1280</v>
      </c>
      <c r="S96" s="16">
        <v>168</v>
      </c>
      <c r="T96" s="16">
        <v>1344</v>
      </c>
      <c r="U96" s="16" t="s">
        <v>11</v>
      </c>
      <c r="V96" s="16">
        <v>99</v>
      </c>
    </row>
    <row r="97" spans="1:22" x14ac:dyDescent="0.3">
      <c r="A97" s="22" t="s">
        <v>72</v>
      </c>
      <c r="B97" s="22" t="s">
        <v>56</v>
      </c>
      <c r="C97" s="22" t="s">
        <v>13</v>
      </c>
      <c r="D97" s="18" t="s">
        <v>214</v>
      </c>
      <c r="E97" s="22">
        <v>8</v>
      </c>
      <c r="F97" s="22">
        <v>75</v>
      </c>
      <c r="G97" s="22">
        <v>135</v>
      </c>
      <c r="H97" s="22">
        <v>1080</v>
      </c>
      <c r="I97" s="22">
        <v>100</v>
      </c>
      <c r="J97" s="22">
        <v>800</v>
      </c>
      <c r="K97" s="22">
        <v>87</v>
      </c>
      <c r="L97" s="22">
        <v>696</v>
      </c>
      <c r="M97" s="22">
        <v>15</v>
      </c>
      <c r="N97" s="22">
        <v>120</v>
      </c>
      <c r="O97" s="22">
        <v>57</v>
      </c>
      <c r="P97" s="22">
        <v>456</v>
      </c>
      <c r="Q97" s="22">
        <v>180</v>
      </c>
      <c r="R97" s="22">
        <v>1440</v>
      </c>
      <c r="S97" s="22">
        <v>167</v>
      </c>
      <c r="T97" s="22">
        <v>1336</v>
      </c>
      <c r="U97" s="22" t="s">
        <v>11</v>
      </c>
      <c r="V97" s="22">
        <v>100</v>
      </c>
    </row>
    <row r="98" spans="1:22" x14ac:dyDescent="0.3">
      <c r="A98" s="16" t="s">
        <v>72</v>
      </c>
      <c r="B98" s="16" t="s">
        <v>56</v>
      </c>
      <c r="C98" s="16" t="s">
        <v>18</v>
      </c>
      <c r="D98" s="18" t="s">
        <v>215</v>
      </c>
      <c r="E98" s="16">
        <v>8</v>
      </c>
      <c r="F98" s="16">
        <v>85</v>
      </c>
      <c r="G98" s="16">
        <v>5</v>
      </c>
      <c r="H98" s="16">
        <v>40</v>
      </c>
      <c r="I98" s="16"/>
      <c r="J98" s="16">
        <v>0</v>
      </c>
      <c r="K98" s="16"/>
      <c r="L98" s="16">
        <v>0</v>
      </c>
      <c r="M98" s="16"/>
      <c r="N98" s="16">
        <v>0</v>
      </c>
      <c r="O98" s="16"/>
      <c r="P98" s="16">
        <v>0</v>
      </c>
      <c r="Q98" s="16"/>
      <c r="R98" s="16">
        <v>0</v>
      </c>
      <c r="S98" s="16"/>
      <c r="T98" s="16">
        <v>0</v>
      </c>
      <c r="U98" s="16" t="s">
        <v>11</v>
      </c>
      <c r="V98" s="16">
        <v>97</v>
      </c>
    </row>
    <row r="99" spans="1:22" x14ac:dyDescent="0.3">
      <c r="A99" s="22" t="s">
        <v>73</v>
      </c>
      <c r="B99" s="22" t="s">
        <v>74</v>
      </c>
      <c r="C99" s="22" t="s">
        <v>10</v>
      </c>
      <c r="D99" s="18" t="s">
        <v>214</v>
      </c>
      <c r="E99" s="22">
        <v>7</v>
      </c>
      <c r="F99" s="22">
        <v>69</v>
      </c>
      <c r="G99" s="22">
        <v>32</v>
      </c>
      <c r="H99" s="22">
        <v>224</v>
      </c>
      <c r="I99" s="22">
        <v>20</v>
      </c>
      <c r="J99" s="22">
        <v>140</v>
      </c>
      <c r="K99" s="22">
        <v>24</v>
      </c>
      <c r="L99" s="22">
        <v>168</v>
      </c>
      <c r="M99" s="22">
        <v>49</v>
      </c>
      <c r="N99" s="22">
        <v>343</v>
      </c>
      <c r="O99" s="22">
        <v>40</v>
      </c>
      <c r="P99" s="22">
        <v>280</v>
      </c>
      <c r="Q99" s="22">
        <v>69</v>
      </c>
      <c r="R99" s="22">
        <v>483</v>
      </c>
      <c r="S99" s="22">
        <v>59</v>
      </c>
      <c r="T99" s="22">
        <v>413</v>
      </c>
      <c r="U99" s="22" t="s">
        <v>11</v>
      </c>
      <c r="V99" s="22">
        <v>94</v>
      </c>
    </row>
    <row r="100" spans="1:22" x14ac:dyDescent="0.3">
      <c r="A100" s="16" t="s">
        <v>73</v>
      </c>
      <c r="B100" s="16" t="s">
        <v>74</v>
      </c>
      <c r="C100" s="16" t="s">
        <v>13</v>
      </c>
      <c r="D100" s="18" t="s">
        <v>214</v>
      </c>
      <c r="E100" s="16">
        <v>7</v>
      </c>
      <c r="F100" s="16">
        <v>79</v>
      </c>
      <c r="G100" s="16">
        <v>40</v>
      </c>
      <c r="H100" s="16">
        <v>280</v>
      </c>
      <c r="I100" s="16">
        <v>32</v>
      </c>
      <c r="J100" s="16">
        <v>224</v>
      </c>
      <c r="K100" s="16">
        <v>45</v>
      </c>
      <c r="L100" s="16">
        <v>315</v>
      </c>
      <c r="M100" s="16">
        <v>13</v>
      </c>
      <c r="N100" s="16">
        <v>91</v>
      </c>
      <c r="O100" s="16">
        <v>25</v>
      </c>
      <c r="P100" s="16">
        <v>175</v>
      </c>
      <c r="Q100" s="16">
        <v>66</v>
      </c>
      <c r="R100" s="16">
        <v>462</v>
      </c>
      <c r="S100" s="16">
        <v>45</v>
      </c>
      <c r="T100" s="16">
        <v>315</v>
      </c>
      <c r="U100" s="16" t="s">
        <v>11</v>
      </c>
      <c r="V100" s="16">
        <v>92</v>
      </c>
    </row>
    <row r="101" spans="1:22" x14ac:dyDescent="0.3">
      <c r="A101" s="22" t="s">
        <v>73</v>
      </c>
      <c r="B101" s="22" t="s">
        <v>74</v>
      </c>
      <c r="C101" s="22" t="s">
        <v>18</v>
      </c>
      <c r="D101" s="18" t="s">
        <v>215</v>
      </c>
      <c r="E101" s="22">
        <v>7</v>
      </c>
      <c r="F101" s="22">
        <v>90</v>
      </c>
      <c r="G101" s="22">
        <v>25</v>
      </c>
      <c r="H101" s="22">
        <v>175</v>
      </c>
      <c r="I101" s="22"/>
      <c r="J101" s="22">
        <v>0</v>
      </c>
      <c r="K101" s="22"/>
      <c r="L101" s="22">
        <v>0</v>
      </c>
      <c r="M101" s="22"/>
      <c r="N101" s="22">
        <v>0</v>
      </c>
      <c r="O101" s="22"/>
      <c r="P101" s="22">
        <v>0</v>
      </c>
      <c r="Q101" s="22"/>
      <c r="R101" s="22">
        <v>0</v>
      </c>
      <c r="S101" s="22"/>
      <c r="T101" s="22">
        <v>0</v>
      </c>
      <c r="U101" s="22" t="s">
        <v>11</v>
      </c>
      <c r="V101" s="22">
        <v>92</v>
      </c>
    </row>
    <row r="102" spans="1:22" x14ac:dyDescent="0.3">
      <c r="A102" s="16" t="s">
        <v>73</v>
      </c>
      <c r="B102" s="16" t="s">
        <v>74</v>
      </c>
      <c r="C102" s="16" t="s">
        <v>44</v>
      </c>
      <c r="D102" s="18" t="s">
        <v>215</v>
      </c>
      <c r="E102" s="16">
        <v>7</v>
      </c>
      <c r="F102" s="16">
        <v>79</v>
      </c>
      <c r="G102" s="16"/>
      <c r="H102" s="16">
        <v>0</v>
      </c>
      <c r="I102" s="16">
        <v>3</v>
      </c>
      <c r="J102" s="16">
        <v>21</v>
      </c>
      <c r="K102" s="16"/>
      <c r="L102" s="16">
        <v>0</v>
      </c>
      <c r="M102" s="16"/>
      <c r="N102" s="16">
        <v>0</v>
      </c>
      <c r="O102" s="16"/>
      <c r="P102" s="16">
        <v>0</v>
      </c>
      <c r="Q102" s="16"/>
      <c r="R102" s="16">
        <v>0</v>
      </c>
      <c r="S102" s="16"/>
      <c r="T102" s="16">
        <v>0</v>
      </c>
      <c r="U102" s="16" t="s">
        <v>11</v>
      </c>
      <c r="V102" s="16">
        <v>93</v>
      </c>
    </row>
    <row r="103" spans="1:22" x14ac:dyDescent="0.3">
      <c r="A103" s="22" t="s">
        <v>75</v>
      </c>
      <c r="B103" s="22" t="s">
        <v>74</v>
      </c>
      <c r="C103" s="22" t="s">
        <v>10</v>
      </c>
      <c r="D103" s="18" t="s">
        <v>214</v>
      </c>
      <c r="E103" s="22">
        <v>5</v>
      </c>
      <c r="F103" s="22">
        <v>39</v>
      </c>
      <c r="G103" s="22">
        <v>36</v>
      </c>
      <c r="H103" s="22">
        <v>180</v>
      </c>
      <c r="I103" s="22">
        <v>49</v>
      </c>
      <c r="J103" s="22">
        <v>245</v>
      </c>
      <c r="K103" s="22">
        <v>38</v>
      </c>
      <c r="L103" s="22">
        <v>190</v>
      </c>
      <c r="M103" s="22">
        <v>69</v>
      </c>
      <c r="N103" s="22">
        <v>345</v>
      </c>
      <c r="O103" s="22">
        <v>39</v>
      </c>
      <c r="P103" s="22">
        <v>195</v>
      </c>
      <c r="Q103" s="22">
        <v>46</v>
      </c>
      <c r="R103" s="22">
        <v>230</v>
      </c>
      <c r="S103" s="22">
        <v>8</v>
      </c>
      <c r="T103" s="22">
        <v>40</v>
      </c>
      <c r="U103" s="22" t="s">
        <v>11</v>
      </c>
      <c r="V103" s="22">
        <v>94</v>
      </c>
    </row>
    <row r="104" spans="1:22" x14ac:dyDescent="0.3">
      <c r="A104" s="16" t="s">
        <v>75</v>
      </c>
      <c r="B104" s="16" t="s">
        <v>74</v>
      </c>
      <c r="C104" s="16" t="s">
        <v>13</v>
      </c>
      <c r="D104" s="18" t="s">
        <v>214</v>
      </c>
      <c r="E104" s="16">
        <v>5</v>
      </c>
      <c r="F104" s="16">
        <v>49</v>
      </c>
      <c r="G104" s="16">
        <v>68</v>
      </c>
      <c r="H104" s="16">
        <v>340</v>
      </c>
      <c r="I104" s="16">
        <v>55</v>
      </c>
      <c r="J104" s="16">
        <v>275</v>
      </c>
      <c r="K104" s="16">
        <v>20</v>
      </c>
      <c r="L104" s="16">
        <v>100</v>
      </c>
      <c r="M104" s="16">
        <v>25</v>
      </c>
      <c r="N104" s="16">
        <v>125</v>
      </c>
      <c r="O104" s="16">
        <v>30</v>
      </c>
      <c r="P104" s="16">
        <v>150</v>
      </c>
      <c r="Q104" s="16">
        <v>44</v>
      </c>
      <c r="R104" s="16">
        <v>220</v>
      </c>
      <c r="S104" s="16">
        <v>10</v>
      </c>
      <c r="T104" s="16">
        <v>50</v>
      </c>
      <c r="U104" s="16" t="s">
        <v>11</v>
      </c>
      <c r="V104" s="16">
        <v>93</v>
      </c>
    </row>
    <row r="105" spans="1:22" x14ac:dyDescent="0.3">
      <c r="A105" s="22" t="s">
        <v>75</v>
      </c>
      <c r="B105" s="22" t="s">
        <v>74</v>
      </c>
      <c r="C105" s="22" t="s">
        <v>44</v>
      </c>
      <c r="D105" s="18" t="s">
        <v>215</v>
      </c>
      <c r="E105" s="22">
        <v>5</v>
      </c>
      <c r="F105" s="22">
        <v>49</v>
      </c>
      <c r="G105" s="22">
        <v>1</v>
      </c>
      <c r="H105" s="22">
        <v>5</v>
      </c>
      <c r="I105" s="22"/>
      <c r="J105" s="22">
        <v>0</v>
      </c>
      <c r="K105" s="22"/>
      <c r="L105" s="22">
        <v>0</v>
      </c>
      <c r="M105" s="22"/>
      <c r="N105" s="22">
        <v>0</v>
      </c>
      <c r="O105" s="22"/>
      <c r="P105" s="22">
        <v>0</v>
      </c>
      <c r="Q105" s="22"/>
      <c r="R105" s="22">
        <v>0</v>
      </c>
      <c r="S105" s="22"/>
      <c r="T105" s="22">
        <v>0</v>
      </c>
      <c r="U105" s="22" t="s">
        <v>11</v>
      </c>
      <c r="V105" s="22">
        <v>100</v>
      </c>
    </row>
    <row r="106" spans="1:22" x14ac:dyDescent="0.3">
      <c r="A106" s="16" t="s">
        <v>75</v>
      </c>
      <c r="B106" s="16" t="s">
        <v>74</v>
      </c>
      <c r="C106" s="16" t="s">
        <v>15</v>
      </c>
      <c r="D106" s="18" t="s">
        <v>215</v>
      </c>
      <c r="E106" s="16">
        <v>5</v>
      </c>
      <c r="F106" s="16">
        <v>49</v>
      </c>
      <c r="G106" s="16">
        <v>1</v>
      </c>
      <c r="H106" s="16">
        <v>5</v>
      </c>
      <c r="I106" s="16"/>
      <c r="J106" s="16">
        <v>0</v>
      </c>
      <c r="K106" s="16"/>
      <c r="L106" s="16">
        <v>0</v>
      </c>
      <c r="M106" s="16"/>
      <c r="N106" s="16">
        <v>0</v>
      </c>
      <c r="O106" s="16"/>
      <c r="P106" s="16">
        <v>0</v>
      </c>
      <c r="Q106" s="16"/>
      <c r="R106" s="16">
        <v>0</v>
      </c>
      <c r="S106" s="16"/>
      <c r="T106" s="16">
        <v>0</v>
      </c>
      <c r="U106" s="16" t="s">
        <v>11</v>
      </c>
      <c r="V106" s="16">
        <v>95</v>
      </c>
    </row>
    <row r="107" spans="1:22" x14ac:dyDescent="0.3">
      <c r="A107" s="22" t="s">
        <v>77</v>
      </c>
      <c r="B107" s="22" t="s">
        <v>60</v>
      </c>
      <c r="C107" s="22" t="s">
        <v>10</v>
      </c>
      <c r="D107" s="18" t="s">
        <v>214</v>
      </c>
      <c r="E107" s="22">
        <v>6</v>
      </c>
      <c r="F107" s="22">
        <v>60</v>
      </c>
      <c r="G107" s="22">
        <v>10</v>
      </c>
      <c r="H107" s="22">
        <v>60</v>
      </c>
      <c r="I107" s="22">
        <v>10</v>
      </c>
      <c r="J107" s="22">
        <v>60</v>
      </c>
      <c r="K107" s="22">
        <v>12</v>
      </c>
      <c r="L107" s="22">
        <v>72</v>
      </c>
      <c r="M107" s="22">
        <v>13</v>
      </c>
      <c r="N107" s="22">
        <v>78</v>
      </c>
      <c r="O107" s="22">
        <v>36</v>
      </c>
      <c r="P107" s="22">
        <v>216</v>
      </c>
      <c r="Q107" s="22">
        <v>34</v>
      </c>
      <c r="R107" s="22">
        <v>204</v>
      </c>
      <c r="S107" s="22">
        <v>0</v>
      </c>
      <c r="T107" s="22">
        <v>0</v>
      </c>
      <c r="U107" s="22" t="s">
        <v>11</v>
      </c>
      <c r="V107" s="22">
        <v>98</v>
      </c>
    </row>
    <row r="108" spans="1:22" x14ac:dyDescent="0.3">
      <c r="A108" s="16" t="s">
        <v>77</v>
      </c>
      <c r="B108" s="16" t="s">
        <v>60</v>
      </c>
      <c r="C108" s="16" t="s">
        <v>13</v>
      </c>
      <c r="D108" s="18" t="s">
        <v>214</v>
      </c>
      <c r="E108" s="16">
        <v>6</v>
      </c>
      <c r="F108" s="16">
        <v>70</v>
      </c>
      <c r="G108" s="16">
        <v>3</v>
      </c>
      <c r="H108" s="16">
        <v>18</v>
      </c>
      <c r="I108" s="16"/>
      <c r="J108" s="16">
        <v>0</v>
      </c>
      <c r="K108" s="16"/>
      <c r="L108" s="16">
        <v>0</v>
      </c>
      <c r="M108" s="16"/>
      <c r="N108" s="16">
        <v>0</v>
      </c>
      <c r="O108" s="16"/>
      <c r="P108" s="16">
        <v>0</v>
      </c>
      <c r="Q108" s="16"/>
      <c r="R108" s="16">
        <v>0</v>
      </c>
      <c r="S108" s="16"/>
      <c r="T108" s="16">
        <v>0</v>
      </c>
      <c r="U108" s="16" t="s">
        <v>11</v>
      </c>
      <c r="V108" s="16">
        <v>94</v>
      </c>
    </row>
    <row r="109" spans="1:22" x14ac:dyDescent="0.3">
      <c r="A109" s="22" t="s">
        <v>77</v>
      </c>
      <c r="B109" s="22" t="s">
        <v>60</v>
      </c>
      <c r="C109" s="22" t="s">
        <v>44</v>
      </c>
      <c r="D109" s="18" t="s">
        <v>215</v>
      </c>
      <c r="E109" s="22">
        <v>6</v>
      </c>
      <c r="F109" s="22">
        <v>70</v>
      </c>
      <c r="G109" s="22"/>
      <c r="H109" s="22">
        <v>0</v>
      </c>
      <c r="I109" s="22">
        <v>3</v>
      </c>
      <c r="J109" s="22">
        <v>18</v>
      </c>
      <c r="K109" s="22"/>
      <c r="L109" s="22">
        <v>0</v>
      </c>
      <c r="M109" s="22"/>
      <c r="N109" s="22">
        <v>0</v>
      </c>
      <c r="O109" s="22"/>
      <c r="P109" s="22">
        <v>0</v>
      </c>
      <c r="Q109" s="22"/>
      <c r="R109" s="22">
        <v>0</v>
      </c>
      <c r="S109" s="22"/>
      <c r="T109" s="22">
        <v>0</v>
      </c>
      <c r="U109" s="22" t="s">
        <v>11</v>
      </c>
      <c r="V109" s="22">
        <v>90</v>
      </c>
    </row>
    <row r="110" spans="1:22" x14ac:dyDescent="0.3">
      <c r="A110" s="16" t="s">
        <v>78</v>
      </c>
      <c r="B110" s="16" t="s">
        <v>56</v>
      </c>
      <c r="C110" s="16" t="s">
        <v>13</v>
      </c>
      <c r="D110" s="18" t="s">
        <v>214</v>
      </c>
      <c r="E110" s="16">
        <v>10</v>
      </c>
      <c r="F110" s="16">
        <v>145</v>
      </c>
      <c r="G110" s="16">
        <v>10</v>
      </c>
      <c r="H110" s="16">
        <v>100</v>
      </c>
      <c r="I110" s="16"/>
      <c r="J110" s="16">
        <v>0</v>
      </c>
      <c r="K110" s="16"/>
      <c r="L110" s="16">
        <v>0</v>
      </c>
      <c r="M110" s="16"/>
      <c r="N110" s="16">
        <v>0</v>
      </c>
      <c r="O110" s="16"/>
      <c r="P110" s="16">
        <v>0</v>
      </c>
      <c r="Q110" s="16"/>
      <c r="R110" s="16">
        <v>0</v>
      </c>
      <c r="S110" s="16"/>
      <c r="T110" s="16">
        <v>0</v>
      </c>
      <c r="U110" s="16" t="s">
        <v>11</v>
      </c>
      <c r="V110" s="16">
        <v>94</v>
      </c>
    </row>
    <row r="111" spans="1:22" x14ac:dyDescent="0.3">
      <c r="A111" s="22" t="s">
        <v>78</v>
      </c>
      <c r="B111" s="22" t="s">
        <v>56</v>
      </c>
      <c r="C111" s="22" t="s">
        <v>18</v>
      </c>
      <c r="D111" s="18" t="s">
        <v>215</v>
      </c>
      <c r="E111" s="22">
        <v>10</v>
      </c>
      <c r="F111" s="22">
        <v>145</v>
      </c>
      <c r="G111" s="22">
        <v>13</v>
      </c>
      <c r="H111" s="22">
        <v>130</v>
      </c>
      <c r="I111" s="22">
        <v>10</v>
      </c>
      <c r="J111" s="22">
        <v>100</v>
      </c>
      <c r="K111" s="22"/>
      <c r="L111" s="22">
        <v>0</v>
      </c>
      <c r="M111" s="22"/>
      <c r="N111" s="22">
        <v>0</v>
      </c>
      <c r="O111" s="22"/>
      <c r="P111" s="22">
        <v>0</v>
      </c>
      <c r="Q111" s="22"/>
      <c r="R111" s="22">
        <v>0</v>
      </c>
      <c r="S111" s="22"/>
      <c r="T111" s="22">
        <v>0</v>
      </c>
      <c r="U111" s="22" t="s">
        <v>11</v>
      </c>
      <c r="V111" s="22">
        <v>96</v>
      </c>
    </row>
    <row r="112" spans="1:22" x14ac:dyDescent="0.3">
      <c r="A112" s="16" t="s">
        <v>78</v>
      </c>
      <c r="B112" s="16" t="s">
        <v>56</v>
      </c>
      <c r="C112" s="16" t="s">
        <v>44</v>
      </c>
      <c r="D112" s="18" t="s">
        <v>215</v>
      </c>
      <c r="E112" s="16">
        <v>10</v>
      </c>
      <c r="F112" s="16">
        <v>145</v>
      </c>
      <c r="G112" s="16">
        <v>2</v>
      </c>
      <c r="H112" s="16">
        <v>20</v>
      </c>
      <c r="I112" s="16"/>
      <c r="J112" s="16">
        <v>0</v>
      </c>
      <c r="K112" s="16"/>
      <c r="L112" s="16">
        <v>0</v>
      </c>
      <c r="M112" s="16"/>
      <c r="N112" s="16">
        <v>0</v>
      </c>
      <c r="O112" s="16"/>
      <c r="P112" s="16">
        <v>0</v>
      </c>
      <c r="Q112" s="16"/>
      <c r="R112" s="16">
        <v>0</v>
      </c>
      <c r="S112" s="16"/>
      <c r="T112" s="16">
        <v>0</v>
      </c>
      <c r="U112" s="16" t="s">
        <v>11</v>
      </c>
      <c r="V112" s="16">
        <v>100</v>
      </c>
    </row>
    <row r="113" spans="1:22" x14ac:dyDescent="0.3">
      <c r="A113" s="22" t="s">
        <v>78</v>
      </c>
      <c r="B113" s="22" t="s">
        <v>56</v>
      </c>
      <c r="C113" s="22" t="s">
        <v>10</v>
      </c>
      <c r="D113" s="18" t="s">
        <v>214</v>
      </c>
      <c r="E113" s="22">
        <v>10</v>
      </c>
      <c r="F113" s="22">
        <v>130</v>
      </c>
      <c r="G113" s="22">
        <v>15</v>
      </c>
      <c r="H113" s="22">
        <v>150</v>
      </c>
      <c r="I113" s="22">
        <v>15</v>
      </c>
      <c r="J113" s="22">
        <v>150</v>
      </c>
      <c r="K113" s="22"/>
      <c r="L113" s="22">
        <v>0</v>
      </c>
      <c r="M113" s="22"/>
      <c r="N113" s="22">
        <v>0</v>
      </c>
      <c r="O113" s="22"/>
      <c r="P113" s="22">
        <v>0</v>
      </c>
      <c r="Q113" s="22"/>
      <c r="R113" s="22">
        <v>0</v>
      </c>
      <c r="S113" s="22"/>
      <c r="T113" s="22">
        <v>0</v>
      </c>
      <c r="U113" s="22" t="s">
        <v>11</v>
      </c>
      <c r="V113" s="22">
        <v>94</v>
      </c>
    </row>
    <row r="114" spans="1:22" x14ac:dyDescent="0.3">
      <c r="A114" s="16" t="s">
        <v>79</v>
      </c>
      <c r="B114" s="16" t="s">
        <v>80</v>
      </c>
      <c r="C114" s="16" t="s">
        <v>10</v>
      </c>
      <c r="D114" s="18" t="s">
        <v>214</v>
      </c>
      <c r="E114" s="16">
        <v>5.5</v>
      </c>
      <c r="F114" s="16">
        <v>75</v>
      </c>
      <c r="G114" s="16">
        <v>15</v>
      </c>
      <c r="H114" s="16">
        <v>82.5</v>
      </c>
      <c r="I114" s="16">
        <v>15</v>
      </c>
      <c r="J114" s="16">
        <v>82.5</v>
      </c>
      <c r="K114" s="16">
        <v>7</v>
      </c>
      <c r="L114" s="16">
        <v>38.5</v>
      </c>
      <c r="M114" s="16">
        <v>8</v>
      </c>
      <c r="N114" s="16">
        <v>44</v>
      </c>
      <c r="O114" s="16">
        <v>27</v>
      </c>
      <c r="P114" s="16">
        <v>148.5</v>
      </c>
      <c r="Q114" s="16">
        <v>12</v>
      </c>
      <c r="R114" s="16">
        <v>66</v>
      </c>
      <c r="S114" s="16">
        <v>177</v>
      </c>
      <c r="T114" s="16">
        <v>973.5</v>
      </c>
      <c r="U114" s="16" t="s">
        <v>11</v>
      </c>
      <c r="V114" s="16">
        <v>97</v>
      </c>
    </row>
    <row r="115" spans="1:22" x14ac:dyDescent="0.3">
      <c r="A115" s="22" t="s">
        <v>79</v>
      </c>
      <c r="B115" s="22" t="s">
        <v>80</v>
      </c>
      <c r="C115" s="22" t="s">
        <v>13</v>
      </c>
      <c r="D115" s="18" t="s">
        <v>214</v>
      </c>
      <c r="E115" s="22">
        <v>5.5</v>
      </c>
      <c r="F115" s="22">
        <v>85</v>
      </c>
      <c r="G115" s="22">
        <v>10</v>
      </c>
      <c r="H115" s="22">
        <v>55</v>
      </c>
      <c r="I115" s="22"/>
      <c r="J115" s="22">
        <v>0</v>
      </c>
      <c r="K115" s="22"/>
      <c r="L115" s="22">
        <v>0</v>
      </c>
      <c r="M115" s="22"/>
      <c r="N115" s="22">
        <v>0</v>
      </c>
      <c r="O115" s="22"/>
      <c r="P115" s="22">
        <v>0</v>
      </c>
      <c r="Q115" s="22"/>
      <c r="R115" s="22">
        <v>0</v>
      </c>
      <c r="S115" s="22"/>
      <c r="T115" s="22">
        <v>0</v>
      </c>
      <c r="U115" s="22" t="s">
        <v>11</v>
      </c>
      <c r="V115" s="22">
        <v>100</v>
      </c>
    </row>
    <row r="116" spans="1:22" x14ac:dyDescent="0.3">
      <c r="A116" s="16" t="s">
        <v>79</v>
      </c>
      <c r="B116" s="16" t="s">
        <v>80</v>
      </c>
      <c r="C116" s="16" t="s">
        <v>18</v>
      </c>
      <c r="D116" s="18" t="s">
        <v>215</v>
      </c>
      <c r="E116" s="16">
        <v>5.5</v>
      </c>
      <c r="F116" s="16">
        <v>99</v>
      </c>
      <c r="G116" s="16">
        <v>13</v>
      </c>
      <c r="H116" s="16">
        <v>71.5</v>
      </c>
      <c r="I116" s="16">
        <v>10</v>
      </c>
      <c r="J116" s="16">
        <v>55</v>
      </c>
      <c r="K116" s="16"/>
      <c r="L116" s="16">
        <v>0</v>
      </c>
      <c r="M116" s="16"/>
      <c r="N116" s="16">
        <v>0</v>
      </c>
      <c r="O116" s="16"/>
      <c r="P116" s="16">
        <v>0</v>
      </c>
      <c r="Q116" s="16"/>
      <c r="R116" s="16">
        <v>0</v>
      </c>
      <c r="S116" s="16"/>
      <c r="T116" s="16">
        <v>0</v>
      </c>
      <c r="U116" s="16" t="s">
        <v>11</v>
      </c>
      <c r="V116" s="16">
        <v>93</v>
      </c>
    </row>
    <row r="117" spans="1:22" x14ac:dyDescent="0.3">
      <c r="A117" s="22" t="s">
        <v>79</v>
      </c>
      <c r="B117" s="22" t="s">
        <v>80</v>
      </c>
      <c r="C117" s="22" t="s">
        <v>44</v>
      </c>
      <c r="D117" s="18" t="s">
        <v>215</v>
      </c>
      <c r="E117" s="22">
        <v>5.5</v>
      </c>
      <c r="F117" s="22">
        <v>99</v>
      </c>
      <c r="G117" s="22">
        <v>2</v>
      </c>
      <c r="H117" s="22">
        <v>11</v>
      </c>
      <c r="I117" s="22"/>
      <c r="J117" s="22">
        <v>0</v>
      </c>
      <c r="K117" s="22"/>
      <c r="L117" s="22">
        <v>0</v>
      </c>
      <c r="M117" s="22"/>
      <c r="N117" s="22">
        <v>0</v>
      </c>
      <c r="O117" s="22"/>
      <c r="P117" s="22">
        <v>0</v>
      </c>
      <c r="Q117" s="22"/>
      <c r="R117" s="22">
        <v>0</v>
      </c>
      <c r="S117" s="22"/>
      <c r="T117" s="22">
        <v>0</v>
      </c>
      <c r="U117" s="22" t="s">
        <v>11</v>
      </c>
      <c r="V117" s="22">
        <v>90</v>
      </c>
    </row>
    <row r="118" spans="1:22" x14ac:dyDescent="0.3">
      <c r="A118" s="16" t="s">
        <v>81</v>
      </c>
      <c r="B118" s="16" t="s">
        <v>82</v>
      </c>
      <c r="C118" s="16" t="s">
        <v>13</v>
      </c>
      <c r="D118" s="18" t="s">
        <v>214</v>
      </c>
      <c r="E118" s="16">
        <v>6</v>
      </c>
      <c r="F118" s="16">
        <v>60</v>
      </c>
      <c r="G118" s="16">
        <v>444</v>
      </c>
      <c r="H118" s="16">
        <v>2664</v>
      </c>
      <c r="I118" s="16">
        <v>294</v>
      </c>
      <c r="J118" s="16">
        <v>1764</v>
      </c>
      <c r="K118" s="16">
        <v>180</v>
      </c>
      <c r="L118" s="16">
        <v>1080</v>
      </c>
      <c r="M118" s="16">
        <v>222</v>
      </c>
      <c r="N118" s="16">
        <v>1332</v>
      </c>
      <c r="O118" s="16">
        <v>493</v>
      </c>
      <c r="P118" s="16">
        <v>2958</v>
      </c>
      <c r="Q118" s="16">
        <v>450</v>
      </c>
      <c r="R118" s="16">
        <v>2700</v>
      </c>
      <c r="S118" s="16">
        <v>0</v>
      </c>
      <c r="T118" s="16">
        <v>0</v>
      </c>
      <c r="U118" s="16" t="s">
        <v>11</v>
      </c>
      <c r="V118" s="16">
        <v>96</v>
      </c>
    </row>
    <row r="119" spans="1:22" x14ac:dyDescent="0.3">
      <c r="A119" s="22" t="s">
        <v>83</v>
      </c>
      <c r="B119" s="22" t="s">
        <v>84</v>
      </c>
      <c r="C119" s="22" t="s">
        <v>10</v>
      </c>
      <c r="D119" s="18" t="s">
        <v>214</v>
      </c>
      <c r="E119" s="22">
        <v>40</v>
      </c>
      <c r="F119" s="22">
        <v>220</v>
      </c>
      <c r="G119" s="22">
        <v>0</v>
      </c>
      <c r="H119" s="22">
        <v>0</v>
      </c>
      <c r="I119" s="22">
        <v>1</v>
      </c>
      <c r="J119" s="22">
        <v>40</v>
      </c>
      <c r="K119" s="22">
        <v>0</v>
      </c>
      <c r="L119" s="22">
        <v>0</v>
      </c>
      <c r="M119" s="22">
        <v>1</v>
      </c>
      <c r="N119" s="22">
        <v>40</v>
      </c>
      <c r="O119" s="22">
        <v>38</v>
      </c>
      <c r="P119" s="22">
        <v>1520</v>
      </c>
      <c r="Q119" s="22"/>
      <c r="R119" s="22">
        <v>0</v>
      </c>
      <c r="S119" s="22"/>
      <c r="T119" s="22">
        <v>0</v>
      </c>
      <c r="U119" s="22" t="s">
        <v>11</v>
      </c>
      <c r="V119" s="22">
        <v>98</v>
      </c>
    </row>
    <row r="120" spans="1:22" x14ac:dyDescent="0.3">
      <c r="A120" s="16" t="s">
        <v>83</v>
      </c>
      <c r="B120" s="16" t="s">
        <v>84</v>
      </c>
      <c r="C120" s="16" t="s">
        <v>13</v>
      </c>
      <c r="D120" s="18" t="s">
        <v>214</v>
      </c>
      <c r="E120" s="16">
        <v>40</v>
      </c>
      <c r="F120" s="16">
        <v>250</v>
      </c>
      <c r="G120" s="16">
        <v>1</v>
      </c>
      <c r="H120" s="16">
        <v>40</v>
      </c>
      <c r="I120" s="16"/>
      <c r="J120" s="16">
        <v>0</v>
      </c>
      <c r="K120" s="16"/>
      <c r="L120" s="16">
        <v>0</v>
      </c>
      <c r="M120" s="16"/>
      <c r="N120" s="16">
        <v>0</v>
      </c>
      <c r="O120" s="16"/>
      <c r="P120" s="16">
        <v>0</v>
      </c>
      <c r="Q120" s="16"/>
      <c r="R120" s="16">
        <v>0</v>
      </c>
      <c r="S120" s="16"/>
      <c r="T120" s="16">
        <v>0</v>
      </c>
      <c r="U120" s="16" t="s">
        <v>11</v>
      </c>
      <c r="V120" s="16">
        <v>100</v>
      </c>
    </row>
    <row r="121" spans="1:22" x14ac:dyDescent="0.3">
      <c r="A121" s="22" t="s">
        <v>83</v>
      </c>
      <c r="B121" s="22" t="s">
        <v>84</v>
      </c>
      <c r="C121" s="22" t="s">
        <v>18</v>
      </c>
      <c r="D121" s="18" t="s">
        <v>215</v>
      </c>
      <c r="E121" s="22">
        <v>40</v>
      </c>
      <c r="F121" s="22">
        <v>300</v>
      </c>
      <c r="G121" s="22"/>
      <c r="H121" s="22">
        <v>0</v>
      </c>
      <c r="I121" s="22">
        <v>5</v>
      </c>
      <c r="J121" s="22">
        <v>200</v>
      </c>
      <c r="K121" s="22"/>
      <c r="L121" s="22">
        <v>0</v>
      </c>
      <c r="M121" s="22"/>
      <c r="N121" s="22">
        <v>0</v>
      </c>
      <c r="O121" s="22"/>
      <c r="P121" s="22">
        <v>0</v>
      </c>
      <c r="Q121" s="22"/>
      <c r="R121" s="22">
        <v>0</v>
      </c>
      <c r="S121" s="22"/>
      <c r="T121" s="22">
        <v>0</v>
      </c>
      <c r="U121" s="22" t="s">
        <v>11</v>
      </c>
      <c r="V121" s="22">
        <v>94</v>
      </c>
    </row>
    <row r="122" spans="1:22" x14ac:dyDescent="0.3">
      <c r="A122" s="16" t="s">
        <v>83</v>
      </c>
      <c r="B122" s="16" t="s">
        <v>84</v>
      </c>
      <c r="C122" s="16" t="s">
        <v>39</v>
      </c>
      <c r="D122" s="18" t="s">
        <v>215</v>
      </c>
      <c r="E122" s="16">
        <v>40</v>
      </c>
      <c r="F122" s="16">
        <v>300</v>
      </c>
      <c r="G122" s="16"/>
      <c r="H122" s="16">
        <v>0</v>
      </c>
      <c r="I122" s="16">
        <v>5</v>
      </c>
      <c r="J122" s="16">
        <v>200</v>
      </c>
      <c r="K122" s="16"/>
      <c r="L122" s="16">
        <v>0</v>
      </c>
      <c r="M122" s="16"/>
      <c r="N122" s="16">
        <v>0</v>
      </c>
      <c r="O122" s="16"/>
      <c r="P122" s="16">
        <v>0</v>
      </c>
      <c r="Q122" s="16"/>
      <c r="R122" s="16">
        <v>0</v>
      </c>
      <c r="S122" s="16"/>
      <c r="T122" s="16">
        <v>0</v>
      </c>
      <c r="U122" s="16" t="s">
        <v>11</v>
      </c>
      <c r="V122" s="16">
        <v>99</v>
      </c>
    </row>
    <row r="123" spans="1:22" x14ac:dyDescent="0.3">
      <c r="A123" s="22" t="s">
        <v>83</v>
      </c>
      <c r="B123" s="22" t="s">
        <v>84</v>
      </c>
      <c r="C123" s="22" t="s">
        <v>15</v>
      </c>
      <c r="D123" s="18" t="s">
        <v>215</v>
      </c>
      <c r="E123" s="22">
        <v>40</v>
      </c>
      <c r="F123" s="22">
        <v>250</v>
      </c>
      <c r="G123" s="22"/>
      <c r="H123" s="22">
        <v>0</v>
      </c>
      <c r="I123" s="22">
        <v>5</v>
      </c>
      <c r="J123" s="22">
        <v>200</v>
      </c>
      <c r="K123" s="22"/>
      <c r="L123" s="22">
        <v>0</v>
      </c>
      <c r="M123" s="22"/>
      <c r="N123" s="22">
        <v>0</v>
      </c>
      <c r="O123" s="22"/>
      <c r="P123" s="22">
        <v>0</v>
      </c>
      <c r="Q123" s="22"/>
      <c r="R123" s="22">
        <v>0</v>
      </c>
      <c r="S123" s="22"/>
      <c r="T123" s="22">
        <v>0</v>
      </c>
      <c r="U123" s="22" t="s">
        <v>11</v>
      </c>
      <c r="V123" s="22">
        <v>90</v>
      </c>
    </row>
    <row r="124" spans="1:22" x14ac:dyDescent="0.3">
      <c r="A124" s="16" t="s">
        <v>83</v>
      </c>
      <c r="B124" s="16" t="s">
        <v>84</v>
      </c>
      <c r="C124" s="16" t="s">
        <v>44</v>
      </c>
      <c r="D124" s="18" t="s">
        <v>215</v>
      </c>
      <c r="E124" s="16">
        <v>40</v>
      </c>
      <c r="F124" s="16">
        <v>250</v>
      </c>
      <c r="G124" s="16"/>
      <c r="H124" s="16">
        <v>0</v>
      </c>
      <c r="I124" s="16">
        <v>5</v>
      </c>
      <c r="J124" s="16">
        <v>200</v>
      </c>
      <c r="K124" s="16"/>
      <c r="L124" s="16">
        <v>0</v>
      </c>
      <c r="M124" s="16"/>
      <c r="N124" s="16">
        <v>0</v>
      </c>
      <c r="O124" s="16"/>
      <c r="P124" s="16">
        <v>0</v>
      </c>
      <c r="Q124" s="16"/>
      <c r="R124" s="16">
        <v>0</v>
      </c>
      <c r="S124" s="16"/>
      <c r="T124" s="16">
        <v>0</v>
      </c>
      <c r="U124" s="16" t="s">
        <v>11</v>
      </c>
      <c r="V124" s="16">
        <v>98</v>
      </c>
    </row>
    <row r="125" spans="1:22" x14ac:dyDescent="0.3">
      <c r="A125" s="22" t="s">
        <v>85</v>
      </c>
      <c r="B125" s="22" t="s">
        <v>86</v>
      </c>
      <c r="C125" s="22" t="s">
        <v>10</v>
      </c>
      <c r="D125" s="18" t="s">
        <v>214</v>
      </c>
      <c r="E125" s="22">
        <v>47</v>
      </c>
      <c r="F125" s="22">
        <v>340</v>
      </c>
      <c r="G125" s="22">
        <v>2</v>
      </c>
      <c r="H125" s="22">
        <v>94</v>
      </c>
      <c r="I125" s="22">
        <v>34</v>
      </c>
      <c r="J125" s="22">
        <v>1598</v>
      </c>
      <c r="K125" s="22">
        <v>36</v>
      </c>
      <c r="L125" s="22">
        <v>1692</v>
      </c>
      <c r="M125" s="22">
        <v>2</v>
      </c>
      <c r="N125" s="22">
        <v>94</v>
      </c>
      <c r="O125" s="22">
        <v>0</v>
      </c>
      <c r="P125" s="22">
        <v>0</v>
      </c>
      <c r="Q125" s="22"/>
      <c r="R125" s="22">
        <v>0</v>
      </c>
      <c r="S125" s="22"/>
      <c r="T125" s="22">
        <v>0</v>
      </c>
      <c r="U125" s="22" t="s">
        <v>11</v>
      </c>
      <c r="V125" s="22">
        <v>92</v>
      </c>
    </row>
    <row r="126" spans="1:22" x14ac:dyDescent="0.3">
      <c r="A126" s="16" t="s">
        <v>85</v>
      </c>
      <c r="B126" s="16" t="s">
        <v>86</v>
      </c>
      <c r="C126" s="16" t="s">
        <v>13</v>
      </c>
      <c r="D126" s="18" t="s">
        <v>214</v>
      </c>
      <c r="E126" s="16">
        <v>47</v>
      </c>
      <c r="F126" s="16">
        <v>370</v>
      </c>
      <c r="G126" s="16">
        <v>3</v>
      </c>
      <c r="H126" s="16">
        <v>141</v>
      </c>
      <c r="I126" s="16"/>
      <c r="J126" s="16">
        <v>0</v>
      </c>
      <c r="K126" s="16"/>
      <c r="L126" s="16">
        <v>0</v>
      </c>
      <c r="M126" s="16"/>
      <c r="N126" s="16">
        <v>0</v>
      </c>
      <c r="O126" s="16"/>
      <c r="P126" s="16">
        <v>0</v>
      </c>
      <c r="Q126" s="16"/>
      <c r="R126" s="16">
        <v>0</v>
      </c>
      <c r="S126" s="16"/>
      <c r="T126" s="16">
        <v>0</v>
      </c>
      <c r="U126" s="16" t="s">
        <v>11</v>
      </c>
      <c r="V126" s="16">
        <v>97</v>
      </c>
    </row>
    <row r="127" spans="1:22" x14ac:dyDescent="0.3">
      <c r="A127" s="22" t="s">
        <v>85</v>
      </c>
      <c r="B127" s="22" t="s">
        <v>86</v>
      </c>
      <c r="C127" s="22" t="s">
        <v>18</v>
      </c>
      <c r="D127" s="18" t="s">
        <v>215</v>
      </c>
      <c r="E127" s="22">
        <v>47</v>
      </c>
      <c r="F127" s="22">
        <v>400</v>
      </c>
      <c r="G127" s="22">
        <v>5</v>
      </c>
      <c r="H127" s="22">
        <v>235</v>
      </c>
      <c r="I127" s="22"/>
      <c r="J127" s="22">
        <v>0</v>
      </c>
      <c r="K127" s="22"/>
      <c r="L127" s="22">
        <v>0</v>
      </c>
      <c r="M127" s="22"/>
      <c r="N127" s="22">
        <v>0</v>
      </c>
      <c r="O127" s="22"/>
      <c r="P127" s="22">
        <v>0</v>
      </c>
      <c r="Q127" s="22"/>
      <c r="R127" s="22">
        <v>0</v>
      </c>
      <c r="S127" s="22"/>
      <c r="T127" s="22">
        <v>0</v>
      </c>
      <c r="U127" s="22" t="s">
        <v>11</v>
      </c>
      <c r="V127" s="22">
        <v>90</v>
      </c>
    </row>
    <row r="128" spans="1:22" x14ac:dyDescent="0.3">
      <c r="A128" s="16" t="s">
        <v>85</v>
      </c>
      <c r="B128" s="16" t="s">
        <v>86</v>
      </c>
      <c r="C128" s="16" t="s">
        <v>39</v>
      </c>
      <c r="D128" s="18" t="s">
        <v>215</v>
      </c>
      <c r="E128" s="16">
        <v>47</v>
      </c>
      <c r="F128" s="16">
        <v>400</v>
      </c>
      <c r="G128" s="16"/>
      <c r="H128" s="16">
        <v>0</v>
      </c>
      <c r="I128" s="16">
        <v>1</v>
      </c>
      <c r="J128" s="16">
        <v>47</v>
      </c>
      <c r="K128" s="16"/>
      <c r="L128" s="16">
        <v>0</v>
      </c>
      <c r="M128" s="16"/>
      <c r="N128" s="16">
        <v>0</v>
      </c>
      <c r="O128" s="16"/>
      <c r="P128" s="16">
        <v>0</v>
      </c>
      <c r="Q128" s="16"/>
      <c r="R128" s="16">
        <v>0</v>
      </c>
      <c r="S128" s="16"/>
      <c r="T128" s="16">
        <v>0</v>
      </c>
      <c r="U128" s="16" t="s">
        <v>11</v>
      </c>
      <c r="V128" s="16">
        <v>90</v>
      </c>
    </row>
    <row r="129" spans="1:22" x14ac:dyDescent="0.3">
      <c r="A129" s="22" t="s">
        <v>85</v>
      </c>
      <c r="B129" s="22" t="s">
        <v>86</v>
      </c>
      <c r="C129" s="22" t="s">
        <v>44</v>
      </c>
      <c r="D129" s="18" t="s">
        <v>215</v>
      </c>
      <c r="E129" s="22">
        <v>47</v>
      </c>
      <c r="F129" s="22">
        <v>370</v>
      </c>
      <c r="G129" s="22">
        <v>2</v>
      </c>
      <c r="H129" s="22">
        <v>94</v>
      </c>
      <c r="I129" s="22"/>
      <c r="J129" s="22">
        <v>0</v>
      </c>
      <c r="K129" s="22"/>
      <c r="L129" s="22">
        <v>0</v>
      </c>
      <c r="M129" s="22"/>
      <c r="N129" s="22">
        <v>0</v>
      </c>
      <c r="O129" s="22"/>
      <c r="P129" s="22">
        <v>0</v>
      </c>
      <c r="Q129" s="22"/>
      <c r="R129" s="22">
        <v>0</v>
      </c>
      <c r="S129" s="22"/>
      <c r="T129" s="22">
        <v>0</v>
      </c>
      <c r="U129" s="22" t="s">
        <v>11</v>
      </c>
      <c r="V129" s="22">
        <v>99</v>
      </c>
    </row>
    <row r="130" spans="1:22" x14ac:dyDescent="0.3">
      <c r="A130" s="16" t="s">
        <v>87</v>
      </c>
      <c r="B130" s="16" t="s">
        <v>88</v>
      </c>
      <c r="C130" s="16" t="s">
        <v>10</v>
      </c>
      <c r="D130" s="18" t="s">
        <v>214</v>
      </c>
      <c r="E130" s="16">
        <v>60</v>
      </c>
      <c r="F130" s="16">
        <v>579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12</v>
      </c>
      <c r="P130" s="16">
        <v>720</v>
      </c>
      <c r="Q130" s="16"/>
      <c r="R130" s="16">
        <v>0</v>
      </c>
      <c r="S130" s="16"/>
      <c r="T130" s="16">
        <v>0</v>
      </c>
      <c r="U130" s="16" t="s">
        <v>11</v>
      </c>
      <c r="V130" s="16">
        <v>96</v>
      </c>
    </row>
    <row r="131" spans="1:22" x14ac:dyDescent="0.3">
      <c r="A131" s="22" t="s">
        <v>87</v>
      </c>
      <c r="B131" s="22" t="s">
        <v>88</v>
      </c>
      <c r="C131" s="22" t="s">
        <v>13</v>
      </c>
      <c r="D131" s="18" t="s">
        <v>214</v>
      </c>
      <c r="E131" s="22">
        <v>60</v>
      </c>
      <c r="F131" s="22">
        <v>589</v>
      </c>
      <c r="G131" s="22">
        <v>10</v>
      </c>
      <c r="H131" s="22">
        <v>600</v>
      </c>
      <c r="I131" s="22"/>
      <c r="J131" s="22">
        <v>0</v>
      </c>
      <c r="K131" s="22"/>
      <c r="L131" s="22">
        <v>0</v>
      </c>
      <c r="M131" s="22"/>
      <c r="N131" s="22">
        <v>0</v>
      </c>
      <c r="O131" s="22"/>
      <c r="P131" s="22">
        <v>0</v>
      </c>
      <c r="Q131" s="22"/>
      <c r="R131" s="22">
        <v>0</v>
      </c>
      <c r="S131" s="22"/>
      <c r="T131" s="22">
        <v>0</v>
      </c>
      <c r="U131" s="22" t="s">
        <v>11</v>
      </c>
      <c r="V131" s="22">
        <v>90</v>
      </c>
    </row>
    <row r="132" spans="1:22" x14ac:dyDescent="0.3">
      <c r="A132" s="16" t="s">
        <v>87</v>
      </c>
      <c r="B132" s="16" t="s">
        <v>88</v>
      </c>
      <c r="C132" s="16" t="s">
        <v>18</v>
      </c>
      <c r="D132" s="18" t="s">
        <v>215</v>
      </c>
      <c r="E132" s="16">
        <v>60</v>
      </c>
      <c r="F132" s="16">
        <v>650</v>
      </c>
      <c r="G132" s="16">
        <v>3</v>
      </c>
      <c r="H132" s="16">
        <v>180</v>
      </c>
      <c r="I132" s="16"/>
      <c r="J132" s="16">
        <v>0</v>
      </c>
      <c r="K132" s="16"/>
      <c r="L132" s="16">
        <v>0</v>
      </c>
      <c r="M132" s="16"/>
      <c r="N132" s="16">
        <v>0</v>
      </c>
      <c r="O132" s="16"/>
      <c r="P132" s="16">
        <v>0</v>
      </c>
      <c r="Q132" s="16"/>
      <c r="R132" s="16">
        <v>0</v>
      </c>
      <c r="S132" s="16"/>
      <c r="T132" s="16">
        <v>0</v>
      </c>
      <c r="U132" s="16" t="s">
        <v>11</v>
      </c>
      <c r="V132" s="16">
        <v>92</v>
      </c>
    </row>
    <row r="133" spans="1:22" x14ac:dyDescent="0.3">
      <c r="A133" s="22" t="s">
        <v>87</v>
      </c>
      <c r="B133" s="22" t="s">
        <v>88</v>
      </c>
      <c r="C133" s="22" t="s">
        <v>39</v>
      </c>
      <c r="D133" s="18" t="s">
        <v>215</v>
      </c>
      <c r="E133" s="22">
        <v>60</v>
      </c>
      <c r="F133" s="22">
        <v>650</v>
      </c>
      <c r="G133" s="22">
        <v>5</v>
      </c>
      <c r="H133" s="22">
        <v>300</v>
      </c>
      <c r="I133" s="22"/>
      <c r="J133" s="22">
        <v>0</v>
      </c>
      <c r="K133" s="22"/>
      <c r="L133" s="22">
        <v>0</v>
      </c>
      <c r="M133" s="22"/>
      <c r="N133" s="22">
        <v>0</v>
      </c>
      <c r="O133" s="22"/>
      <c r="P133" s="22">
        <v>0</v>
      </c>
      <c r="Q133" s="22"/>
      <c r="R133" s="22">
        <v>0</v>
      </c>
      <c r="S133" s="22"/>
      <c r="T133" s="22">
        <v>0</v>
      </c>
      <c r="U133" s="22" t="s">
        <v>11</v>
      </c>
      <c r="V133" s="22">
        <v>99</v>
      </c>
    </row>
    <row r="134" spans="1:22" x14ac:dyDescent="0.3">
      <c r="A134" s="16" t="s">
        <v>89</v>
      </c>
      <c r="B134" s="16" t="s">
        <v>90</v>
      </c>
      <c r="C134" s="16" t="s">
        <v>10</v>
      </c>
      <c r="D134" s="18" t="s">
        <v>214</v>
      </c>
      <c r="E134" s="16">
        <v>40</v>
      </c>
      <c r="F134" s="16">
        <v>250</v>
      </c>
      <c r="G134" s="16">
        <v>5</v>
      </c>
      <c r="H134" s="16">
        <v>200</v>
      </c>
      <c r="I134" s="16">
        <v>0</v>
      </c>
      <c r="J134" s="16">
        <v>0</v>
      </c>
      <c r="K134" s="16">
        <v>0</v>
      </c>
      <c r="L134" s="16">
        <v>0</v>
      </c>
      <c r="M134" s="16">
        <v>2</v>
      </c>
      <c r="N134" s="16">
        <v>80</v>
      </c>
      <c r="O134" s="16">
        <v>52</v>
      </c>
      <c r="P134" s="16">
        <v>2080</v>
      </c>
      <c r="Q134" s="16"/>
      <c r="R134" s="16">
        <v>0</v>
      </c>
      <c r="S134" s="16"/>
      <c r="T134" s="16">
        <v>0</v>
      </c>
      <c r="U134" s="16" t="s">
        <v>11</v>
      </c>
      <c r="V134" s="16">
        <v>95</v>
      </c>
    </row>
    <row r="135" spans="1:22" x14ac:dyDescent="0.3">
      <c r="A135" s="22" t="s">
        <v>89</v>
      </c>
      <c r="B135" s="22" t="s">
        <v>90</v>
      </c>
      <c r="C135" s="22" t="s">
        <v>18</v>
      </c>
      <c r="D135" s="18" t="s">
        <v>215</v>
      </c>
      <c r="E135" s="22">
        <v>40</v>
      </c>
      <c r="F135" s="22">
        <v>290</v>
      </c>
      <c r="G135" s="22">
        <v>5</v>
      </c>
      <c r="H135" s="22">
        <v>200</v>
      </c>
      <c r="I135" s="22"/>
      <c r="J135" s="22">
        <v>0</v>
      </c>
      <c r="K135" s="22"/>
      <c r="L135" s="22">
        <v>0</v>
      </c>
      <c r="M135" s="22"/>
      <c r="N135" s="22">
        <v>0</v>
      </c>
      <c r="O135" s="22"/>
      <c r="P135" s="22">
        <v>0</v>
      </c>
      <c r="Q135" s="22"/>
      <c r="R135" s="22">
        <v>0</v>
      </c>
      <c r="S135" s="22"/>
      <c r="T135" s="22">
        <v>0</v>
      </c>
      <c r="U135" s="22" t="s">
        <v>11</v>
      </c>
      <c r="V135" s="22">
        <v>93</v>
      </c>
    </row>
    <row r="136" spans="1:22" x14ac:dyDescent="0.3">
      <c r="A136" s="16" t="s">
        <v>89</v>
      </c>
      <c r="B136" s="16" t="s">
        <v>90</v>
      </c>
      <c r="C136" s="16" t="s">
        <v>15</v>
      </c>
      <c r="D136" s="18" t="s">
        <v>215</v>
      </c>
      <c r="E136" s="16">
        <v>40</v>
      </c>
      <c r="F136" s="16">
        <v>260</v>
      </c>
      <c r="G136" s="16">
        <v>1</v>
      </c>
      <c r="H136" s="16">
        <v>40</v>
      </c>
      <c r="I136" s="16"/>
      <c r="J136" s="16">
        <v>0</v>
      </c>
      <c r="K136" s="16"/>
      <c r="L136" s="16">
        <v>0</v>
      </c>
      <c r="M136" s="16"/>
      <c r="N136" s="16">
        <v>0</v>
      </c>
      <c r="O136" s="16"/>
      <c r="P136" s="16">
        <v>0</v>
      </c>
      <c r="Q136" s="16"/>
      <c r="R136" s="16">
        <v>0</v>
      </c>
      <c r="S136" s="16"/>
      <c r="T136" s="16">
        <v>0</v>
      </c>
      <c r="U136" s="16" t="s">
        <v>11</v>
      </c>
      <c r="V136" s="16">
        <v>92</v>
      </c>
    </row>
    <row r="137" spans="1:22" x14ac:dyDescent="0.3">
      <c r="A137" s="22" t="s">
        <v>89</v>
      </c>
      <c r="B137" s="22" t="s">
        <v>90</v>
      </c>
      <c r="C137" s="22" t="s">
        <v>39</v>
      </c>
      <c r="D137" s="18" t="s">
        <v>215</v>
      </c>
      <c r="E137" s="22">
        <v>40</v>
      </c>
      <c r="F137" s="22">
        <v>290</v>
      </c>
      <c r="G137" s="22">
        <v>5</v>
      </c>
      <c r="H137" s="22">
        <v>200</v>
      </c>
      <c r="I137" s="22"/>
      <c r="J137" s="22">
        <v>0</v>
      </c>
      <c r="K137" s="22"/>
      <c r="L137" s="22">
        <v>0</v>
      </c>
      <c r="M137" s="22"/>
      <c r="N137" s="22">
        <v>0</v>
      </c>
      <c r="O137" s="22"/>
      <c r="P137" s="22">
        <v>0</v>
      </c>
      <c r="Q137" s="22"/>
      <c r="R137" s="22">
        <v>0</v>
      </c>
      <c r="S137" s="22"/>
      <c r="T137" s="22">
        <v>0</v>
      </c>
      <c r="U137" s="22" t="s">
        <v>11</v>
      </c>
      <c r="V137" s="22">
        <v>95</v>
      </c>
    </row>
    <row r="138" spans="1:22" x14ac:dyDescent="0.3">
      <c r="A138" s="16" t="s">
        <v>89</v>
      </c>
      <c r="B138" s="16" t="s">
        <v>90</v>
      </c>
      <c r="C138" s="16" t="s">
        <v>252</v>
      </c>
      <c r="D138" s="18" t="s">
        <v>215</v>
      </c>
      <c r="E138" s="16">
        <v>40</v>
      </c>
      <c r="F138" s="16">
        <v>290</v>
      </c>
      <c r="G138" s="16"/>
      <c r="H138" s="16">
        <v>0</v>
      </c>
      <c r="I138" s="16">
        <v>1</v>
      </c>
      <c r="J138" s="16">
        <v>40</v>
      </c>
      <c r="K138" s="16"/>
      <c r="L138" s="16">
        <v>0</v>
      </c>
      <c r="M138" s="16"/>
      <c r="N138" s="16">
        <v>0</v>
      </c>
      <c r="O138" s="16"/>
      <c r="P138" s="16">
        <v>0</v>
      </c>
      <c r="Q138" s="16"/>
      <c r="R138" s="16">
        <v>0</v>
      </c>
      <c r="S138" s="16"/>
      <c r="T138" s="16">
        <v>0</v>
      </c>
      <c r="U138" s="16" t="s">
        <v>11</v>
      </c>
      <c r="V138" s="16">
        <v>90</v>
      </c>
    </row>
    <row r="139" spans="1:22" x14ac:dyDescent="0.3">
      <c r="A139" s="22" t="s">
        <v>91</v>
      </c>
      <c r="B139" s="22" t="s">
        <v>92</v>
      </c>
      <c r="C139" s="22" t="s">
        <v>10</v>
      </c>
      <c r="D139" s="18" t="s">
        <v>214</v>
      </c>
      <c r="E139" s="22">
        <v>47</v>
      </c>
      <c r="F139" s="22">
        <v>315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1</v>
      </c>
      <c r="N139" s="22">
        <v>47</v>
      </c>
      <c r="O139" s="22">
        <v>0</v>
      </c>
      <c r="P139" s="22">
        <v>0</v>
      </c>
      <c r="Q139" s="22"/>
      <c r="R139" s="22">
        <v>0</v>
      </c>
      <c r="S139" s="22"/>
      <c r="T139" s="22">
        <v>0</v>
      </c>
      <c r="U139" s="22" t="s">
        <v>11</v>
      </c>
      <c r="V139" s="22">
        <v>93</v>
      </c>
    </row>
    <row r="140" spans="1:22" x14ac:dyDescent="0.3">
      <c r="A140" s="16" t="s">
        <v>91</v>
      </c>
      <c r="B140" s="16" t="s">
        <v>92</v>
      </c>
      <c r="C140" s="16" t="s">
        <v>13</v>
      </c>
      <c r="D140" s="18" t="s">
        <v>214</v>
      </c>
      <c r="E140" s="16">
        <v>47</v>
      </c>
      <c r="F140" s="16">
        <v>340</v>
      </c>
      <c r="G140" s="16">
        <v>1</v>
      </c>
      <c r="H140" s="16">
        <v>47</v>
      </c>
      <c r="I140" s="16"/>
      <c r="J140" s="16">
        <v>0</v>
      </c>
      <c r="K140" s="16"/>
      <c r="L140" s="16">
        <v>0</v>
      </c>
      <c r="M140" s="16"/>
      <c r="N140" s="16">
        <v>0</v>
      </c>
      <c r="O140" s="16"/>
      <c r="P140" s="16">
        <v>0</v>
      </c>
      <c r="Q140" s="16"/>
      <c r="R140" s="16">
        <v>0</v>
      </c>
      <c r="S140" s="16"/>
      <c r="T140" s="16">
        <v>0</v>
      </c>
      <c r="U140" s="16" t="s">
        <v>11</v>
      </c>
      <c r="V140" s="16">
        <v>91</v>
      </c>
    </row>
    <row r="141" spans="1:22" x14ac:dyDescent="0.3">
      <c r="A141" s="22" t="s">
        <v>91</v>
      </c>
      <c r="B141" s="22" t="s">
        <v>92</v>
      </c>
      <c r="C141" s="22" t="s">
        <v>39</v>
      </c>
      <c r="D141" s="18" t="s">
        <v>215</v>
      </c>
      <c r="E141" s="22">
        <v>47</v>
      </c>
      <c r="F141" s="22">
        <v>370</v>
      </c>
      <c r="G141" s="22"/>
      <c r="H141" s="22">
        <v>0</v>
      </c>
      <c r="I141" s="22">
        <v>1</v>
      </c>
      <c r="J141" s="22">
        <v>47</v>
      </c>
      <c r="K141" s="22"/>
      <c r="L141" s="22">
        <v>0</v>
      </c>
      <c r="M141" s="22"/>
      <c r="N141" s="22">
        <v>0</v>
      </c>
      <c r="O141" s="22"/>
      <c r="P141" s="22">
        <v>0</v>
      </c>
      <c r="Q141" s="22"/>
      <c r="R141" s="22">
        <v>0</v>
      </c>
      <c r="S141" s="22"/>
      <c r="T141" s="22">
        <v>0</v>
      </c>
      <c r="U141" s="22" t="s">
        <v>11</v>
      </c>
      <c r="V141" s="22">
        <v>93</v>
      </c>
    </row>
    <row r="142" spans="1:22" x14ac:dyDescent="0.3">
      <c r="A142" s="16" t="s">
        <v>91</v>
      </c>
      <c r="B142" s="16" t="s">
        <v>92</v>
      </c>
      <c r="C142" s="16" t="s">
        <v>18</v>
      </c>
      <c r="D142" s="18" t="s">
        <v>215</v>
      </c>
      <c r="E142" s="16">
        <v>47</v>
      </c>
      <c r="F142" s="16">
        <v>370</v>
      </c>
      <c r="G142" s="16">
        <v>1</v>
      </c>
      <c r="H142" s="16">
        <v>47</v>
      </c>
      <c r="I142" s="16"/>
      <c r="J142" s="16">
        <v>0</v>
      </c>
      <c r="K142" s="16"/>
      <c r="L142" s="16">
        <v>0</v>
      </c>
      <c r="M142" s="16"/>
      <c r="N142" s="16">
        <v>0</v>
      </c>
      <c r="O142" s="16"/>
      <c r="P142" s="16">
        <v>0</v>
      </c>
      <c r="Q142" s="16"/>
      <c r="R142" s="16">
        <v>0</v>
      </c>
      <c r="S142" s="16"/>
      <c r="T142" s="16">
        <v>0</v>
      </c>
      <c r="U142" s="16" t="s">
        <v>11</v>
      </c>
      <c r="V142" s="16">
        <v>99</v>
      </c>
    </row>
    <row r="143" spans="1:22" x14ac:dyDescent="0.3">
      <c r="A143" s="22" t="s">
        <v>93</v>
      </c>
      <c r="B143" s="22" t="s">
        <v>94</v>
      </c>
      <c r="C143" s="22" t="s">
        <v>10</v>
      </c>
      <c r="D143" s="18" t="s">
        <v>214</v>
      </c>
      <c r="E143" s="22">
        <v>55</v>
      </c>
      <c r="F143" s="22">
        <v>450</v>
      </c>
      <c r="G143" s="22">
        <v>7</v>
      </c>
      <c r="H143" s="22">
        <v>385</v>
      </c>
      <c r="I143" s="22">
        <v>2</v>
      </c>
      <c r="J143" s="22">
        <v>110</v>
      </c>
      <c r="K143" s="22">
        <v>3</v>
      </c>
      <c r="L143" s="22">
        <v>165</v>
      </c>
      <c r="M143" s="22">
        <v>1</v>
      </c>
      <c r="N143" s="22">
        <v>55</v>
      </c>
      <c r="O143" s="22">
        <v>8</v>
      </c>
      <c r="P143" s="22">
        <v>440</v>
      </c>
      <c r="Q143" s="22"/>
      <c r="R143" s="22">
        <v>0</v>
      </c>
      <c r="S143" s="22"/>
      <c r="T143" s="22">
        <v>0</v>
      </c>
      <c r="U143" s="22" t="s">
        <v>11</v>
      </c>
      <c r="V143" s="22">
        <v>95</v>
      </c>
    </row>
    <row r="144" spans="1:22" x14ac:dyDescent="0.3">
      <c r="A144" s="16" t="s">
        <v>93</v>
      </c>
      <c r="B144" s="16" t="s">
        <v>94</v>
      </c>
      <c r="C144" s="16" t="s">
        <v>13</v>
      </c>
      <c r="D144" s="18" t="s">
        <v>214</v>
      </c>
      <c r="E144" s="16">
        <v>55</v>
      </c>
      <c r="F144" s="16">
        <v>470</v>
      </c>
      <c r="G144" s="16">
        <v>2</v>
      </c>
      <c r="H144" s="16">
        <v>110</v>
      </c>
      <c r="I144" s="16"/>
      <c r="J144" s="16">
        <v>0</v>
      </c>
      <c r="K144" s="16"/>
      <c r="L144" s="16">
        <v>0</v>
      </c>
      <c r="M144" s="16"/>
      <c r="N144" s="16">
        <v>0</v>
      </c>
      <c r="O144" s="16"/>
      <c r="P144" s="16">
        <v>0</v>
      </c>
      <c r="Q144" s="16"/>
      <c r="R144" s="16">
        <v>0</v>
      </c>
      <c r="S144" s="16"/>
      <c r="T144" s="16">
        <v>0</v>
      </c>
      <c r="U144" s="16" t="s">
        <v>11</v>
      </c>
      <c r="V144" s="16">
        <v>96</v>
      </c>
    </row>
    <row r="145" spans="1:22" x14ac:dyDescent="0.3">
      <c r="A145" s="22" t="s">
        <v>93</v>
      </c>
      <c r="B145" s="22" t="s">
        <v>94</v>
      </c>
      <c r="C145" s="22" t="s">
        <v>39</v>
      </c>
      <c r="D145" s="18" t="s">
        <v>215</v>
      </c>
      <c r="E145" s="22">
        <v>55</v>
      </c>
      <c r="F145" s="22">
        <v>500</v>
      </c>
      <c r="G145" s="22"/>
      <c r="H145" s="22">
        <v>0</v>
      </c>
      <c r="I145" s="22">
        <v>1</v>
      </c>
      <c r="J145" s="22">
        <v>55</v>
      </c>
      <c r="K145" s="22"/>
      <c r="L145" s="22">
        <v>0</v>
      </c>
      <c r="M145" s="22"/>
      <c r="N145" s="22">
        <v>0</v>
      </c>
      <c r="O145" s="22"/>
      <c r="P145" s="22">
        <v>0</v>
      </c>
      <c r="Q145" s="22"/>
      <c r="R145" s="22">
        <v>0</v>
      </c>
      <c r="S145" s="22"/>
      <c r="T145" s="22">
        <v>0</v>
      </c>
      <c r="U145" s="22" t="s">
        <v>11</v>
      </c>
      <c r="V145" s="22">
        <v>93</v>
      </c>
    </row>
    <row r="146" spans="1:22" x14ac:dyDescent="0.3">
      <c r="A146" s="18" t="s">
        <v>93</v>
      </c>
      <c r="B146" s="18" t="s">
        <v>94</v>
      </c>
      <c r="C146" s="18" t="s">
        <v>18</v>
      </c>
      <c r="D146" s="18" t="s">
        <v>215</v>
      </c>
      <c r="E146" s="18">
        <v>55</v>
      </c>
      <c r="F146" s="18">
        <v>500</v>
      </c>
      <c r="G146" s="18">
        <v>1</v>
      </c>
      <c r="H146" s="18">
        <v>55</v>
      </c>
      <c r="I146" s="18"/>
      <c r="J146" s="18">
        <v>0</v>
      </c>
      <c r="K146" s="18"/>
      <c r="L146" s="18">
        <v>0</v>
      </c>
      <c r="M146" s="18"/>
      <c r="N146" s="18">
        <v>0</v>
      </c>
      <c r="O146" s="18"/>
      <c r="P146" s="18">
        <v>0</v>
      </c>
      <c r="Q146" s="18"/>
      <c r="R146" s="18">
        <v>0</v>
      </c>
      <c r="S146" s="18"/>
      <c r="T146" s="18">
        <v>0</v>
      </c>
      <c r="U146" s="18" t="s">
        <v>11</v>
      </c>
      <c r="V146" s="18">
        <v>100</v>
      </c>
    </row>
    <row r="150" spans="1:22" x14ac:dyDescent="0.3">
      <c r="B150" s="17" t="s">
        <v>190</v>
      </c>
    </row>
    <row r="151" spans="1:22" x14ac:dyDescent="0.3">
      <c r="A151" s="17" t="s">
        <v>216</v>
      </c>
      <c r="B151" t="s">
        <v>10</v>
      </c>
      <c r="C151" t="s">
        <v>29</v>
      </c>
      <c r="D151" t="s">
        <v>44</v>
      </c>
      <c r="E151" t="s">
        <v>21</v>
      </c>
      <c r="F151" t="s">
        <v>252</v>
      </c>
      <c r="G151" t="s">
        <v>26</v>
      </c>
      <c r="H151" t="s">
        <v>39</v>
      </c>
      <c r="I151" t="s">
        <v>23</v>
      </c>
      <c r="J151" t="s">
        <v>34</v>
      </c>
      <c r="K151" t="s">
        <v>14</v>
      </c>
      <c r="L151" t="s">
        <v>18</v>
      </c>
      <c r="M151" t="s">
        <v>15</v>
      </c>
      <c r="N151" t="s">
        <v>13</v>
      </c>
      <c r="O151" t="s">
        <v>42</v>
      </c>
      <c r="P151" t="s">
        <v>192</v>
      </c>
    </row>
    <row r="152" spans="1:22" x14ac:dyDescent="0.3">
      <c r="A152" s="14" t="s">
        <v>193</v>
      </c>
      <c r="B152">
        <v>74787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930</v>
      </c>
      <c r="M152">
        <v>0</v>
      </c>
      <c r="N152">
        <v>81116</v>
      </c>
      <c r="O152">
        <v>0</v>
      </c>
      <c r="P152">
        <v>156833</v>
      </c>
    </row>
    <row r="153" spans="1:22" x14ac:dyDescent="0.3">
      <c r="A153" s="14" t="s">
        <v>194</v>
      </c>
      <c r="B153">
        <v>82600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870</v>
      </c>
      <c r="M153">
        <v>0</v>
      </c>
      <c r="N153">
        <v>89061</v>
      </c>
      <c r="O153">
        <v>0</v>
      </c>
      <c r="P153">
        <v>172531</v>
      </c>
    </row>
    <row r="154" spans="1:22" x14ac:dyDescent="0.3">
      <c r="A154" s="14" t="s">
        <v>195</v>
      </c>
      <c r="B154">
        <v>120366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2130</v>
      </c>
      <c r="M154">
        <v>0</v>
      </c>
      <c r="N154">
        <v>47640</v>
      </c>
      <c r="O154">
        <v>0</v>
      </c>
      <c r="P154">
        <v>170136</v>
      </c>
    </row>
    <row r="155" spans="1:22" x14ac:dyDescent="0.3">
      <c r="A155" s="14" t="s">
        <v>196</v>
      </c>
      <c r="B155">
        <v>124274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210</v>
      </c>
      <c r="M155">
        <v>0</v>
      </c>
      <c r="N155">
        <v>28872</v>
      </c>
      <c r="O155">
        <v>0</v>
      </c>
      <c r="P155">
        <v>153356</v>
      </c>
    </row>
    <row r="156" spans="1:22" x14ac:dyDescent="0.3">
      <c r="A156" s="14" t="s">
        <v>197</v>
      </c>
      <c r="B156">
        <v>107330.5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360</v>
      </c>
      <c r="M156">
        <v>0</v>
      </c>
      <c r="N156">
        <v>54143</v>
      </c>
      <c r="O156">
        <v>0</v>
      </c>
      <c r="P156">
        <v>161833.5</v>
      </c>
    </row>
    <row r="157" spans="1:22" x14ac:dyDescent="0.3">
      <c r="A157" s="14" t="s">
        <v>198</v>
      </c>
      <c r="B157">
        <v>78480.5</v>
      </c>
      <c r="C157">
        <v>8355</v>
      </c>
      <c r="D157">
        <v>354.5</v>
      </c>
      <c r="E157">
        <v>455</v>
      </c>
      <c r="F157">
        <v>6600</v>
      </c>
      <c r="G157">
        <v>105</v>
      </c>
      <c r="H157">
        <v>524</v>
      </c>
      <c r="I157">
        <v>280</v>
      </c>
      <c r="J157">
        <v>325</v>
      </c>
      <c r="K157">
        <v>125</v>
      </c>
      <c r="L157">
        <v>13014</v>
      </c>
      <c r="M157">
        <v>547</v>
      </c>
      <c r="N157">
        <v>66339.5</v>
      </c>
      <c r="O157">
        <v>0</v>
      </c>
      <c r="P157">
        <v>175504.5</v>
      </c>
    </row>
    <row r="158" spans="1:22" x14ac:dyDescent="0.3">
      <c r="A158" s="14" t="s">
        <v>199</v>
      </c>
      <c r="B158">
        <v>69155</v>
      </c>
      <c r="C158">
        <v>7440</v>
      </c>
      <c r="D158">
        <v>547.5</v>
      </c>
      <c r="E158">
        <v>910</v>
      </c>
      <c r="F158">
        <v>13080</v>
      </c>
      <c r="G158">
        <v>441.5</v>
      </c>
      <c r="H158">
        <v>790</v>
      </c>
      <c r="I158">
        <v>525</v>
      </c>
      <c r="J158">
        <v>0</v>
      </c>
      <c r="K158">
        <v>47</v>
      </c>
      <c r="L158">
        <v>18796.5</v>
      </c>
      <c r="M158">
        <v>1275</v>
      </c>
      <c r="N158">
        <v>85450</v>
      </c>
      <c r="O158">
        <v>175</v>
      </c>
      <c r="P158">
        <v>198632.5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F444-B281-41C6-A6F7-6DAFE263AF25}">
  <dimension ref="A1:P243"/>
  <sheetViews>
    <sheetView topLeftCell="A202" workbookViewId="0">
      <selection activeCell="C215" sqref="C215"/>
    </sheetView>
  </sheetViews>
  <sheetFormatPr defaultRowHeight="14.4" x14ac:dyDescent="0.3"/>
  <cols>
    <col min="1" max="1" width="29" bestFit="1" customWidth="1"/>
    <col min="2" max="2" width="22" customWidth="1"/>
    <col min="3" max="3" width="34.109375" bestFit="1" customWidth="1"/>
    <col min="4" max="4" width="20.44140625" customWidth="1"/>
    <col min="5" max="5" width="15.44140625" customWidth="1"/>
    <col min="6" max="12" width="12.5546875" customWidth="1"/>
    <col min="13" max="13" width="18" customWidth="1"/>
    <col min="14" max="14" width="15.44140625" customWidth="1"/>
    <col min="15" max="15" width="16.33203125" customWidth="1"/>
    <col min="16" max="16" width="25.5546875" customWidth="1"/>
  </cols>
  <sheetData>
    <row r="1" spans="1:16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183</v>
      </c>
      <c r="G1" s="24" t="s">
        <v>184</v>
      </c>
      <c r="H1" s="24" t="s">
        <v>185</v>
      </c>
      <c r="I1" s="24" t="s">
        <v>186</v>
      </c>
      <c r="J1" s="24" t="s">
        <v>187</v>
      </c>
      <c r="K1" s="24" t="s">
        <v>188</v>
      </c>
      <c r="L1" s="24" t="s">
        <v>189</v>
      </c>
      <c r="M1" s="20" t="s">
        <v>224</v>
      </c>
      <c r="N1" s="20" t="s">
        <v>201</v>
      </c>
      <c r="O1" s="24" t="s">
        <v>6</v>
      </c>
      <c r="P1" s="24" t="s">
        <v>7</v>
      </c>
    </row>
    <row r="2" spans="1:16" x14ac:dyDescent="0.3">
      <c r="A2" s="16" t="s">
        <v>8</v>
      </c>
      <c r="B2" s="16" t="s">
        <v>9</v>
      </c>
      <c r="C2" s="16" t="s">
        <v>10</v>
      </c>
      <c r="D2" s="16">
        <v>7</v>
      </c>
      <c r="E2" s="16">
        <v>30</v>
      </c>
      <c r="F2" s="16">
        <v>2132</v>
      </c>
      <c r="G2" s="16">
        <v>2648</v>
      </c>
      <c r="H2" s="16">
        <v>2712</v>
      </c>
      <c r="I2" s="16">
        <v>1775</v>
      </c>
      <c r="J2" s="16">
        <v>2302</v>
      </c>
      <c r="K2" s="16">
        <v>2250</v>
      </c>
      <c r="L2" s="16">
        <v>2532</v>
      </c>
      <c r="M2" s="18">
        <v>16351</v>
      </c>
      <c r="N2" s="18">
        <v>490530</v>
      </c>
      <c r="O2" s="16" t="s">
        <v>11</v>
      </c>
      <c r="P2" s="16">
        <v>91</v>
      </c>
    </row>
    <row r="3" spans="1:16" x14ac:dyDescent="0.3">
      <c r="A3" s="22" t="s">
        <v>8</v>
      </c>
      <c r="B3" s="22" t="s">
        <v>9</v>
      </c>
      <c r="C3" s="22" t="s">
        <v>13</v>
      </c>
      <c r="D3" s="22">
        <v>7</v>
      </c>
      <c r="E3" s="22">
        <v>40</v>
      </c>
      <c r="F3" s="22">
        <v>1300</v>
      </c>
      <c r="G3" s="22">
        <v>1250</v>
      </c>
      <c r="H3" s="22">
        <v>800</v>
      </c>
      <c r="I3" s="22">
        <v>750</v>
      </c>
      <c r="J3" s="22">
        <v>1200</v>
      </c>
      <c r="K3" s="22">
        <v>2050</v>
      </c>
      <c r="L3" s="22">
        <v>1980</v>
      </c>
      <c r="M3" s="18">
        <v>9330</v>
      </c>
      <c r="N3" s="18">
        <v>373200</v>
      </c>
      <c r="O3" s="22" t="s">
        <v>11</v>
      </c>
      <c r="P3" s="22">
        <v>97</v>
      </c>
    </row>
    <row r="4" spans="1:16" x14ac:dyDescent="0.3">
      <c r="A4" s="16" t="s">
        <v>8</v>
      </c>
      <c r="B4" s="16" t="s">
        <v>9</v>
      </c>
      <c r="C4" s="16" t="s">
        <v>14</v>
      </c>
      <c r="D4" s="16">
        <v>7</v>
      </c>
      <c r="E4" s="16">
        <v>40</v>
      </c>
      <c r="F4" s="16">
        <v>6</v>
      </c>
      <c r="G4" s="16">
        <v>15</v>
      </c>
      <c r="H4" s="16"/>
      <c r="I4" s="16"/>
      <c r="J4" s="16"/>
      <c r="K4" s="16"/>
      <c r="L4" s="16"/>
      <c r="M4" s="18">
        <v>21</v>
      </c>
      <c r="N4" s="18">
        <v>840</v>
      </c>
      <c r="O4" s="16" t="s">
        <v>11</v>
      </c>
      <c r="P4" s="16">
        <v>94</v>
      </c>
    </row>
    <row r="5" spans="1:16" x14ac:dyDescent="0.3">
      <c r="A5" s="22" t="s">
        <v>8</v>
      </c>
      <c r="B5" s="22" t="s">
        <v>9</v>
      </c>
      <c r="C5" s="22" t="s">
        <v>15</v>
      </c>
      <c r="D5" s="22">
        <v>7</v>
      </c>
      <c r="E5" s="22">
        <v>40</v>
      </c>
      <c r="F5" s="22">
        <v>135</v>
      </c>
      <c r="G5" s="22">
        <v>46</v>
      </c>
      <c r="H5" s="22"/>
      <c r="I5" s="22"/>
      <c r="J5" s="22"/>
      <c r="K5" s="22"/>
      <c r="L5" s="22"/>
      <c r="M5" s="18">
        <v>181</v>
      </c>
      <c r="N5" s="18">
        <v>7240</v>
      </c>
      <c r="O5" s="22" t="s">
        <v>11</v>
      </c>
      <c r="P5" s="22">
        <v>95</v>
      </c>
    </row>
    <row r="6" spans="1:16" x14ac:dyDescent="0.3">
      <c r="A6" s="16" t="s">
        <v>16</v>
      </c>
      <c r="B6" s="16" t="s">
        <v>17</v>
      </c>
      <c r="C6" s="16" t="s">
        <v>10</v>
      </c>
      <c r="D6" s="16">
        <v>6</v>
      </c>
      <c r="E6" s="16">
        <v>40</v>
      </c>
      <c r="F6" s="16">
        <v>405</v>
      </c>
      <c r="G6" s="16">
        <v>534</v>
      </c>
      <c r="H6" s="16">
        <v>987</v>
      </c>
      <c r="I6" s="16">
        <v>1917</v>
      </c>
      <c r="J6" s="16">
        <v>1047</v>
      </c>
      <c r="K6" s="16">
        <v>326</v>
      </c>
      <c r="L6" s="16">
        <v>857</v>
      </c>
      <c r="M6" s="18">
        <v>6073</v>
      </c>
      <c r="N6" s="18">
        <v>242920</v>
      </c>
      <c r="O6" s="16" t="s">
        <v>11</v>
      </c>
      <c r="P6" s="16">
        <v>92</v>
      </c>
    </row>
    <row r="7" spans="1:16" x14ac:dyDescent="0.3">
      <c r="A7" s="22" t="s">
        <v>16</v>
      </c>
      <c r="B7" s="22" t="s">
        <v>17</v>
      </c>
      <c r="C7" s="22" t="s">
        <v>13</v>
      </c>
      <c r="D7" s="22">
        <v>6</v>
      </c>
      <c r="E7" s="22">
        <v>50</v>
      </c>
      <c r="F7" s="22">
        <v>450</v>
      </c>
      <c r="G7" s="22">
        <v>300</v>
      </c>
      <c r="H7" s="22">
        <v>230</v>
      </c>
      <c r="I7" s="22">
        <v>200</v>
      </c>
      <c r="J7" s="22">
        <v>225</v>
      </c>
      <c r="K7" s="22">
        <v>705</v>
      </c>
      <c r="L7" s="22">
        <v>680</v>
      </c>
      <c r="M7" s="18">
        <v>2790</v>
      </c>
      <c r="N7" s="18">
        <v>139500</v>
      </c>
      <c r="O7" s="22" t="s">
        <v>11</v>
      </c>
      <c r="P7" s="22">
        <v>92</v>
      </c>
    </row>
    <row r="8" spans="1:16" x14ac:dyDescent="0.3">
      <c r="A8" s="16" t="s">
        <v>16</v>
      </c>
      <c r="B8" s="16" t="s">
        <v>17</v>
      </c>
      <c r="C8" s="16" t="s">
        <v>18</v>
      </c>
      <c r="D8" s="16">
        <v>6</v>
      </c>
      <c r="E8" s="16">
        <v>55</v>
      </c>
      <c r="F8" s="16">
        <v>530</v>
      </c>
      <c r="G8" s="16">
        <v>135</v>
      </c>
      <c r="H8" s="16"/>
      <c r="I8" s="16"/>
      <c r="J8" s="16"/>
      <c r="K8" s="16"/>
      <c r="L8" s="16"/>
      <c r="M8" s="18">
        <v>665</v>
      </c>
      <c r="N8" s="18">
        <v>36575</v>
      </c>
      <c r="O8" s="16" t="s">
        <v>11</v>
      </c>
      <c r="P8" s="16">
        <v>90</v>
      </c>
    </row>
    <row r="9" spans="1:16" x14ac:dyDescent="0.3">
      <c r="A9" s="22" t="s">
        <v>19</v>
      </c>
      <c r="B9" s="22" t="s">
        <v>20</v>
      </c>
      <c r="C9" s="22" t="s">
        <v>10</v>
      </c>
      <c r="D9" s="22">
        <v>35</v>
      </c>
      <c r="E9" s="22">
        <v>185</v>
      </c>
      <c r="F9" s="22">
        <v>112</v>
      </c>
      <c r="G9" s="22">
        <v>98</v>
      </c>
      <c r="H9" s="22">
        <v>92</v>
      </c>
      <c r="I9" s="22">
        <v>235</v>
      </c>
      <c r="J9" s="22">
        <v>176</v>
      </c>
      <c r="K9" s="22">
        <v>88</v>
      </c>
      <c r="L9" s="22">
        <v>28</v>
      </c>
      <c r="M9" s="18">
        <v>829</v>
      </c>
      <c r="N9" s="18">
        <v>153365</v>
      </c>
      <c r="O9" s="22" t="s">
        <v>11</v>
      </c>
      <c r="P9" s="22">
        <v>97</v>
      </c>
    </row>
    <row r="10" spans="1:16" x14ac:dyDescent="0.3">
      <c r="A10" s="16" t="s">
        <v>19</v>
      </c>
      <c r="B10" s="16" t="s">
        <v>20</v>
      </c>
      <c r="C10" s="16" t="s">
        <v>13</v>
      </c>
      <c r="D10" s="16">
        <v>35</v>
      </c>
      <c r="E10" s="16">
        <v>250</v>
      </c>
      <c r="F10" s="16">
        <v>230</v>
      </c>
      <c r="G10" s="16">
        <v>187</v>
      </c>
      <c r="H10" s="16">
        <v>135</v>
      </c>
      <c r="I10" s="16">
        <v>87</v>
      </c>
      <c r="J10" s="16">
        <v>53</v>
      </c>
      <c r="K10" s="16">
        <v>235</v>
      </c>
      <c r="L10" s="16">
        <v>200</v>
      </c>
      <c r="M10" s="18">
        <v>1127</v>
      </c>
      <c r="N10" s="18">
        <v>281750</v>
      </c>
      <c r="O10" s="16" t="s">
        <v>11</v>
      </c>
      <c r="P10" s="16">
        <v>96</v>
      </c>
    </row>
    <row r="11" spans="1:16" x14ac:dyDescent="0.3">
      <c r="A11" s="22" t="s">
        <v>19</v>
      </c>
      <c r="B11" s="22" t="s">
        <v>20</v>
      </c>
      <c r="C11" s="22" t="s">
        <v>21</v>
      </c>
      <c r="D11" s="22">
        <v>35</v>
      </c>
      <c r="E11" s="22">
        <v>250</v>
      </c>
      <c r="F11" s="22">
        <v>26</v>
      </c>
      <c r="G11" s="22">
        <v>13</v>
      </c>
      <c r="H11" s="22"/>
      <c r="I11" s="22"/>
      <c r="J11" s="22"/>
      <c r="K11" s="22"/>
      <c r="L11" s="22"/>
      <c r="M11" s="18">
        <v>39</v>
      </c>
      <c r="N11" s="18">
        <v>9750</v>
      </c>
      <c r="O11" s="22" t="s">
        <v>11</v>
      </c>
      <c r="P11" s="22">
        <v>95</v>
      </c>
    </row>
    <row r="12" spans="1:16" x14ac:dyDescent="0.3">
      <c r="A12" s="16" t="s">
        <v>19</v>
      </c>
      <c r="B12" s="16" t="s">
        <v>20</v>
      </c>
      <c r="C12" s="16" t="s">
        <v>252</v>
      </c>
      <c r="D12" s="16">
        <v>35</v>
      </c>
      <c r="E12" s="16">
        <v>250</v>
      </c>
      <c r="F12" s="16">
        <v>135</v>
      </c>
      <c r="G12" s="16">
        <v>78</v>
      </c>
      <c r="H12" s="16"/>
      <c r="I12" s="16"/>
      <c r="J12" s="16"/>
      <c r="K12" s="16"/>
      <c r="L12" s="16"/>
      <c r="M12" s="18">
        <v>213</v>
      </c>
      <c r="N12" s="18">
        <v>53250</v>
      </c>
      <c r="O12" s="16" t="s">
        <v>11</v>
      </c>
      <c r="P12" s="16">
        <v>95</v>
      </c>
    </row>
    <row r="13" spans="1:16" x14ac:dyDescent="0.3">
      <c r="A13" s="22" t="s">
        <v>19</v>
      </c>
      <c r="B13" s="22" t="s">
        <v>20</v>
      </c>
      <c r="C13" s="22" t="s">
        <v>23</v>
      </c>
      <c r="D13" s="22">
        <v>35</v>
      </c>
      <c r="E13" s="22">
        <v>250</v>
      </c>
      <c r="F13" s="22">
        <v>15</v>
      </c>
      <c r="G13" s="22">
        <v>8</v>
      </c>
      <c r="H13" s="22"/>
      <c r="I13" s="22"/>
      <c r="J13" s="22"/>
      <c r="K13" s="22"/>
      <c r="L13" s="22"/>
      <c r="M13" s="18">
        <v>23</v>
      </c>
      <c r="N13" s="18">
        <v>5750</v>
      </c>
      <c r="O13" s="22" t="s">
        <v>11</v>
      </c>
      <c r="P13" s="22">
        <v>97</v>
      </c>
    </row>
    <row r="14" spans="1:16" x14ac:dyDescent="0.3">
      <c r="A14" s="16" t="s">
        <v>19</v>
      </c>
      <c r="B14" s="16" t="s">
        <v>20</v>
      </c>
      <c r="C14" s="16" t="s">
        <v>18</v>
      </c>
      <c r="D14" s="16">
        <v>35</v>
      </c>
      <c r="E14" s="16">
        <v>250</v>
      </c>
      <c r="F14" s="16">
        <v>76</v>
      </c>
      <c r="G14" s="16">
        <v>55</v>
      </c>
      <c r="H14" s="16"/>
      <c r="I14" s="16"/>
      <c r="J14" s="16"/>
      <c r="K14" s="16"/>
      <c r="L14" s="16"/>
      <c r="M14" s="18">
        <v>131</v>
      </c>
      <c r="N14" s="18">
        <v>32750</v>
      </c>
      <c r="O14" s="16" t="s">
        <v>11</v>
      </c>
      <c r="P14" s="16">
        <v>95</v>
      </c>
    </row>
    <row r="15" spans="1:16" x14ac:dyDescent="0.3">
      <c r="A15" s="22" t="s">
        <v>24</v>
      </c>
      <c r="B15" s="22" t="s">
        <v>25</v>
      </c>
      <c r="C15" s="22" t="s">
        <v>10</v>
      </c>
      <c r="D15" s="22">
        <v>7</v>
      </c>
      <c r="E15" s="22">
        <v>45</v>
      </c>
      <c r="F15" s="22">
        <v>1064</v>
      </c>
      <c r="G15" s="22">
        <v>1153</v>
      </c>
      <c r="H15" s="22">
        <v>1979</v>
      </c>
      <c r="I15" s="22">
        <v>2901</v>
      </c>
      <c r="J15" s="22">
        <v>2434</v>
      </c>
      <c r="K15" s="22">
        <v>1693</v>
      </c>
      <c r="L15" s="22">
        <v>1311</v>
      </c>
      <c r="M15" s="18">
        <v>12535</v>
      </c>
      <c r="N15" s="18">
        <v>564075</v>
      </c>
      <c r="O15" s="22" t="s">
        <v>11</v>
      </c>
      <c r="P15" s="22">
        <v>94</v>
      </c>
    </row>
    <row r="16" spans="1:16" x14ac:dyDescent="0.3">
      <c r="A16" s="16" t="s">
        <v>24</v>
      </c>
      <c r="B16" s="16" t="s">
        <v>25</v>
      </c>
      <c r="C16" s="16" t="s">
        <v>13</v>
      </c>
      <c r="D16" s="16">
        <v>7</v>
      </c>
      <c r="E16" s="16">
        <v>55</v>
      </c>
      <c r="F16" s="16">
        <v>1578</v>
      </c>
      <c r="G16" s="16">
        <v>1450</v>
      </c>
      <c r="H16" s="16">
        <v>1135</v>
      </c>
      <c r="I16" s="16">
        <v>957</v>
      </c>
      <c r="J16" s="16">
        <v>2300</v>
      </c>
      <c r="K16" s="16">
        <v>2780</v>
      </c>
      <c r="L16" s="16">
        <v>2800</v>
      </c>
      <c r="M16" s="18">
        <v>13000</v>
      </c>
      <c r="N16" s="18">
        <v>715000</v>
      </c>
      <c r="O16" s="16" t="s">
        <v>11</v>
      </c>
      <c r="P16" s="16">
        <v>95</v>
      </c>
    </row>
    <row r="17" spans="1:16" x14ac:dyDescent="0.3">
      <c r="A17" s="22" t="s">
        <v>24</v>
      </c>
      <c r="B17" s="22" t="s">
        <v>25</v>
      </c>
      <c r="C17" s="22" t="s">
        <v>26</v>
      </c>
      <c r="D17" s="22">
        <v>7</v>
      </c>
      <c r="E17" s="22">
        <v>55</v>
      </c>
      <c r="F17" s="22">
        <v>23</v>
      </c>
      <c r="G17" s="22">
        <v>15</v>
      </c>
      <c r="H17" s="22"/>
      <c r="I17" s="22"/>
      <c r="J17" s="22"/>
      <c r="K17" s="22"/>
      <c r="L17" s="22"/>
      <c r="M17" s="18">
        <v>38</v>
      </c>
      <c r="N17" s="18">
        <v>2090</v>
      </c>
      <c r="O17" s="22" t="s">
        <v>11</v>
      </c>
      <c r="P17" s="22">
        <v>90</v>
      </c>
    </row>
    <row r="18" spans="1:16" x14ac:dyDescent="0.3">
      <c r="A18" s="16" t="s">
        <v>27</v>
      </c>
      <c r="B18" s="16" t="s">
        <v>28</v>
      </c>
      <c r="C18" s="16" t="s">
        <v>29</v>
      </c>
      <c r="D18" s="16">
        <v>15</v>
      </c>
      <c r="E18" s="16">
        <v>75</v>
      </c>
      <c r="F18" s="16">
        <v>496</v>
      </c>
      <c r="G18" s="16">
        <v>557</v>
      </c>
      <c r="H18" s="16"/>
      <c r="I18" s="16"/>
      <c r="J18" s="16"/>
      <c r="K18" s="16"/>
      <c r="L18" s="16"/>
      <c r="M18" s="18">
        <v>1053</v>
      </c>
      <c r="N18" s="18">
        <v>78975</v>
      </c>
      <c r="O18" s="16" t="s">
        <v>11</v>
      </c>
      <c r="P18" s="16">
        <v>91</v>
      </c>
    </row>
    <row r="19" spans="1:16" x14ac:dyDescent="0.3">
      <c r="A19" s="22" t="s">
        <v>30</v>
      </c>
      <c r="B19" s="22" t="s">
        <v>31</v>
      </c>
      <c r="C19" s="22" t="s">
        <v>10</v>
      </c>
      <c r="D19" s="22">
        <v>55</v>
      </c>
      <c r="E19" s="22">
        <v>530</v>
      </c>
      <c r="F19" s="22">
        <v>58</v>
      </c>
      <c r="G19" s="22">
        <v>75</v>
      </c>
      <c r="H19" s="22">
        <v>39</v>
      </c>
      <c r="I19" s="22">
        <v>16</v>
      </c>
      <c r="J19" s="22">
        <v>21</v>
      </c>
      <c r="K19" s="22">
        <v>60</v>
      </c>
      <c r="L19" s="22">
        <v>64</v>
      </c>
      <c r="M19" s="18">
        <v>333</v>
      </c>
      <c r="N19" s="18">
        <v>176490</v>
      </c>
      <c r="O19" s="22" t="s">
        <v>11</v>
      </c>
      <c r="P19" s="22">
        <v>100</v>
      </c>
    </row>
    <row r="20" spans="1:16" x14ac:dyDescent="0.3">
      <c r="A20" s="16" t="s">
        <v>30</v>
      </c>
      <c r="B20" s="16" t="s">
        <v>31</v>
      </c>
      <c r="C20" s="16" t="s">
        <v>13</v>
      </c>
      <c r="D20" s="16">
        <v>55</v>
      </c>
      <c r="E20" s="16">
        <v>600</v>
      </c>
      <c r="F20" s="16">
        <v>66</v>
      </c>
      <c r="G20" s="16">
        <v>35</v>
      </c>
      <c r="H20" s="16">
        <v>12</v>
      </c>
      <c r="I20" s="16">
        <v>15</v>
      </c>
      <c r="J20" s="16">
        <v>33</v>
      </c>
      <c r="K20" s="16">
        <v>50</v>
      </c>
      <c r="L20" s="16">
        <v>45</v>
      </c>
      <c r="M20" s="18">
        <v>256</v>
      </c>
      <c r="N20" s="18">
        <v>153600</v>
      </c>
      <c r="O20" s="16" t="s">
        <v>11</v>
      </c>
      <c r="P20" s="16">
        <v>94</v>
      </c>
    </row>
    <row r="21" spans="1:16" x14ac:dyDescent="0.3">
      <c r="A21" s="22" t="s">
        <v>30</v>
      </c>
      <c r="B21" s="22" t="s">
        <v>31</v>
      </c>
      <c r="C21" s="22" t="s">
        <v>18</v>
      </c>
      <c r="D21" s="22">
        <v>55</v>
      </c>
      <c r="E21" s="22">
        <v>600</v>
      </c>
      <c r="F21" s="22">
        <v>35</v>
      </c>
      <c r="G21" s="22">
        <v>14</v>
      </c>
      <c r="H21" s="22"/>
      <c r="I21" s="22"/>
      <c r="J21" s="22"/>
      <c r="K21" s="22"/>
      <c r="L21" s="22"/>
      <c r="M21" s="18">
        <v>49</v>
      </c>
      <c r="N21" s="18">
        <v>29400</v>
      </c>
      <c r="O21" s="22" t="s">
        <v>11</v>
      </c>
      <c r="P21" s="22">
        <v>90</v>
      </c>
    </row>
    <row r="22" spans="1:16" x14ac:dyDescent="0.3">
      <c r="A22" s="16" t="s">
        <v>30</v>
      </c>
      <c r="B22" s="16" t="s">
        <v>31</v>
      </c>
      <c r="C22" s="16" t="s">
        <v>252</v>
      </c>
      <c r="D22" s="16">
        <v>55</v>
      </c>
      <c r="E22" s="16">
        <v>615</v>
      </c>
      <c r="F22" s="16">
        <v>57</v>
      </c>
      <c r="G22" s="16">
        <v>35</v>
      </c>
      <c r="H22" s="16"/>
      <c r="I22" s="16"/>
      <c r="J22" s="16"/>
      <c r="K22" s="16"/>
      <c r="L22" s="16"/>
      <c r="M22" s="18">
        <v>92</v>
      </c>
      <c r="N22" s="18">
        <v>56580</v>
      </c>
      <c r="O22" s="16" t="s">
        <v>11</v>
      </c>
      <c r="P22" s="16">
        <v>93</v>
      </c>
    </row>
    <row r="23" spans="1:16" x14ac:dyDescent="0.3">
      <c r="A23" s="22" t="s">
        <v>32</v>
      </c>
      <c r="B23" s="22" t="s">
        <v>33</v>
      </c>
      <c r="C23" s="22" t="s">
        <v>10</v>
      </c>
      <c r="D23" s="22">
        <v>65</v>
      </c>
      <c r="E23" s="22">
        <v>584</v>
      </c>
      <c r="F23" s="22">
        <v>51</v>
      </c>
      <c r="G23" s="22">
        <v>78</v>
      </c>
      <c r="H23" s="22">
        <v>193</v>
      </c>
      <c r="I23" s="22">
        <v>0</v>
      </c>
      <c r="J23" s="22">
        <v>0</v>
      </c>
      <c r="K23" s="22">
        <v>0</v>
      </c>
      <c r="L23" s="22">
        <v>0</v>
      </c>
      <c r="M23" s="18">
        <v>322</v>
      </c>
      <c r="N23" s="18">
        <v>188048</v>
      </c>
      <c r="O23" s="22" t="s">
        <v>11</v>
      </c>
      <c r="P23" s="22">
        <v>94</v>
      </c>
    </row>
    <row r="24" spans="1:16" x14ac:dyDescent="0.3">
      <c r="A24" s="16" t="s">
        <v>32</v>
      </c>
      <c r="B24" s="16" t="s">
        <v>33</v>
      </c>
      <c r="C24" s="16" t="s">
        <v>13</v>
      </c>
      <c r="D24" s="16">
        <v>65</v>
      </c>
      <c r="E24" s="16">
        <v>650</v>
      </c>
      <c r="F24" s="16">
        <v>158</v>
      </c>
      <c r="G24" s="16">
        <v>113</v>
      </c>
      <c r="H24" s="16">
        <v>250</v>
      </c>
      <c r="I24" s="16"/>
      <c r="J24" s="16"/>
      <c r="K24" s="16"/>
      <c r="L24" s="16"/>
      <c r="M24" s="18">
        <v>521</v>
      </c>
      <c r="N24" s="18">
        <v>338650</v>
      </c>
      <c r="O24" s="16" t="s">
        <v>11</v>
      </c>
      <c r="P24" s="16">
        <v>97</v>
      </c>
    </row>
    <row r="25" spans="1:16" x14ac:dyDescent="0.3">
      <c r="A25" s="22" t="s">
        <v>32</v>
      </c>
      <c r="B25" s="22" t="s">
        <v>33</v>
      </c>
      <c r="C25" s="22" t="s">
        <v>26</v>
      </c>
      <c r="D25" s="22">
        <v>65</v>
      </c>
      <c r="E25" s="22">
        <v>650</v>
      </c>
      <c r="F25" s="22">
        <v>3</v>
      </c>
      <c r="G25" s="22"/>
      <c r="H25" s="22"/>
      <c r="I25" s="22"/>
      <c r="J25" s="22"/>
      <c r="K25" s="22"/>
      <c r="L25" s="22"/>
      <c r="M25" s="18">
        <v>3</v>
      </c>
      <c r="N25" s="18">
        <v>1950</v>
      </c>
      <c r="O25" s="22" t="s">
        <v>11</v>
      </c>
      <c r="P25" s="22">
        <v>98</v>
      </c>
    </row>
    <row r="26" spans="1:16" x14ac:dyDescent="0.3">
      <c r="A26" s="16" t="s">
        <v>32</v>
      </c>
      <c r="B26" s="16" t="s">
        <v>33</v>
      </c>
      <c r="C26" s="16" t="s">
        <v>34</v>
      </c>
      <c r="D26" s="16">
        <v>65</v>
      </c>
      <c r="E26" s="16">
        <v>700</v>
      </c>
      <c r="F26" s="16"/>
      <c r="G26" s="16">
        <v>5</v>
      </c>
      <c r="H26" s="16"/>
      <c r="I26" s="16"/>
      <c r="J26" s="16"/>
      <c r="K26" s="16"/>
      <c r="L26" s="16"/>
      <c r="M26" s="18">
        <v>5</v>
      </c>
      <c r="N26" s="18">
        <v>3500</v>
      </c>
      <c r="O26" s="16" t="s">
        <v>11</v>
      </c>
      <c r="P26" s="16">
        <v>98</v>
      </c>
    </row>
    <row r="27" spans="1:16" x14ac:dyDescent="0.3">
      <c r="A27" s="22" t="s">
        <v>32</v>
      </c>
      <c r="B27" s="22" t="s">
        <v>33</v>
      </c>
      <c r="C27" s="22" t="s">
        <v>252</v>
      </c>
      <c r="D27" s="22">
        <v>65</v>
      </c>
      <c r="E27" s="22">
        <v>700</v>
      </c>
      <c r="F27" s="22">
        <v>5</v>
      </c>
      <c r="G27" s="22"/>
      <c r="H27" s="22"/>
      <c r="I27" s="22"/>
      <c r="J27" s="22"/>
      <c r="K27" s="22"/>
      <c r="L27" s="22"/>
      <c r="M27" s="18">
        <v>5</v>
      </c>
      <c r="N27" s="18">
        <v>3500</v>
      </c>
      <c r="O27" s="22" t="s">
        <v>11</v>
      </c>
      <c r="P27" s="22">
        <v>99</v>
      </c>
    </row>
    <row r="28" spans="1:16" x14ac:dyDescent="0.3">
      <c r="A28" s="16" t="s">
        <v>32</v>
      </c>
      <c r="B28" s="16" t="s">
        <v>33</v>
      </c>
      <c r="C28" s="16" t="s">
        <v>18</v>
      </c>
      <c r="D28" s="16">
        <v>65</v>
      </c>
      <c r="E28" s="16">
        <v>700</v>
      </c>
      <c r="F28" s="16">
        <v>53</v>
      </c>
      <c r="G28" s="16">
        <v>28</v>
      </c>
      <c r="H28" s="16"/>
      <c r="I28" s="16"/>
      <c r="J28" s="16"/>
      <c r="K28" s="16"/>
      <c r="L28" s="16"/>
      <c r="M28" s="18">
        <v>81</v>
      </c>
      <c r="N28" s="18">
        <v>56700</v>
      </c>
      <c r="O28" s="16" t="s">
        <v>11</v>
      </c>
      <c r="P28" s="16">
        <v>93</v>
      </c>
    </row>
    <row r="29" spans="1:16" x14ac:dyDescent="0.3">
      <c r="A29" s="22" t="s">
        <v>35</v>
      </c>
      <c r="B29" s="22" t="s">
        <v>36</v>
      </c>
      <c r="C29" s="22" t="s">
        <v>10</v>
      </c>
      <c r="D29" s="22">
        <v>5</v>
      </c>
      <c r="E29" s="22">
        <v>65</v>
      </c>
      <c r="F29" s="22">
        <v>728</v>
      </c>
      <c r="G29" s="22">
        <v>871</v>
      </c>
      <c r="H29" s="22">
        <v>913</v>
      </c>
      <c r="I29" s="22">
        <v>1800</v>
      </c>
      <c r="J29" s="22">
        <v>1315</v>
      </c>
      <c r="K29" s="22">
        <v>577</v>
      </c>
      <c r="L29" s="22">
        <v>573</v>
      </c>
      <c r="M29" s="18">
        <v>6777</v>
      </c>
      <c r="N29" s="18">
        <v>440505</v>
      </c>
      <c r="O29" s="22" t="s">
        <v>11</v>
      </c>
      <c r="P29" s="22">
        <v>93</v>
      </c>
    </row>
    <row r="30" spans="1:16" x14ac:dyDescent="0.3">
      <c r="A30" s="16" t="s">
        <v>35</v>
      </c>
      <c r="B30" s="16" t="s">
        <v>36</v>
      </c>
      <c r="C30" s="16" t="s">
        <v>13</v>
      </c>
      <c r="D30" s="16">
        <v>5</v>
      </c>
      <c r="E30" s="16">
        <v>70</v>
      </c>
      <c r="F30" s="16">
        <v>890</v>
      </c>
      <c r="G30" s="16">
        <v>765</v>
      </c>
      <c r="H30" s="16">
        <v>521</v>
      </c>
      <c r="I30" s="16">
        <v>220</v>
      </c>
      <c r="J30" s="16">
        <v>349</v>
      </c>
      <c r="K30" s="16">
        <v>1385</v>
      </c>
      <c r="L30" s="16">
        <v>1290</v>
      </c>
      <c r="M30" s="18">
        <v>5420</v>
      </c>
      <c r="N30" s="18">
        <v>379400</v>
      </c>
      <c r="O30" s="16" t="s">
        <v>11</v>
      </c>
      <c r="P30" s="16">
        <v>93</v>
      </c>
    </row>
    <row r="31" spans="1:16" x14ac:dyDescent="0.3">
      <c r="A31" s="22" t="s">
        <v>35</v>
      </c>
      <c r="B31" s="22" t="s">
        <v>36</v>
      </c>
      <c r="C31" s="22" t="s">
        <v>15</v>
      </c>
      <c r="D31" s="22">
        <v>5</v>
      </c>
      <c r="E31" s="22">
        <v>70</v>
      </c>
      <c r="F31" s="22">
        <v>23</v>
      </c>
      <c r="G31" s="22">
        <v>5</v>
      </c>
      <c r="H31" s="22"/>
      <c r="I31" s="22"/>
      <c r="J31" s="22"/>
      <c r="K31" s="22"/>
      <c r="L31" s="22"/>
      <c r="M31" s="18">
        <v>28</v>
      </c>
      <c r="N31" s="18">
        <v>1960</v>
      </c>
      <c r="O31" s="22" t="s">
        <v>11</v>
      </c>
      <c r="P31" s="22">
        <v>93</v>
      </c>
    </row>
    <row r="32" spans="1:16" x14ac:dyDescent="0.3">
      <c r="A32" s="16" t="s">
        <v>35</v>
      </c>
      <c r="B32" s="16" t="s">
        <v>36</v>
      </c>
      <c r="C32" s="16" t="s">
        <v>26</v>
      </c>
      <c r="D32" s="16">
        <v>5</v>
      </c>
      <c r="E32" s="16">
        <v>70</v>
      </c>
      <c r="F32" s="16">
        <v>15</v>
      </c>
      <c r="G32" s="16"/>
      <c r="H32" s="16"/>
      <c r="I32" s="16"/>
      <c r="J32" s="16"/>
      <c r="K32" s="16"/>
      <c r="L32" s="16"/>
      <c r="M32" s="18">
        <v>15</v>
      </c>
      <c r="N32" s="18">
        <v>1050</v>
      </c>
      <c r="O32" s="16" t="s">
        <v>11</v>
      </c>
      <c r="P32" s="16">
        <v>99</v>
      </c>
    </row>
    <row r="33" spans="1:16" x14ac:dyDescent="0.3">
      <c r="A33" s="22" t="s">
        <v>37</v>
      </c>
      <c r="B33" s="22" t="s">
        <v>38</v>
      </c>
      <c r="C33" s="22" t="s">
        <v>10</v>
      </c>
      <c r="D33" s="22">
        <v>5</v>
      </c>
      <c r="E33" s="22">
        <v>45</v>
      </c>
      <c r="F33" s="22">
        <v>787</v>
      </c>
      <c r="G33" s="22">
        <v>478</v>
      </c>
      <c r="H33" s="22">
        <v>1235</v>
      </c>
      <c r="I33" s="22">
        <v>1450</v>
      </c>
      <c r="J33" s="22">
        <v>1728</v>
      </c>
      <c r="K33" s="22">
        <v>1182</v>
      </c>
      <c r="L33" s="22">
        <v>999</v>
      </c>
      <c r="M33" s="18">
        <v>7859</v>
      </c>
      <c r="N33" s="18">
        <v>353655</v>
      </c>
      <c r="O33" s="22" t="s">
        <v>11</v>
      </c>
      <c r="P33" s="22">
        <v>97</v>
      </c>
    </row>
    <row r="34" spans="1:16" x14ac:dyDescent="0.3">
      <c r="A34" s="16" t="s">
        <v>37</v>
      </c>
      <c r="B34" s="16" t="s">
        <v>38</v>
      </c>
      <c r="C34" s="16" t="s">
        <v>13</v>
      </c>
      <c r="D34" s="16">
        <v>5</v>
      </c>
      <c r="E34" s="16">
        <v>50</v>
      </c>
      <c r="F34" s="16">
        <v>860</v>
      </c>
      <c r="G34" s="16">
        <v>744</v>
      </c>
      <c r="H34" s="16">
        <v>343</v>
      </c>
      <c r="I34" s="16">
        <v>320</v>
      </c>
      <c r="J34" s="16">
        <v>287</v>
      </c>
      <c r="K34" s="16">
        <v>680</v>
      </c>
      <c r="L34" s="16">
        <v>623</v>
      </c>
      <c r="M34" s="18">
        <v>3857</v>
      </c>
      <c r="N34" s="18">
        <v>192850</v>
      </c>
      <c r="O34" s="16" t="s">
        <v>11</v>
      </c>
      <c r="P34" s="16">
        <v>96</v>
      </c>
    </row>
    <row r="35" spans="1:16" x14ac:dyDescent="0.3">
      <c r="A35" s="22" t="s">
        <v>37</v>
      </c>
      <c r="B35" s="22" t="s">
        <v>38</v>
      </c>
      <c r="C35" s="22" t="s">
        <v>39</v>
      </c>
      <c r="D35" s="22">
        <v>5</v>
      </c>
      <c r="E35" s="22">
        <v>60</v>
      </c>
      <c r="F35" s="22">
        <v>23</v>
      </c>
      <c r="G35" s="22">
        <v>35</v>
      </c>
      <c r="H35" s="22"/>
      <c r="I35" s="22"/>
      <c r="J35" s="22"/>
      <c r="K35" s="22"/>
      <c r="L35" s="22"/>
      <c r="M35" s="18">
        <v>58</v>
      </c>
      <c r="N35" s="18">
        <v>3480</v>
      </c>
      <c r="O35" s="22" t="s">
        <v>11</v>
      </c>
      <c r="P35" s="22">
        <v>95</v>
      </c>
    </row>
    <row r="36" spans="1:16" x14ac:dyDescent="0.3">
      <c r="A36" s="16" t="s">
        <v>40</v>
      </c>
      <c r="B36" s="16" t="s">
        <v>41</v>
      </c>
      <c r="C36" s="16" t="s">
        <v>10</v>
      </c>
      <c r="D36" s="16">
        <v>35</v>
      </c>
      <c r="E36" s="16">
        <v>135</v>
      </c>
      <c r="F36" s="16">
        <v>116</v>
      </c>
      <c r="G36" s="16">
        <v>164</v>
      </c>
      <c r="H36" s="16">
        <v>319</v>
      </c>
      <c r="I36" s="16">
        <v>251</v>
      </c>
      <c r="J36" s="16">
        <v>207</v>
      </c>
      <c r="K36" s="16">
        <v>182</v>
      </c>
      <c r="L36" s="16">
        <v>54</v>
      </c>
      <c r="M36" s="18">
        <v>1293</v>
      </c>
      <c r="N36" s="18">
        <v>174555</v>
      </c>
      <c r="O36" s="16" t="s">
        <v>11</v>
      </c>
      <c r="P36" s="16">
        <v>96</v>
      </c>
    </row>
    <row r="37" spans="1:16" x14ac:dyDescent="0.3">
      <c r="A37" s="22" t="s">
        <v>40</v>
      </c>
      <c r="B37" s="22" t="s">
        <v>41</v>
      </c>
      <c r="C37" s="22" t="s">
        <v>18</v>
      </c>
      <c r="D37" s="22">
        <v>35</v>
      </c>
      <c r="E37" s="22">
        <v>180</v>
      </c>
      <c r="F37" s="22"/>
      <c r="G37" s="22">
        <v>89</v>
      </c>
      <c r="H37" s="22"/>
      <c r="I37" s="22"/>
      <c r="J37" s="22"/>
      <c r="K37" s="22"/>
      <c r="L37" s="22"/>
      <c r="M37" s="18">
        <v>89</v>
      </c>
      <c r="N37" s="18">
        <v>16020</v>
      </c>
      <c r="O37" s="22" t="s">
        <v>11</v>
      </c>
      <c r="P37" s="22">
        <v>92</v>
      </c>
    </row>
    <row r="38" spans="1:16" x14ac:dyDescent="0.3">
      <c r="A38" s="16" t="s">
        <v>40</v>
      </c>
      <c r="B38" s="16" t="s">
        <v>41</v>
      </c>
      <c r="C38" s="16" t="s">
        <v>39</v>
      </c>
      <c r="D38" s="16">
        <v>35</v>
      </c>
      <c r="E38" s="16">
        <v>180</v>
      </c>
      <c r="F38" s="16">
        <v>5</v>
      </c>
      <c r="G38" s="16"/>
      <c r="H38" s="16"/>
      <c r="I38" s="16"/>
      <c r="J38" s="16"/>
      <c r="K38" s="16"/>
      <c r="L38" s="16"/>
      <c r="M38" s="18">
        <v>5</v>
      </c>
      <c r="N38" s="18">
        <v>900</v>
      </c>
      <c r="O38" s="16" t="s">
        <v>11</v>
      </c>
      <c r="P38" s="16">
        <v>98</v>
      </c>
    </row>
    <row r="39" spans="1:16" x14ac:dyDescent="0.3">
      <c r="A39" s="22" t="s">
        <v>40</v>
      </c>
      <c r="B39" s="22" t="s">
        <v>41</v>
      </c>
      <c r="C39" s="22" t="s">
        <v>42</v>
      </c>
      <c r="D39" s="22">
        <v>35</v>
      </c>
      <c r="E39" s="22">
        <v>180</v>
      </c>
      <c r="F39" s="22">
        <v>5</v>
      </c>
      <c r="G39" s="22"/>
      <c r="H39" s="22"/>
      <c r="I39" s="22"/>
      <c r="J39" s="22"/>
      <c r="K39" s="22"/>
      <c r="L39" s="22"/>
      <c r="M39" s="18">
        <v>5</v>
      </c>
      <c r="N39" s="18">
        <v>900</v>
      </c>
      <c r="O39" s="22" t="s">
        <v>11</v>
      </c>
      <c r="P39" s="22">
        <v>97</v>
      </c>
    </row>
    <row r="40" spans="1:16" x14ac:dyDescent="0.3">
      <c r="A40" s="16" t="s">
        <v>43</v>
      </c>
      <c r="B40" s="16" t="s">
        <v>36</v>
      </c>
      <c r="C40" s="16" t="s">
        <v>10</v>
      </c>
      <c r="D40" s="16">
        <v>4</v>
      </c>
      <c r="E40" s="16">
        <v>45</v>
      </c>
      <c r="F40" s="16">
        <v>962</v>
      </c>
      <c r="G40" s="16">
        <v>1465</v>
      </c>
      <c r="H40" s="16">
        <v>1334</v>
      </c>
      <c r="I40" s="16">
        <v>2383</v>
      </c>
      <c r="J40" s="16">
        <v>1525</v>
      </c>
      <c r="K40" s="16">
        <v>1582</v>
      </c>
      <c r="L40" s="16">
        <v>1539</v>
      </c>
      <c r="M40" s="18">
        <v>10790</v>
      </c>
      <c r="N40" s="18">
        <v>485550</v>
      </c>
      <c r="O40" s="16" t="s">
        <v>11</v>
      </c>
      <c r="P40" s="16">
        <v>100</v>
      </c>
    </row>
    <row r="41" spans="1:16" x14ac:dyDescent="0.3">
      <c r="A41" s="22" t="s">
        <v>43</v>
      </c>
      <c r="B41" s="22" t="s">
        <v>36</v>
      </c>
      <c r="C41" s="22" t="s">
        <v>13</v>
      </c>
      <c r="D41" s="22">
        <v>4</v>
      </c>
      <c r="E41" s="22">
        <v>55</v>
      </c>
      <c r="F41" s="22">
        <v>1450</v>
      </c>
      <c r="G41" s="22">
        <v>834</v>
      </c>
      <c r="H41" s="22">
        <v>620</v>
      </c>
      <c r="I41" s="22">
        <v>348</v>
      </c>
      <c r="J41" s="22">
        <v>930</v>
      </c>
      <c r="K41" s="22">
        <v>870</v>
      </c>
      <c r="L41" s="22">
        <v>850</v>
      </c>
      <c r="M41" s="18">
        <v>5902</v>
      </c>
      <c r="N41" s="18">
        <v>324610</v>
      </c>
      <c r="O41" s="22" t="s">
        <v>11</v>
      </c>
      <c r="P41" s="22">
        <v>96</v>
      </c>
    </row>
    <row r="42" spans="1:16" x14ac:dyDescent="0.3">
      <c r="A42" s="16" t="s">
        <v>43</v>
      </c>
      <c r="B42" s="16" t="s">
        <v>36</v>
      </c>
      <c r="C42" s="16" t="s">
        <v>14</v>
      </c>
      <c r="D42" s="16">
        <v>4</v>
      </c>
      <c r="E42" s="16">
        <v>55</v>
      </c>
      <c r="F42" s="16"/>
      <c r="G42" s="16">
        <v>5</v>
      </c>
      <c r="H42" s="16"/>
      <c r="I42" s="16"/>
      <c r="J42" s="16"/>
      <c r="K42" s="16"/>
      <c r="L42" s="16"/>
      <c r="M42" s="18">
        <v>5</v>
      </c>
      <c r="N42" s="18">
        <v>275</v>
      </c>
      <c r="O42" s="16" t="s">
        <v>11</v>
      </c>
      <c r="P42" s="16">
        <v>100</v>
      </c>
    </row>
    <row r="43" spans="1:16" x14ac:dyDescent="0.3">
      <c r="A43" s="22" t="s">
        <v>43</v>
      </c>
      <c r="B43" s="22" t="s">
        <v>36</v>
      </c>
      <c r="C43" s="22" t="s">
        <v>15</v>
      </c>
      <c r="D43" s="22">
        <v>4</v>
      </c>
      <c r="E43" s="22">
        <v>55</v>
      </c>
      <c r="F43" s="22">
        <v>5</v>
      </c>
      <c r="G43" s="22"/>
      <c r="H43" s="22"/>
      <c r="I43" s="22"/>
      <c r="J43" s="22"/>
      <c r="K43" s="22"/>
      <c r="L43" s="22"/>
      <c r="M43" s="18">
        <v>5</v>
      </c>
      <c r="N43" s="18">
        <v>275</v>
      </c>
      <c r="O43" s="22" t="s">
        <v>11</v>
      </c>
      <c r="P43" s="22">
        <v>95</v>
      </c>
    </row>
    <row r="44" spans="1:16" x14ac:dyDescent="0.3">
      <c r="A44" s="16" t="s">
        <v>43</v>
      </c>
      <c r="B44" s="16" t="s">
        <v>36</v>
      </c>
      <c r="C44" s="16" t="s">
        <v>44</v>
      </c>
      <c r="D44" s="16">
        <v>4</v>
      </c>
      <c r="E44" s="16">
        <v>55</v>
      </c>
      <c r="F44" s="16"/>
      <c r="G44" s="16">
        <v>5</v>
      </c>
      <c r="H44" s="16"/>
      <c r="I44" s="16"/>
      <c r="J44" s="16"/>
      <c r="K44" s="16"/>
      <c r="L44" s="16"/>
      <c r="M44" s="18">
        <v>5</v>
      </c>
      <c r="N44" s="18">
        <v>275</v>
      </c>
      <c r="O44" s="16" t="s">
        <v>11</v>
      </c>
      <c r="P44" s="16">
        <v>100</v>
      </c>
    </row>
    <row r="45" spans="1:16" x14ac:dyDescent="0.3">
      <c r="A45" s="22" t="s">
        <v>45</v>
      </c>
      <c r="B45" s="22" t="s">
        <v>46</v>
      </c>
      <c r="C45" s="22" t="s">
        <v>10</v>
      </c>
      <c r="D45" s="22">
        <v>3.5</v>
      </c>
      <c r="E45" s="22">
        <v>25</v>
      </c>
      <c r="F45" s="22">
        <v>604</v>
      </c>
      <c r="G45" s="22">
        <v>339</v>
      </c>
      <c r="H45" s="22">
        <v>853</v>
      </c>
      <c r="I45" s="22">
        <v>2331</v>
      </c>
      <c r="J45" s="22">
        <v>1049</v>
      </c>
      <c r="K45" s="22">
        <v>326</v>
      </c>
      <c r="L45" s="22">
        <v>708</v>
      </c>
      <c r="M45" s="18">
        <v>6210</v>
      </c>
      <c r="N45" s="18">
        <v>155250</v>
      </c>
      <c r="O45" s="22" t="s">
        <v>11</v>
      </c>
      <c r="P45" s="22">
        <v>99</v>
      </c>
    </row>
    <row r="46" spans="1:16" x14ac:dyDescent="0.3">
      <c r="A46" s="16" t="s">
        <v>45</v>
      </c>
      <c r="B46" s="16" t="s">
        <v>46</v>
      </c>
      <c r="C46" s="16" t="s">
        <v>13</v>
      </c>
      <c r="D46" s="16">
        <v>3.5</v>
      </c>
      <c r="E46" s="16">
        <v>35</v>
      </c>
      <c r="F46" s="16">
        <v>1350</v>
      </c>
      <c r="G46" s="16">
        <v>1200</v>
      </c>
      <c r="H46" s="16">
        <v>567</v>
      </c>
      <c r="I46" s="16">
        <v>200</v>
      </c>
      <c r="J46" s="16">
        <v>540</v>
      </c>
      <c r="K46" s="16">
        <v>1250</v>
      </c>
      <c r="L46" s="16">
        <v>890</v>
      </c>
      <c r="M46" s="18">
        <v>5997</v>
      </c>
      <c r="N46" s="18">
        <v>209895</v>
      </c>
      <c r="O46" s="16" t="s">
        <v>11</v>
      </c>
      <c r="P46" s="16">
        <v>91</v>
      </c>
    </row>
    <row r="47" spans="1:16" x14ac:dyDescent="0.3">
      <c r="A47" s="22" t="s">
        <v>47</v>
      </c>
      <c r="B47" s="22" t="s">
        <v>48</v>
      </c>
      <c r="C47" s="22" t="s">
        <v>10</v>
      </c>
      <c r="D47" s="22">
        <v>5</v>
      </c>
      <c r="E47" s="22">
        <v>35</v>
      </c>
      <c r="F47" s="22">
        <v>527</v>
      </c>
      <c r="G47" s="22">
        <v>203</v>
      </c>
      <c r="H47" s="22">
        <v>395</v>
      </c>
      <c r="I47" s="22">
        <v>499</v>
      </c>
      <c r="J47" s="22">
        <v>915</v>
      </c>
      <c r="K47" s="22">
        <v>230</v>
      </c>
      <c r="L47" s="22">
        <v>532</v>
      </c>
      <c r="M47" s="18">
        <v>3301</v>
      </c>
      <c r="N47" s="18">
        <v>115535</v>
      </c>
      <c r="O47" s="22" t="s">
        <v>11</v>
      </c>
      <c r="P47" s="22">
        <v>91</v>
      </c>
    </row>
    <row r="48" spans="1:16" x14ac:dyDescent="0.3">
      <c r="A48" s="16" t="s">
        <v>47</v>
      </c>
      <c r="B48" s="16" t="s">
        <v>48</v>
      </c>
      <c r="C48" s="16" t="s">
        <v>13</v>
      </c>
      <c r="D48" s="16">
        <v>5</v>
      </c>
      <c r="E48" s="16">
        <v>45</v>
      </c>
      <c r="F48" s="16">
        <v>342</v>
      </c>
      <c r="G48" s="16">
        <v>280</v>
      </c>
      <c r="H48" s="16">
        <v>133</v>
      </c>
      <c r="I48" s="16">
        <v>200</v>
      </c>
      <c r="J48" s="16">
        <v>187</v>
      </c>
      <c r="K48" s="16">
        <v>850</v>
      </c>
      <c r="L48" s="16">
        <v>345</v>
      </c>
      <c r="M48" s="18">
        <v>2337</v>
      </c>
      <c r="N48" s="18">
        <v>105165</v>
      </c>
      <c r="O48" s="16" t="s">
        <v>11</v>
      </c>
      <c r="P48" s="16">
        <v>94</v>
      </c>
    </row>
    <row r="49" spans="1:16" x14ac:dyDescent="0.3">
      <c r="A49" s="22" t="s">
        <v>47</v>
      </c>
      <c r="B49" s="22" t="s">
        <v>48</v>
      </c>
      <c r="C49" s="22" t="s">
        <v>44</v>
      </c>
      <c r="D49" s="22">
        <v>5</v>
      </c>
      <c r="E49" s="22">
        <v>45</v>
      </c>
      <c r="F49" s="22">
        <v>28</v>
      </c>
      <c r="G49" s="22">
        <v>5</v>
      </c>
      <c r="H49" s="22"/>
      <c r="I49" s="22"/>
      <c r="J49" s="22"/>
      <c r="K49" s="22"/>
      <c r="L49" s="22"/>
      <c r="M49" s="18">
        <v>33</v>
      </c>
      <c r="N49" s="18">
        <v>1485</v>
      </c>
      <c r="O49" s="22" t="s">
        <v>11</v>
      </c>
      <c r="P49" s="22">
        <v>90</v>
      </c>
    </row>
    <row r="50" spans="1:16" x14ac:dyDescent="0.3">
      <c r="A50" s="16" t="s">
        <v>49</v>
      </c>
      <c r="B50" s="16" t="s">
        <v>50</v>
      </c>
      <c r="C50" s="16" t="s">
        <v>10</v>
      </c>
      <c r="D50" s="16">
        <v>55</v>
      </c>
      <c r="E50" s="16">
        <v>375</v>
      </c>
      <c r="F50" s="16">
        <v>36</v>
      </c>
      <c r="G50" s="16">
        <v>40</v>
      </c>
      <c r="H50" s="16">
        <v>45</v>
      </c>
      <c r="I50" s="16">
        <v>141</v>
      </c>
      <c r="J50" s="16">
        <v>156</v>
      </c>
      <c r="K50" s="16">
        <v>73</v>
      </c>
      <c r="L50" s="16">
        <v>39</v>
      </c>
      <c r="M50" s="18">
        <v>530</v>
      </c>
      <c r="N50" s="18">
        <v>198750</v>
      </c>
      <c r="O50" s="16" t="s">
        <v>11</v>
      </c>
      <c r="P50" s="16">
        <v>92</v>
      </c>
    </row>
    <row r="51" spans="1:16" x14ac:dyDescent="0.3">
      <c r="A51" s="22" t="s">
        <v>49</v>
      </c>
      <c r="B51" s="22" t="s">
        <v>50</v>
      </c>
      <c r="C51" s="22" t="s">
        <v>13</v>
      </c>
      <c r="D51" s="22">
        <v>55</v>
      </c>
      <c r="E51" s="22">
        <v>400</v>
      </c>
      <c r="F51" s="22">
        <v>25</v>
      </c>
      <c r="G51" s="22">
        <v>30</v>
      </c>
      <c r="H51" s="22">
        <v>23</v>
      </c>
      <c r="I51" s="22">
        <v>22</v>
      </c>
      <c r="J51" s="22">
        <v>35</v>
      </c>
      <c r="K51" s="22">
        <v>135</v>
      </c>
      <c r="L51" s="22">
        <v>142</v>
      </c>
      <c r="M51" s="18">
        <v>412</v>
      </c>
      <c r="N51" s="18">
        <v>164800</v>
      </c>
      <c r="O51" s="22" t="s">
        <v>11</v>
      </c>
      <c r="P51" s="22">
        <v>95</v>
      </c>
    </row>
    <row r="52" spans="1:16" x14ac:dyDescent="0.3">
      <c r="A52" s="16" t="s">
        <v>49</v>
      </c>
      <c r="B52" s="16" t="s">
        <v>50</v>
      </c>
      <c r="C52" s="16" t="s">
        <v>18</v>
      </c>
      <c r="D52" s="16">
        <v>55</v>
      </c>
      <c r="E52" s="16">
        <v>510</v>
      </c>
      <c r="F52" s="16">
        <v>33</v>
      </c>
      <c r="G52" s="16">
        <v>15</v>
      </c>
      <c r="H52" s="16"/>
      <c r="I52" s="16"/>
      <c r="J52" s="16"/>
      <c r="K52" s="16"/>
      <c r="L52" s="16"/>
      <c r="M52" s="18">
        <v>48</v>
      </c>
      <c r="N52" s="18">
        <v>24480</v>
      </c>
      <c r="O52" s="16" t="s">
        <v>11</v>
      </c>
      <c r="P52" s="16">
        <v>98</v>
      </c>
    </row>
    <row r="53" spans="1:16" x14ac:dyDescent="0.3">
      <c r="A53" s="22" t="s">
        <v>49</v>
      </c>
      <c r="B53" s="22" t="s">
        <v>50</v>
      </c>
      <c r="C53" s="22" t="s">
        <v>252</v>
      </c>
      <c r="D53" s="22">
        <v>55</v>
      </c>
      <c r="E53" s="22">
        <v>510</v>
      </c>
      <c r="F53" s="22">
        <v>53</v>
      </c>
      <c r="G53" s="22">
        <v>21</v>
      </c>
      <c r="H53" s="22"/>
      <c r="I53" s="22"/>
      <c r="J53" s="22"/>
      <c r="K53" s="22"/>
      <c r="L53" s="22"/>
      <c r="M53" s="18">
        <v>74</v>
      </c>
      <c r="N53" s="18">
        <v>37740</v>
      </c>
      <c r="O53" s="22" t="s">
        <v>11</v>
      </c>
      <c r="P53" s="22">
        <v>99</v>
      </c>
    </row>
    <row r="54" spans="1:16" x14ac:dyDescent="0.3">
      <c r="A54" s="16" t="s">
        <v>51</v>
      </c>
      <c r="B54" s="16" t="s">
        <v>52</v>
      </c>
      <c r="C54" s="16" t="s">
        <v>10</v>
      </c>
      <c r="D54" s="16">
        <v>40</v>
      </c>
      <c r="E54" s="16">
        <v>359</v>
      </c>
      <c r="F54" s="16">
        <v>41</v>
      </c>
      <c r="G54" s="16">
        <v>106</v>
      </c>
      <c r="H54" s="16">
        <v>81</v>
      </c>
      <c r="I54" s="16">
        <v>215</v>
      </c>
      <c r="J54" s="16">
        <v>255</v>
      </c>
      <c r="K54" s="16">
        <v>72</v>
      </c>
      <c r="L54" s="16">
        <v>21</v>
      </c>
      <c r="M54" s="18">
        <v>791</v>
      </c>
      <c r="N54" s="18">
        <v>283969</v>
      </c>
      <c r="O54" s="16" t="s">
        <v>11</v>
      </c>
      <c r="P54" s="16">
        <v>93</v>
      </c>
    </row>
    <row r="55" spans="1:16" x14ac:dyDescent="0.3">
      <c r="A55" s="22" t="s">
        <v>51</v>
      </c>
      <c r="B55" s="22" t="s">
        <v>52</v>
      </c>
      <c r="C55" s="22" t="s">
        <v>18</v>
      </c>
      <c r="D55" s="22">
        <v>40</v>
      </c>
      <c r="E55" s="22">
        <v>399</v>
      </c>
      <c r="F55" s="22">
        <v>55</v>
      </c>
      <c r="G55" s="22">
        <v>45</v>
      </c>
      <c r="H55" s="22"/>
      <c r="I55" s="22"/>
      <c r="J55" s="22"/>
      <c r="K55" s="22"/>
      <c r="L55" s="22"/>
      <c r="M55" s="18">
        <v>100</v>
      </c>
      <c r="N55" s="18">
        <v>39900</v>
      </c>
      <c r="O55" s="22" t="s">
        <v>11</v>
      </c>
      <c r="P55" s="22">
        <v>98</v>
      </c>
    </row>
    <row r="56" spans="1:16" x14ac:dyDescent="0.3">
      <c r="A56" s="16" t="s">
        <v>51</v>
      </c>
      <c r="B56" s="16" t="s">
        <v>52</v>
      </c>
      <c r="C56" s="16" t="s">
        <v>252</v>
      </c>
      <c r="D56" s="16">
        <v>40</v>
      </c>
      <c r="E56" s="16">
        <v>399</v>
      </c>
      <c r="F56" s="16">
        <v>30</v>
      </c>
      <c r="G56" s="16"/>
      <c r="H56" s="16"/>
      <c r="I56" s="16"/>
      <c r="J56" s="16"/>
      <c r="K56" s="16"/>
      <c r="L56" s="16"/>
      <c r="M56" s="18">
        <v>30</v>
      </c>
      <c r="N56" s="18">
        <v>11970</v>
      </c>
      <c r="O56" s="16" t="s">
        <v>11</v>
      </c>
      <c r="P56" s="16">
        <v>99</v>
      </c>
    </row>
    <row r="57" spans="1:16" x14ac:dyDescent="0.3">
      <c r="A57" s="22" t="s">
        <v>53</v>
      </c>
      <c r="B57" s="22" t="s">
        <v>54</v>
      </c>
      <c r="C57" s="22" t="s">
        <v>18</v>
      </c>
      <c r="D57" s="22">
        <v>30</v>
      </c>
      <c r="E57" s="22">
        <v>120</v>
      </c>
      <c r="F57" s="22">
        <v>42</v>
      </c>
      <c r="G57" s="22">
        <v>47</v>
      </c>
      <c r="H57" s="22">
        <v>12</v>
      </c>
      <c r="I57" s="22">
        <v>7</v>
      </c>
      <c r="J57" s="22">
        <v>71</v>
      </c>
      <c r="K57" s="22">
        <v>29</v>
      </c>
      <c r="L57" s="22">
        <v>31</v>
      </c>
      <c r="M57" s="18">
        <v>239</v>
      </c>
      <c r="N57" s="18">
        <v>28680</v>
      </c>
      <c r="O57" s="22" t="s">
        <v>11</v>
      </c>
      <c r="P57" s="22">
        <v>96</v>
      </c>
    </row>
    <row r="58" spans="1:16" x14ac:dyDescent="0.3">
      <c r="A58" s="16" t="s">
        <v>53</v>
      </c>
      <c r="B58" s="16" t="s">
        <v>54</v>
      </c>
      <c r="C58" s="16" t="s">
        <v>252</v>
      </c>
      <c r="D58" s="16">
        <v>30</v>
      </c>
      <c r="E58" s="16">
        <v>150</v>
      </c>
      <c r="F58" s="16">
        <v>26</v>
      </c>
      <c r="G58" s="16">
        <v>25</v>
      </c>
      <c r="H58" s="16"/>
      <c r="I58" s="16"/>
      <c r="J58" s="16"/>
      <c r="K58" s="16"/>
      <c r="L58" s="16"/>
      <c r="M58" s="18">
        <v>51</v>
      </c>
      <c r="N58" s="18">
        <v>7650</v>
      </c>
      <c r="O58" s="16" t="s">
        <v>11</v>
      </c>
      <c r="P58" s="16">
        <v>100</v>
      </c>
    </row>
    <row r="59" spans="1:16" x14ac:dyDescent="0.3">
      <c r="A59" s="22" t="s">
        <v>53</v>
      </c>
      <c r="B59" s="22" t="s">
        <v>54</v>
      </c>
      <c r="C59" s="22" t="s">
        <v>15</v>
      </c>
      <c r="D59" s="22">
        <v>30</v>
      </c>
      <c r="E59" s="22">
        <v>120</v>
      </c>
      <c r="F59" s="22">
        <v>5</v>
      </c>
      <c r="G59" s="22"/>
      <c r="H59" s="22"/>
      <c r="I59" s="22"/>
      <c r="J59" s="22"/>
      <c r="K59" s="22"/>
      <c r="L59" s="22"/>
      <c r="M59" s="18">
        <v>5</v>
      </c>
      <c r="N59" s="18">
        <v>600</v>
      </c>
      <c r="O59" s="22" t="s">
        <v>11</v>
      </c>
      <c r="P59" s="22">
        <v>96</v>
      </c>
    </row>
    <row r="60" spans="1:16" x14ac:dyDescent="0.3">
      <c r="A60" s="16" t="s">
        <v>53</v>
      </c>
      <c r="B60" s="16" t="s">
        <v>54</v>
      </c>
      <c r="C60" s="16" t="s">
        <v>44</v>
      </c>
      <c r="D60" s="16">
        <v>30</v>
      </c>
      <c r="E60" s="16">
        <v>120</v>
      </c>
      <c r="F60" s="16">
        <v>8</v>
      </c>
      <c r="G60" s="16"/>
      <c r="H60" s="16"/>
      <c r="I60" s="16"/>
      <c r="J60" s="16"/>
      <c r="K60" s="16"/>
      <c r="L60" s="16"/>
      <c r="M60" s="18">
        <v>8</v>
      </c>
      <c r="N60" s="18">
        <v>960</v>
      </c>
      <c r="O60" s="16" t="s">
        <v>11</v>
      </c>
      <c r="P60" s="16">
        <v>97</v>
      </c>
    </row>
    <row r="61" spans="1:16" x14ac:dyDescent="0.3">
      <c r="A61" s="22" t="s">
        <v>55</v>
      </c>
      <c r="B61" s="22" t="s">
        <v>56</v>
      </c>
      <c r="C61" s="22" t="s">
        <v>10</v>
      </c>
      <c r="D61" s="22">
        <v>9</v>
      </c>
      <c r="E61" s="22">
        <v>45</v>
      </c>
      <c r="F61" s="22">
        <v>80</v>
      </c>
      <c r="G61" s="22">
        <v>71</v>
      </c>
      <c r="H61" s="22">
        <v>200</v>
      </c>
      <c r="I61" s="22">
        <v>114</v>
      </c>
      <c r="J61" s="22">
        <v>210</v>
      </c>
      <c r="K61" s="22">
        <v>116</v>
      </c>
      <c r="L61" s="22">
        <v>408</v>
      </c>
      <c r="M61" s="18">
        <v>1199</v>
      </c>
      <c r="N61" s="18">
        <v>53955</v>
      </c>
      <c r="O61" s="22" t="s">
        <v>11</v>
      </c>
      <c r="P61" s="22">
        <v>97</v>
      </c>
    </row>
    <row r="62" spans="1:16" x14ac:dyDescent="0.3">
      <c r="A62" s="16" t="s">
        <v>55</v>
      </c>
      <c r="B62" s="16" t="s">
        <v>56</v>
      </c>
      <c r="C62" s="16" t="s">
        <v>13</v>
      </c>
      <c r="D62" s="16">
        <v>9</v>
      </c>
      <c r="E62" s="16">
        <v>55</v>
      </c>
      <c r="F62" s="16">
        <v>230</v>
      </c>
      <c r="G62" s="16">
        <v>185</v>
      </c>
      <c r="H62" s="16">
        <v>74</v>
      </c>
      <c r="I62" s="16">
        <v>67</v>
      </c>
      <c r="J62" s="16">
        <v>55</v>
      </c>
      <c r="K62" s="16">
        <v>80</v>
      </c>
      <c r="L62" s="16">
        <v>250</v>
      </c>
      <c r="M62" s="18">
        <v>941</v>
      </c>
      <c r="N62" s="18">
        <v>51755</v>
      </c>
      <c r="O62" s="16" t="s">
        <v>11</v>
      </c>
      <c r="P62" s="16">
        <v>90</v>
      </c>
    </row>
    <row r="63" spans="1:16" x14ac:dyDescent="0.3">
      <c r="A63" s="22" t="s">
        <v>57</v>
      </c>
      <c r="B63" s="22" t="s">
        <v>58</v>
      </c>
      <c r="C63" s="22" t="s">
        <v>10</v>
      </c>
      <c r="D63" s="22">
        <v>7.5</v>
      </c>
      <c r="E63" s="22">
        <v>58</v>
      </c>
      <c r="F63" s="22">
        <v>94</v>
      </c>
      <c r="G63" s="22">
        <v>138</v>
      </c>
      <c r="H63" s="22">
        <v>124</v>
      </c>
      <c r="I63" s="22">
        <v>72</v>
      </c>
      <c r="J63" s="22">
        <v>10</v>
      </c>
      <c r="K63" s="22">
        <v>0</v>
      </c>
      <c r="L63" s="22">
        <v>0</v>
      </c>
      <c r="M63" s="18">
        <v>438</v>
      </c>
      <c r="N63" s="18">
        <v>25404</v>
      </c>
      <c r="O63" s="22" t="s">
        <v>11</v>
      </c>
      <c r="P63" s="22">
        <v>99</v>
      </c>
    </row>
    <row r="64" spans="1:16" x14ac:dyDescent="0.3">
      <c r="A64" s="16" t="s">
        <v>57</v>
      </c>
      <c r="B64" s="16" t="s">
        <v>58</v>
      </c>
      <c r="C64" s="16" t="s">
        <v>13</v>
      </c>
      <c r="D64" s="16">
        <v>7.5</v>
      </c>
      <c r="E64" s="16">
        <v>70</v>
      </c>
      <c r="F64" s="16">
        <v>360</v>
      </c>
      <c r="G64" s="16">
        <v>245</v>
      </c>
      <c r="H64" s="16">
        <v>133</v>
      </c>
      <c r="I64" s="16">
        <v>88</v>
      </c>
      <c r="J64" s="16">
        <v>10</v>
      </c>
      <c r="K64" s="16"/>
      <c r="L64" s="16"/>
      <c r="M64" s="18">
        <v>836</v>
      </c>
      <c r="N64" s="18">
        <v>58520</v>
      </c>
      <c r="O64" s="16" t="s">
        <v>11</v>
      </c>
      <c r="P64" s="16">
        <v>99</v>
      </c>
    </row>
    <row r="65" spans="1:16" x14ac:dyDescent="0.3">
      <c r="A65" s="22" t="s">
        <v>57</v>
      </c>
      <c r="B65" s="22" t="s">
        <v>58</v>
      </c>
      <c r="C65" s="22" t="s">
        <v>44</v>
      </c>
      <c r="D65" s="22">
        <v>7.5</v>
      </c>
      <c r="E65" s="22">
        <v>70</v>
      </c>
      <c r="F65" s="22">
        <v>5</v>
      </c>
      <c r="G65" s="22"/>
      <c r="H65" s="22"/>
      <c r="I65" s="22"/>
      <c r="J65" s="22"/>
      <c r="K65" s="22"/>
      <c r="L65" s="22"/>
      <c r="M65" s="18">
        <v>5</v>
      </c>
      <c r="N65" s="18">
        <v>350</v>
      </c>
      <c r="O65" s="22" t="s">
        <v>11</v>
      </c>
      <c r="P65" s="22">
        <v>96</v>
      </c>
    </row>
    <row r="66" spans="1:16" x14ac:dyDescent="0.3">
      <c r="A66" s="16" t="s">
        <v>59</v>
      </c>
      <c r="B66" s="16" t="s">
        <v>60</v>
      </c>
      <c r="C66" s="16" t="s">
        <v>10</v>
      </c>
      <c r="D66" s="16">
        <v>3.5</v>
      </c>
      <c r="E66" s="16">
        <v>35</v>
      </c>
      <c r="F66" s="16">
        <v>62</v>
      </c>
      <c r="G66" s="16">
        <v>36</v>
      </c>
      <c r="H66" s="16">
        <v>46</v>
      </c>
      <c r="I66" s="16">
        <v>34</v>
      </c>
      <c r="J66" s="16">
        <v>1</v>
      </c>
      <c r="K66" s="16">
        <v>1</v>
      </c>
      <c r="L66" s="16">
        <v>4</v>
      </c>
      <c r="M66" s="18">
        <v>184</v>
      </c>
      <c r="N66" s="18">
        <v>6440</v>
      </c>
      <c r="O66" s="16" t="s">
        <v>11</v>
      </c>
      <c r="P66" s="16">
        <v>100</v>
      </c>
    </row>
    <row r="67" spans="1:16" x14ac:dyDescent="0.3">
      <c r="A67" s="22" t="s">
        <v>59</v>
      </c>
      <c r="B67" s="22" t="s">
        <v>60</v>
      </c>
      <c r="C67" s="22" t="s">
        <v>13</v>
      </c>
      <c r="D67" s="22">
        <v>3.5</v>
      </c>
      <c r="E67" s="22">
        <v>50</v>
      </c>
      <c r="F67" s="22">
        <v>5</v>
      </c>
      <c r="G67" s="22"/>
      <c r="H67" s="22"/>
      <c r="I67" s="22"/>
      <c r="J67" s="22"/>
      <c r="K67" s="22"/>
      <c r="L67" s="22"/>
      <c r="M67" s="18">
        <v>5</v>
      </c>
      <c r="N67" s="18">
        <v>250</v>
      </c>
      <c r="O67" s="22" t="s">
        <v>11</v>
      </c>
      <c r="P67" s="22">
        <v>92</v>
      </c>
    </row>
    <row r="68" spans="1:16" x14ac:dyDescent="0.3">
      <c r="A68" s="16" t="s">
        <v>59</v>
      </c>
      <c r="B68" s="16" t="s">
        <v>60</v>
      </c>
      <c r="C68" s="16" t="s">
        <v>26</v>
      </c>
      <c r="D68" s="16">
        <v>3.5</v>
      </c>
      <c r="E68" s="16">
        <v>50</v>
      </c>
      <c r="F68" s="16">
        <v>3</v>
      </c>
      <c r="G68" s="16"/>
      <c r="H68" s="16"/>
      <c r="I68" s="16"/>
      <c r="J68" s="16"/>
      <c r="K68" s="16"/>
      <c r="L68" s="16"/>
      <c r="M68" s="18">
        <v>3</v>
      </c>
      <c r="N68" s="18">
        <v>150</v>
      </c>
      <c r="O68" s="16" t="s">
        <v>11</v>
      </c>
      <c r="P68" s="16">
        <v>93</v>
      </c>
    </row>
    <row r="69" spans="1:16" x14ac:dyDescent="0.3">
      <c r="A69" s="22" t="s">
        <v>59</v>
      </c>
      <c r="B69" s="22" t="s">
        <v>60</v>
      </c>
      <c r="C69" s="22" t="s">
        <v>18</v>
      </c>
      <c r="D69" s="22">
        <v>3.5</v>
      </c>
      <c r="E69" s="22">
        <v>65</v>
      </c>
      <c r="F69" s="22">
        <v>35</v>
      </c>
      <c r="G69" s="22"/>
      <c r="H69" s="22"/>
      <c r="I69" s="22"/>
      <c r="J69" s="22"/>
      <c r="K69" s="22"/>
      <c r="L69" s="22"/>
      <c r="M69" s="18">
        <v>35</v>
      </c>
      <c r="N69" s="18">
        <v>2275</v>
      </c>
      <c r="O69" s="22" t="s">
        <v>11</v>
      </c>
      <c r="P69" s="22">
        <v>96</v>
      </c>
    </row>
    <row r="70" spans="1:16" x14ac:dyDescent="0.3">
      <c r="A70" s="16" t="s">
        <v>61</v>
      </c>
      <c r="B70" s="16" t="s">
        <v>60</v>
      </c>
      <c r="C70" s="16" t="s">
        <v>10</v>
      </c>
      <c r="D70" s="16">
        <v>5.5</v>
      </c>
      <c r="E70" s="16">
        <v>75</v>
      </c>
      <c r="F70" s="16">
        <v>45</v>
      </c>
      <c r="G70" s="16">
        <v>3</v>
      </c>
      <c r="H70" s="16">
        <v>10</v>
      </c>
      <c r="I70" s="16">
        <v>21</v>
      </c>
      <c r="J70" s="16">
        <v>1</v>
      </c>
      <c r="K70" s="16">
        <v>40</v>
      </c>
      <c r="L70" s="16">
        <v>41</v>
      </c>
      <c r="M70" s="18">
        <v>161</v>
      </c>
      <c r="N70" s="18">
        <v>12075</v>
      </c>
      <c r="O70" s="16" t="s">
        <v>11</v>
      </c>
      <c r="P70" s="16">
        <v>91</v>
      </c>
    </row>
    <row r="71" spans="1:16" x14ac:dyDescent="0.3">
      <c r="A71" s="22" t="s">
        <v>61</v>
      </c>
      <c r="B71" s="22" t="s">
        <v>60</v>
      </c>
      <c r="C71" s="22" t="s">
        <v>13</v>
      </c>
      <c r="D71" s="22">
        <v>5.5</v>
      </c>
      <c r="E71" s="22">
        <v>80</v>
      </c>
      <c r="F71" s="22">
        <v>200</v>
      </c>
      <c r="G71" s="22">
        <v>45</v>
      </c>
      <c r="H71" s="22">
        <v>5</v>
      </c>
      <c r="I71" s="22"/>
      <c r="J71" s="22"/>
      <c r="K71" s="22"/>
      <c r="L71" s="22"/>
      <c r="M71" s="18">
        <v>250</v>
      </c>
      <c r="N71" s="18">
        <v>20000</v>
      </c>
      <c r="O71" s="22" t="s">
        <v>11</v>
      </c>
      <c r="P71" s="22">
        <v>92</v>
      </c>
    </row>
    <row r="72" spans="1:16" x14ac:dyDescent="0.3">
      <c r="A72" s="16" t="s">
        <v>61</v>
      </c>
      <c r="B72" s="16" t="s">
        <v>60</v>
      </c>
      <c r="C72" s="16" t="s">
        <v>18</v>
      </c>
      <c r="D72" s="16">
        <v>5.5</v>
      </c>
      <c r="E72" s="16">
        <v>95</v>
      </c>
      <c r="F72" s="16">
        <v>35</v>
      </c>
      <c r="G72" s="16"/>
      <c r="H72" s="16"/>
      <c r="I72" s="16"/>
      <c r="J72" s="16"/>
      <c r="K72" s="16"/>
      <c r="L72" s="16"/>
      <c r="M72" s="18">
        <v>35</v>
      </c>
      <c r="N72" s="18">
        <v>3325</v>
      </c>
      <c r="O72" s="16" t="s">
        <v>11</v>
      </c>
      <c r="P72" s="16">
        <v>96</v>
      </c>
    </row>
    <row r="73" spans="1:16" x14ac:dyDescent="0.3">
      <c r="A73" s="22" t="s">
        <v>62</v>
      </c>
      <c r="B73" s="22" t="s">
        <v>63</v>
      </c>
      <c r="C73" s="22" t="s">
        <v>10</v>
      </c>
      <c r="D73" s="22">
        <v>3.5</v>
      </c>
      <c r="E73" s="22">
        <v>28</v>
      </c>
      <c r="F73" s="22">
        <v>299</v>
      </c>
      <c r="G73" s="22">
        <v>83</v>
      </c>
      <c r="H73" s="22">
        <v>176</v>
      </c>
      <c r="I73" s="22">
        <v>400</v>
      </c>
      <c r="J73" s="22">
        <v>427</v>
      </c>
      <c r="K73" s="22">
        <v>459</v>
      </c>
      <c r="L73" s="22">
        <v>369</v>
      </c>
      <c r="M73" s="18">
        <v>2213</v>
      </c>
      <c r="N73" s="18">
        <v>61964</v>
      </c>
      <c r="O73" s="22" t="s">
        <v>11</v>
      </c>
      <c r="P73" s="22">
        <v>99</v>
      </c>
    </row>
    <row r="74" spans="1:16" x14ac:dyDescent="0.3">
      <c r="A74" s="16" t="s">
        <v>62</v>
      </c>
      <c r="B74" s="16" t="s">
        <v>63</v>
      </c>
      <c r="C74" s="16" t="s">
        <v>13</v>
      </c>
      <c r="D74" s="16">
        <v>3.5</v>
      </c>
      <c r="E74" s="16">
        <v>35</v>
      </c>
      <c r="F74" s="16">
        <v>433</v>
      </c>
      <c r="G74" s="16">
        <v>350</v>
      </c>
      <c r="H74" s="16">
        <v>235</v>
      </c>
      <c r="I74" s="16">
        <v>170</v>
      </c>
      <c r="J74" s="16">
        <v>55</v>
      </c>
      <c r="K74" s="16">
        <v>135</v>
      </c>
      <c r="L74" s="16">
        <v>120</v>
      </c>
      <c r="M74" s="18">
        <v>1498</v>
      </c>
      <c r="N74" s="18">
        <v>52430</v>
      </c>
      <c r="O74" s="16" t="s">
        <v>11</v>
      </c>
      <c r="P74" s="16">
        <v>99</v>
      </c>
    </row>
    <row r="75" spans="1:16" x14ac:dyDescent="0.3">
      <c r="A75" s="22" t="s">
        <v>62</v>
      </c>
      <c r="B75" s="22" t="s">
        <v>63</v>
      </c>
      <c r="C75" s="22" t="s">
        <v>44</v>
      </c>
      <c r="D75" s="22">
        <v>3.5</v>
      </c>
      <c r="E75" s="22">
        <v>35</v>
      </c>
      <c r="F75" s="22"/>
      <c r="G75" s="22">
        <v>13</v>
      </c>
      <c r="H75" s="22"/>
      <c r="I75" s="22"/>
      <c r="J75" s="22"/>
      <c r="K75" s="22"/>
      <c r="L75" s="22"/>
      <c r="M75" s="18">
        <v>13</v>
      </c>
      <c r="N75" s="18">
        <v>455</v>
      </c>
      <c r="O75" s="22" t="s">
        <v>11</v>
      </c>
      <c r="P75" s="22">
        <v>100</v>
      </c>
    </row>
    <row r="76" spans="1:16" x14ac:dyDescent="0.3">
      <c r="A76" s="16" t="s">
        <v>64</v>
      </c>
      <c r="B76" s="16" t="s">
        <v>60</v>
      </c>
      <c r="C76" s="16" t="s">
        <v>10</v>
      </c>
      <c r="D76" s="16">
        <v>8</v>
      </c>
      <c r="E76" s="16">
        <v>65</v>
      </c>
      <c r="F76" s="16">
        <v>163</v>
      </c>
      <c r="G76" s="16">
        <v>33</v>
      </c>
      <c r="H76" s="16">
        <v>68</v>
      </c>
      <c r="I76" s="16">
        <v>32</v>
      </c>
      <c r="J76" s="16">
        <v>138</v>
      </c>
      <c r="K76" s="16">
        <v>386</v>
      </c>
      <c r="L76" s="16">
        <v>233</v>
      </c>
      <c r="M76" s="18">
        <v>1053</v>
      </c>
      <c r="N76" s="18">
        <v>68445</v>
      </c>
      <c r="O76" s="16" t="s">
        <v>11</v>
      </c>
      <c r="P76" s="16">
        <v>91</v>
      </c>
    </row>
    <row r="77" spans="1:16" x14ac:dyDescent="0.3">
      <c r="A77" s="22" t="s">
        <v>64</v>
      </c>
      <c r="B77" s="22" t="s">
        <v>60</v>
      </c>
      <c r="C77" s="22" t="s">
        <v>13</v>
      </c>
      <c r="D77" s="22">
        <v>8</v>
      </c>
      <c r="E77" s="22">
        <v>80</v>
      </c>
      <c r="F77" s="22">
        <v>189</v>
      </c>
      <c r="G77" s="22">
        <v>144</v>
      </c>
      <c r="H77" s="22">
        <v>64</v>
      </c>
      <c r="I77" s="22"/>
      <c r="J77" s="22">
        <v>87</v>
      </c>
      <c r="K77" s="22">
        <v>153</v>
      </c>
      <c r="L77" s="22">
        <v>145</v>
      </c>
      <c r="M77" s="18">
        <v>782</v>
      </c>
      <c r="N77" s="18">
        <v>62560</v>
      </c>
      <c r="O77" s="22" t="s">
        <v>11</v>
      </c>
      <c r="P77" s="22">
        <v>98</v>
      </c>
    </row>
    <row r="78" spans="1:16" x14ac:dyDescent="0.3">
      <c r="A78" s="16" t="s">
        <v>64</v>
      </c>
      <c r="B78" s="16" t="s">
        <v>60</v>
      </c>
      <c r="C78" s="16" t="s">
        <v>18</v>
      </c>
      <c r="D78" s="16">
        <v>8</v>
      </c>
      <c r="E78" s="16">
        <v>80</v>
      </c>
      <c r="F78" s="16">
        <v>35</v>
      </c>
      <c r="G78" s="16">
        <v>23</v>
      </c>
      <c r="H78" s="16"/>
      <c r="I78" s="16"/>
      <c r="J78" s="16"/>
      <c r="K78" s="16"/>
      <c r="L78" s="16"/>
      <c r="M78" s="18">
        <v>58</v>
      </c>
      <c r="N78" s="18">
        <v>4640</v>
      </c>
      <c r="O78" s="16" t="s">
        <v>11</v>
      </c>
      <c r="P78" s="16">
        <v>93</v>
      </c>
    </row>
    <row r="79" spans="1:16" x14ac:dyDescent="0.3">
      <c r="A79" s="22" t="s">
        <v>65</v>
      </c>
      <c r="B79" s="22" t="s">
        <v>63</v>
      </c>
      <c r="C79" s="22" t="s">
        <v>10</v>
      </c>
      <c r="D79" s="22">
        <v>3.5</v>
      </c>
      <c r="E79" s="22">
        <v>25</v>
      </c>
      <c r="F79" s="22">
        <v>382</v>
      </c>
      <c r="G79" s="22">
        <v>425</v>
      </c>
      <c r="H79" s="22">
        <v>323</v>
      </c>
      <c r="I79" s="22">
        <v>238</v>
      </c>
      <c r="J79" s="22">
        <v>484</v>
      </c>
      <c r="K79" s="22">
        <v>394</v>
      </c>
      <c r="L79" s="22">
        <v>213</v>
      </c>
      <c r="M79" s="18">
        <v>2459</v>
      </c>
      <c r="N79" s="18">
        <v>61475</v>
      </c>
      <c r="O79" s="22" t="s">
        <v>11</v>
      </c>
      <c r="P79" s="22">
        <v>97</v>
      </c>
    </row>
    <row r="80" spans="1:16" x14ac:dyDescent="0.3">
      <c r="A80" s="16" t="s">
        <v>65</v>
      </c>
      <c r="B80" s="16" t="s">
        <v>63</v>
      </c>
      <c r="C80" s="16" t="s">
        <v>13</v>
      </c>
      <c r="D80" s="16">
        <v>3.5</v>
      </c>
      <c r="E80" s="16">
        <v>35</v>
      </c>
      <c r="F80" s="16">
        <v>530</v>
      </c>
      <c r="G80" s="16">
        <v>480</v>
      </c>
      <c r="H80" s="16">
        <v>257</v>
      </c>
      <c r="I80" s="16">
        <v>200</v>
      </c>
      <c r="J80" s="16">
        <v>230</v>
      </c>
      <c r="K80" s="16">
        <v>580</v>
      </c>
      <c r="L80" s="16">
        <v>578</v>
      </c>
      <c r="M80" s="18">
        <v>2855</v>
      </c>
      <c r="N80" s="18">
        <v>99925</v>
      </c>
      <c r="O80" s="16" t="s">
        <v>11</v>
      </c>
      <c r="P80" s="16">
        <v>95</v>
      </c>
    </row>
    <row r="81" spans="1:16" x14ac:dyDescent="0.3">
      <c r="A81" s="22" t="s">
        <v>66</v>
      </c>
      <c r="B81" s="22" t="s">
        <v>60</v>
      </c>
      <c r="C81" s="22" t="s">
        <v>10</v>
      </c>
      <c r="D81" s="22">
        <v>10</v>
      </c>
      <c r="E81" s="22">
        <v>130</v>
      </c>
      <c r="F81" s="22">
        <v>38</v>
      </c>
      <c r="G81" s="22">
        <v>16</v>
      </c>
      <c r="H81" s="22">
        <v>36</v>
      </c>
      <c r="I81" s="22">
        <v>79</v>
      </c>
      <c r="J81" s="22">
        <v>23</v>
      </c>
      <c r="K81" s="22">
        <v>78</v>
      </c>
      <c r="L81" s="22">
        <v>124</v>
      </c>
      <c r="M81" s="18">
        <v>394</v>
      </c>
      <c r="N81" s="18">
        <v>51220</v>
      </c>
      <c r="O81" s="22" t="s">
        <v>11</v>
      </c>
      <c r="P81" s="22">
        <v>97</v>
      </c>
    </row>
    <row r="82" spans="1:16" x14ac:dyDescent="0.3">
      <c r="A82" s="16" t="s">
        <v>66</v>
      </c>
      <c r="B82" s="16" t="s">
        <v>60</v>
      </c>
      <c r="C82" s="16" t="s">
        <v>13</v>
      </c>
      <c r="D82" s="16">
        <v>10</v>
      </c>
      <c r="E82" s="16">
        <v>145</v>
      </c>
      <c r="F82" s="16">
        <v>45</v>
      </c>
      <c r="G82" s="16">
        <v>35</v>
      </c>
      <c r="H82" s="16">
        <v>30</v>
      </c>
      <c r="I82" s="16">
        <v>20</v>
      </c>
      <c r="J82" s="16">
        <v>15</v>
      </c>
      <c r="K82" s="16">
        <v>50</v>
      </c>
      <c r="L82" s="16">
        <v>45</v>
      </c>
      <c r="M82" s="18">
        <v>240</v>
      </c>
      <c r="N82" s="18">
        <v>34800</v>
      </c>
      <c r="O82" s="16" t="s">
        <v>11</v>
      </c>
      <c r="P82" s="16">
        <v>100</v>
      </c>
    </row>
    <row r="83" spans="1:16" x14ac:dyDescent="0.3">
      <c r="A83" s="22" t="s">
        <v>66</v>
      </c>
      <c r="B83" s="22" t="s">
        <v>60</v>
      </c>
      <c r="C83" s="22" t="s">
        <v>18</v>
      </c>
      <c r="D83" s="22">
        <v>10</v>
      </c>
      <c r="E83" s="22">
        <v>160</v>
      </c>
      <c r="F83" s="22">
        <v>55</v>
      </c>
      <c r="G83" s="22"/>
      <c r="H83" s="22"/>
      <c r="I83" s="22"/>
      <c r="J83" s="22"/>
      <c r="K83" s="22"/>
      <c r="L83" s="22"/>
      <c r="M83" s="18">
        <v>55</v>
      </c>
      <c r="N83" s="18">
        <v>8800</v>
      </c>
      <c r="O83" s="22" t="s">
        <v>11</v>
      </c>
      <c r="P83" s="22">
        <v>99</v>
      </c>
    </row>
    <row r="84" spans="1:16" x14ac:dyDescent="0.3">
      <c r="A84" s="16" t="s">
        <v>67</v>
      </c>
      <c r="B84" s="16" t="s">
        <v>56</v>
      </c>
      <c r="C84" s="16" t="s">
        <v>10</v>
      </c>
      <c r="D84" s="16">
        <v>4.5</v>
      </c>
      <c r="E84" s="16">
        <v>40</v>
      </c>
      <c r="F84" s="16">
        <v>41</v>
      </c>
      <c r="G84" s="16">
        <v>68</v>
      </c>
      <c r="H84" s="16">
        <v>183</v>
      </c>
      <c r="I84" s="16">
        <v>73</v>
      </c>
      <c r="J84" s="16">
        <v>79</v>
      </c>
      <c r="K84" s="16">
        <v>314</v>
      </c>
      <c r="L84" s="16">
        <v>156</v>
      </c>
      <c r="M84" s="18">
        <v>914</v>
      </c>
      <c r="N84" s="18">
        <v>36560</v>
      </c>
      <c r="O84" s="16" t="s">
        <v>11</v>
      </c>
      <c r="P84" s="16">
        <v>97</v>
      </c>
    </row>
    <row r="85" spans="1:16" x14ac:dyDescent="0.3">
      <c r="A85" s="22" t="s">
        <v>67</v>
      </c>
      <c r="B85" s="22" t="s">
        <v>56</v>
      </c>
      <c r="C85" s="22" t="s">
        <v>13</v>
      </c>
      <c r="D85" s="22">
        <v>4.5</v>
      </c>
      <c r="E85" s="22">
        <v>50</v>
      </c>
      <c r="F85" s="22">
        <v>40</v>
      </c>
      <c r="G85" s="22">
        <v>33</v>
      </c>
      <c r="H85" s="22">
        <v>45</v>
      </c>
      <c r="I85" s="22">
        <v>20</v>
      </c>
      <c r="J85" s="22">
        <v>15</v>
      </c>
      <c r="K85" s="22">
        <v>55</v>
      </c>
      <c r="L85" s="22">
        <v>46</v>
      </c>
      <c r="M85" s="18">
        <v>254</v>
      </c>
      <c r="N85" s="18">
        <v>12700</v>
      </c>
      <c r="O85" s="22" t="s">
        <v>11</v>
      </c>
      <c r="P85" s="22">
        <v>100</v>
      </c>
    </row>
    <row r="86" spans="1:16" x14ac:dyDescent="0.3">
      <c r="A86" s="16" t="s">
        <v>67</v>
      </c>
      <c r="B86" s="16" t="s">
        <v>56</v>
      </c>
      <c r="C86" s="16" t="s">
        <v>18</v>
      </c>
      <c r="D86" s="16">
        <v>4.5</v>
      </c>
      <c r="E86" s="16">
        <v>65</v>
      </c>
      <c r="F86" s="16">
        <v>5</v>
      </c>
      <c r="G86" s="16"/>
      <c r="H86" s="16"/>
      <c r="I86" s="16"/>
      <c r="J86" s="16"/>
      <c r="K86" s="16"/>
      <c r="L86" s="16"/>
      <c r="M86" s="18">
        <v>5</v>
      </c>
      <c r="N86" s="18">
        <v>325</v>
      </c>
      <c r="O86" s="16" t="s">
        <v>11</v>
      </c>
      <c r="P86" s="16">
        <v>94</v>
      </c>
    </row>
    <row r="87" spans="1:16" x14ac:dyDescent="0.3">
      <c r="A87" s="22" t="s">
        <v>68</v>
      </c>
      <c r="B87" s="22" t="s">
        <v>69</v>
      </c>
      <c r="C87" s="22" t="s">
        <v>10</v>
      </c>
      <c r="D87" s="22">
        <v>5</v>
      </c>
      <c r="E87" s="22">
        <v>85</v>
      </c>
      <c r="F87" s="22">
        <v>268</v>
      </c>
      <c r="G87" s="22">
        <v>253</v>
      </c>
      <c r="H87" s="22">
        <v>178</v>
      </c>
      <c r="I87" s="22">
        <v>360</v>
      </c>
      <c r="J87" s="22">
        <v>816</v>
      </c>
      <c r="K87" s="22">
        <v>410</v>
      </c>
      <c r="L87" s="22">
        <v>301</v>
      </c>
      <c r="M87" s="18">
        <v>2586</v>
      </c>
      <c r="N87" s="18">
        <v>219810</v>
      </c>
      <c r="O87" s="22" t="s">
        <v>11</v>
      </c>
      <c r="P87" s="22">
        <v>93</v>
      </c>
    </row>
    <row r="88" spans="1:16" x14ac:dyDescent="0.3">
      <c r="A88" s="16" t="s">
        <v>68</v>
      </c>
      <c r="B88" s="16" t="s">
        <v>69</v>
      </c>
      <c r="C88" s="16" t="s">
        <v>13</v>
      </c>
      <c r="D88" s="16">
        <v>5</v>
      </c>
      <c r="E88" s="16">
        <v>85</v>
      </c>
      <c r="F88" s="16">
        <v>180</v>
      </c>
      <c r="G88" s="16"/>
      <c r="H88" s="16"/>
      <c r="I88" s="16"/>
      <c r="J88" s="16"/>
      <c r="K88" s="16"/>
      <c r="L88" s="16"/>
      <c r="M88" s="18">
        <v>180</v>
      </c>
      <c r="N88" s="18">
        <v>15300</v>
      </c>
      <c r="O88" s="16" t="s">
        <v>11</v>
      </c>
      <c r="P88" s="16">
        <v>98</v>
      </c>
    </row>
    <row r="89" spans="1:16" x14ac:dyDescent="0.3">
      <c r="A89" s="22" t="s">
        <v>70</v>
      </c>
      <c r="B89" s="22" t="s">
        <v>56</v>
      </c>
      <c r="C89" s="22" t="s">
        <v>10</v>
      </c>
      <c r="D89" s="22">
        <v>3.5</v>
      </c>
      <c r="E89" s="22">
        <v>35</v>
      </c>
      <c r="F89" s="22">
        <v>124</v>
      </c>
      <c r="G89" s="22">
        <v>4</v>
      </c>
      <c r="H89" s="22">
        <v>127</v>
      </c>
      <c r="I89" s="22">
        <v>35</v>
      </c>
      <c r="J89" s="22">
        <v>38</v>
      </c>
      <c r="K89" s="22">
        <v>12</v>
      </c>
      <c r="L89" s="22">
        <v>0</v>
      </c>
      <c r="M89" s="18">
        <v>340</v>
      </c>
      <c r="N89" s="18">
        <v>11900</v>
      </c>
      <c r="O89" s="22" t="s">
        <v>11</v>
      </c>
      <c r="P89" s="22">
        <v>97</v>
      </c>
    </row>
    <row r="90" spans="1:16" x14ac:dyDescent="0.3">
      <c r="A90" s="16" t="s">
        <v>70</v>
      </c>
      <c r="B90" s="16" t="s">
        <v>56</v>
      </c>
      <c r="C90" s="16" t="s">
        <v>13</v>
      </c>
      <c r="D90" s="16">
        <v>3.5</v>
      </c>
      <c r="E90" s="16">
        <v>45</v>
      </c>
      <c r="F90" s="16">
        <v>24</v>
      </c>
      <c r="G90" s="16"/>
      <c r="H90" s="16"/>
      <c r="I90" s="16"/>
      <c r="J90" s="16"/>
      <c r="K90" s="16"/>
      <c r="L90" s="16"/>
      <c r="M90" s="18">
        <v>24</v>
      </c>
      <c r="N90" s="18">
        <v>1080</v>
      </c>
      <c r="O90" s="16" t="s">
        <v>11</v>
      </c>
      <c r="P90" s="16">
        <v>91</v>
      </c>
    </row>
    <row r="91" spans="1:16" x14ac:dyDescent="0.3">
      <c r="A91" s="22" t="s">
        <v>70</v>
      </c>
      <c r="B91" s="22" t="s">
        <v>56</v>
      </c>
      <c r="C91" s="22" t="s">
        <v>18</v>
      </c>
      <c r="D91" s="22">
        <v>3.5</v>
      </c>
      <c r="E91" s="22">
        <v>60</v>
      </c>
      <c r="F91" s="22">
        <v>3</v>
      </c>
      <c r="G91" s="22"/>
      <c r="H91" s="22"/>
      <c r="I91" s="22"/>
      <c r="J91" s="22"/>
      <c r="K91" s="22"/>
      <c r="L91" s="22"/>
      <c r="M91" s="18">
        <v>3</v>
      </c>
      <c r="N91" s="18">
        <v>180</v>
      </c>
      <c r="O91" s="22" t="s">
        <v>11</v>
      </c>
      <c r="P91" s="22">
        <v>94</v>
      </c>
    </row>
    <row r="92" spans="1:16" x14ac:dyDescent="0.3">
      <c r="A92" s="16" t="s">
        <v>71</v>
      </c>
      <c r="B92" s="16" t="s">
        <v>48</v>
      </c>
      <c r="C92" s="16" t="s">
        <v>10</v>
      </c>
      <c r="D92" s="16">
        <v>5</v>
      </c>
      <c r="E92" s="16">
        <v>56</v>
      </c>
      <c r="F92" s="16">
        <v>61</v>
      </c>
      <c r="G92" s="16">
        <v>97</v>
      </c>
      <c r="H92" s="16">
        <v>29</v>
      </c>
      <c r="I92" s="16">
        <v>91</v>
      </c>
      <c r="J92" s="16">
        <v>62</v>
      </c>
      <c r="K92" s="16">
        <v>419</v>
      </c>
      <c r="L92" s="16">
        <v>37</v>
      </c>
      <c r="M92" s="18">
        <v>796</v>
      </c>
      <c r="N92" s="18">
        <v>44576</v>
      </c>
      <c r="O92" s="16" t="s">
        <v>11</v>
      </c>
      <c r="P92" s="16">
        <v>96</v>
      </c>
    </row>
    <row r="93" spans="1:16" x14ac:dyDescent="0.3">
      <c r="A93" s="22" t="s">
        <v>71</v>
      </c>
      <c r="B93" s="22" t="s">
        <v>48</v>
      </c>
      <c r="C93" s="22" t="s">
        <v>13</v>
      </c>
      <c r="D93" s="22">
        <v>5</v>
      </c>
      <c r="E93" s="22">
        <v>66</v>
      </c>
      <c r="F93" s="22">
        <v>87</v>
      </c>
      <c r="G93" s="22">
        <v>65</v>
      </c>
      <c r="H93" s="22">
        <v>50</v>
      </c>
      <c r="I93" s="22">
        <v>67</v>
      </c>
      <c r="J93" s="22">
        <v>50</v>
      </c>
      <c r="K93" s="22">
        <v>35</v>
      </c>
      <c r="L93" s="22">
        <v>55</v>
      </c>
      <c r="M93" s="18">
        <v>409</v>
      </c>
      <c r="N93" s="18">
        <v>26994</v>
      </c>
      <c r="O93" s="22" t="s">
        <v>11</v>
      </c>
      <c r="P93" s="22">
        <v>91</v>
      </c>
    </row>
    <row r="94" spans="1:16" x14ac:dyDescent="0.3">
      <c r="A94" s="16" t="s">
        <v>71</v>
      </c>
      <c r="B94" s="16" t="s">
        <v>48</v>
      </c>
      <c r="C94" s="16" t="s">
        <v>44</v>
      </c>
      <c r="D94" s="16">
        <v>5</v>
      </c>
      <c r="E94" s="16">
        <v>66</v>
      </c>
      <c r="F94" s="16"/>
      <c r="G94" s="16">
        <v>5</v>
      </c>
      <c r="H94" s="16"/>
      <c r="I94" s="16"/>
      <c r="J94" s="16"/>
      <c r="K94" s="16"/>
      <c r="L94" s="16"/>
      <c r="M94" s="18">
        <v>5</v>
      </c>
      <c r="N94" s="18">
        <v>330</v>
      </c>
      <c r="O94" s="16" t="s">
        <v>11</v>
      </c>
      <c r="P94" s="16">
        <v>91</v>
      </c>
    </row>
    <row r="95" spans="1:16" x14ac:dyDescent="0.3">
      <c r="A95" s="22" t="s">
        <v>71</v>
      </c>
      <c r="B95" s="22" t="s">
        <v>48</v>
      </c>
      <c r="C95" s="22" t="s">
        <v>14</v>
      </c>
      <c r="D95" s="22">
        <v>5</v>
      </c>
      <c r="E95" s="22">
        <v>66</v>
      </c>
      <c r="F95" s="22">
        <v>1</v>
      </c>
      <c r="G95" s="22"/>
      <c r="H95" s="22"/>
      <c r="I95" s="22"/>
      <c r="J95" s="22"/>
      <c r="K95" s="22"/>
      <c r="L95" s="22"/>
      <c r="M95" s="18">
        <v>1</v>
      </c>
      <c r="N95" s="18">
        <v>66</v>
      </c>
      <c r="O95" s="22" t="s">
        <v>11</v>
      </c>
      <c r="P95" s="22">
        <v>98</v>
      </c>
    </row>
    <row r="96" spans="1:16" x14ac:dyDescent="0.3">
      <c r="A96" s="16" t="s">
        <v>72</v>
      </c>
      <c r="B96" s="16" t="s">
        <v>56</v>
      </c>
      <c r="C96" s="16" t="s">
        <v>10</v>
      </c>
      <c r="D96" s="16">
        <v>8</v>
      </c>
      <c r="E96" s="16">
        <v>65</v>
      </c>
      <c r="F96" s="16">
        <v>60</v>
      </c>
      <c r="G96" s="16">
        <v>68</v>
      </c>
      <c r="H96" s="16">
        <v>315</v>
      </c>
      <c r="I96" s="16">
        <v>56</v>
      </c>
      <c r="J96" s="16">
        <v>132</v>
      </c>
      <c r="K96" s="16">
        <v>160</v>
      </c>
      <c r="L96" s="16">
        <v>168</v>
      </c>
      <c r="M96" s="18">
        <v>959</v>
      </c>
      <c r="N96" s="18">
        <v>62335</v>
      </c>
      <c r="O96" s="16" t="s">
        <v>11</v>
      </c>
      <c r="P96" s="16">
        <v>99</v>
      </c>
    </row>
    <row r="97" spans="1:16" x14ac:dyDescent="0.3">
      <c r="A97" s="22" t="s">
        <v>72</v>
      </c>
      <c r="B97" s="22" t="s">
        <v>56</v>
      </c>
      <c r="C97" s="22" t="s">
        <v>13</v>
      </c>
      <c r="D97" s="22">
        <v>8</v>
      </c>
      <c r="E97" s="22">
        <v>75</v>
      </c>
      <c r="F97" s="22">
        <v>135</v>
      </c>
      <c r="G97" s="22">
        <v>100</v>
      </c>
      <c r="H97" s="22">
        <v>87</v>
      </c>
      <c r="I97" s="22">
        <v>15</v>
      </c>
      <c r="J97" s="22">
        <v>57</v>
      </c>
      <c r="K97" s="22">
        <v>180</v>
      </c>
      <c r="L97" s="22">
        <v>167</v>
      </c>
      <c r="M97" s="18">
        <v>741</v>
      </c>
      <c r="N97" s="18">
        <v>55575</v>
      </c>
      <c r="O97" s="22" t="s">
        <v>11</v>
      </c>
      <c r="P97" s="22">
        <v>100</v>
      </c>
    </row>
    <row r="98" spans="1:16" x14ac:dyDescent="0.3">
      <c r="A98" s="16" t="s">
        <v>72</v>
      </c>
      <c r="B98" s="16" t="s">
        <v>56</v>
      </c>
      <c r="C98" s="16" t="s">
        <v>18</v>
      </c>
      <c r="D98" s="16">
        <v>8</v>
      </c>
      <c r="E98" s="16">
        <v>85</v>
      </c>
      <c r="F98" s="16">
        <v>5</v>
      </c>
      <c r="G98" s="16"/>
      <c r="H98" s="16"/>
      <c r="I98" s="16"/>
      <c r="J98" s="16"/>
      <c r="K98" s="16"/>
      <c r="L98" s="16"/>
      <c r="M98" s="18">
        <v>5</v>
      </c>
      <c r="N98" s="18">
        <v>425</v>
      </c>
      <c r="O98" s="16" t="s">
        <v>11</v>
      </c>
      <c r="P98" s="16">
        <v>97</v>
      </c>
    </row>
    <row r="99" spans="1:16" x14ac:dyDescent="0.3">
      <c r="A99" s="22" t="s">
        <v>73</v>
      </c>
      <c r="B99" s="22" t="s">
        <v>74</v>
      </c>
      <c r="C99" s="22" t="s">
        <v>10</v>
      </c>
      <c r="D99" s="22">
        <v>7</v>
      </c>
      <c r="E99" s="22">
        <v>69</v>
      </c>
      <c r="F99" s="22">
        <v>32</v>
      </c>
      <c r="G99" s="22">
        <v>20</v>
      </c>
      <c r="H99" s="22">
        <v>24</v>
      </c>
      <c r="I99" s="22">
        <v>49</v>
      </c>
      <c r="J99" s="22">
        <v>40</v>
      </c>
      <c r="K99" s="22">
        <v>69</v>
      </c>
      <c r="L99" s="22">
        <v>59</v>
      </c>
      <c r="M99" s="18">
        <v>293</v>
      </c>
      <c r="N99" s="18">
        <v>20217</v>
      </c>
      <c r="O99" s="22" t="s">
        <v>11</v>
      </c>
      <c r="P99" s="22">
        <v>94</v>
      </c>
    </row>
    <row r="100" spans="1:16" x14ac:dyDescent="0.3">
      <c r="A100" s="16" t="s">
        <v>73</v>
      </c>
      <c r="B100" s="16" t="s">
        <v>74</v>
      </c>
      <c r="C100" s="16" t="s">
        <v>13</v>
      </c>
      <c r="D100" s="16">
        <v>7</v>
      </c>
      <c r="E100" s="16">
        <v>79</v>
      </c>
      <c r="F100" s="16">
        <v>40</v>
      </c>
      <c r="G100" s="16">
        <v>32</v>
      </c>
      <c r="H100" s="16">
        <v>45</v>
      </c>
      <c r="I100" s="16">
        <v>13</v>
      </c>
      <c r="J100" s="16">
        <v>25</v>
      </c>
      <c r="K100" s="16">
        <v>66</v>
      </c>
      <c r="L100" s="16">
        <v>45</v>
      </c>
      <c r="M100" s="18">
        <v>266</v>
      </c>
      <c r="N100" s="18">
        <v>21014</v>
      </c>
      <c r="O100" s="16" t="s">
        <v>11</v>
      </c>
      <c r="P100" s="16">
        <v>92</v>
      </c>
    </row>
    <row r="101" spans="1:16" x14ac:dyDescent="0.3">
      <c r="A101" s="22" t="s">
        <v>73</v>
      </c>
      <c r="B101" s="22" t="s">
        <v>74</v>
      </c>
      <c r="C101" s="22" t="s">
        <v>18</v>
      </c>
      <c r="D101" s="22">
        <v>7</v>
      </c>
      <c r="E101" s="22">
        <v>90</v>
      </c>
      <c r="F101" s="22">
        <v>25</v>
      </c>
      <c r="G101" s="22"/>
      <c r="H101" s="22"/>
      <c r="I101" s="22"/>
      <c r="J101" s="22"/>
      <c r="K101" s="22"/>
      <c r="L101" s="22"/>
      <c r="M101" s="18">
        <v>25</v>
      </c>
      <c r="N101" s="18">
        <v>2250</v>
      </c>
      <c r="O101" s="22" t="s">
        <v>11</v>
      </c>
      <c r="P101" s="22">
        <v>92</v>
      </c>
    </row>
    <row r="102" spans="1:16" x14ac:dyDescent="0.3">
      <c r="A102" s="16" t="s">
        <v>73</v>
      </c>
      <c r="B102" s="16" t="s">
        <v>74</v>
      </c>
      <c r="C102" s="16" t="s">
        <v>44</v>
      </c>
      <c r="D102" s="16">
        <v>7</v>
      </c>
      <c r="E102" s="16">
        <v>79</v>
      </c>
      <c r="F102" s="16"/>
      <c r="G102" s="16">
        <v>3</v>
      </c>
      <c r="H102" s="16"/>
      <c r="I102" s="16"/>
      <c r="J102" s="16"/>
      <c r="K102" s="16"/>
      <c r="L102" s="16"/>
      <c r="M102" s="18">
        <v>3</v>
      </c>
      <c r="N102" s="18">
        <v>237</v>
      </c>
      <c r="O102" s="16" t="s">
        <v>11</v>
      </c>
      <c r="P102" s="16">
        <v>93</v>
      </c>
    </row>
    <row r="103" spans="1:16" x14ac:dyDescent="0.3">
      <c r="A103" s="22" t="s">
        <v>75</v>
      </c>
      <c r="B103" s="22" t="s">
        <v>74</v>
      </c>
      <c r="C103" s="22" t="s">
        <v>10</v>
      </c>
      <c r="D103" s="22">
        <v>5</v>
      </c>
      <c r="E103" s="22">
        <v>39</v>
      </c>
      <c r="F103" s="22">
        <v>36</v>
      </c>
      <c r="G103" s="22">
        <v>49</v>
      </c>
      <c r="H103" s="22">
        <v>38</v>
      </c>
      <c r="I103" s="22">
        <v>69</v>
      </c>
      <c r="J103" s="22">
        <v>39</v>
      </c>
      <c r="K103" s="22">
        <v>46</v>
      </c>
      <c r="L103" s="22">
        <v>8</v>
      </c>
      <c r="M103" s="18">
        <v>285</v>
      </c>
      <c r="N103" s="18">
        <v>11115</v>
      </c>
      <c r="O103" s="22" t="s">
        <v>11</v>
      </c>
      <c r="P103" s="22">
        <v>94</v>
      </c>
    </row>
    <row r="104" spans="1:16" x14ac:dyDescent="0.3">
      <c r="A104" s="16" t="s">
        <v>75</v>
      </c>
      <c r="B104" s="16" t="s">
        <v>74</v>
      </c>
      <c r="C104" s="16" t="s">
        <v>13</v>
      </c>
      <c r="D104" s="16">
        <v>5</v>
      </c>
      <c r="E104" s="16">
        <v>49</v>
      </c>
      <c r="F104" s="16">
        <v>68</v>
      </c>
      <c r="G104" s="16">
        <v>55</v>
      </c>
      <c r="H104" s="16">
        <v>20</v>
      </c>
      <c r="I104" s="16">
        <v>25</v>
      </c>
      <c r="J104" s="16">
        <v>30</v>
      </c>
      <c r="K104" s="16">
        <v>44</v>
      </c>
      <c r="L104" s="16">
        <v>10</v>
      </c>
      <c r="M104" s="18">
        <v>252</v>
      </c>
      <c r="N104" s="18">
        <v>12348</v>
      </c>
      <c r="O104" s="16" t="s">
        <v>11</v>
      </c>
      <c r="P104" s="16">
        <v>93</v>
      </c>
    </row>
    <row r="105" spans="1:16" x14ac:dyDescent="0.3">
      <c r="A105" s="22" t="s">
        <v>75</v>
      </c>
      <c r="B105" s="22" t="s">
        <v>74</v>
      </c>
      <c r="C105" s="22" t="s">
        <v>44</v>
      </c>
      <c r="D105" s="22">
        <v>5</v>
      </c>
      <c r="E105" s="22">
        <v>49</v>
      </c>
      <c r="F105" s="22">
        <v>1</v>
      </c>
      <c r="G105" s="22"/>
      <c r="H105" s="22"/>
      <c r="I105" s="22"/>
      <c r="J105" s="22"/>
      <c r="K105" s="22"/>
      <c r="L105" s="22"/>
      <c r="M105" s="18">
        <v>1</v>
      </c>
      <c r="N105" s="18">
        <v>49</v>
      </c>
      <c r="O105" s="22" t="s">
        <v>11</v>
      </c>
      <c r="P105" s="22">
        <v>100</v>
      </c>
    </row>
    <row r="106" spans="1:16" x14ac:dyDescent="0.3">
      <c r="A106" s="16" t="s">
        <v>75</v>
      </c>
      <c r="B106" s="16" t="s">
        <v>74</v>
      </c>
      <c r="C106" s="16" t="s">
        <v>15</v>
      </c>
      <c r="D106" s="16">
        <v>5</v>
      </c>
      <c r="E106" s="16">
        <v>49</v>
      </c>
      <c r="F106" s="16">
        <v>1</v>
      </c>
      <c r="G106" s="16"/>
      <c r="H106" s="16"/>
      <c r="I106" s="16"/>
      <c r="J106" s="16"/>
      <c r="K106" s="16"/>
      <c r="L106" s="16"/>
      <c r="M106" s="18">
        <v>1</v>
      </c>
      <c r="N106" s="18">
        <v>49</v>
      </c>
      <c r="O106" s="16" t="s">
        <v>11</v>
      </c>
      <c r="P106" s="16">
        <v>95</v>
      </c>
    </row>
    <row r="107" spans="1:16" x14ac:dyDescent="0.3">
      <c r="A107" s="22" t="s">
        <v>77</v>
      </c>
      <c r="B107" s="22" t="s">
        <v>60</v>
      </c>
      <c r="C107" s="22" t="s">
        <v>10</v>
      </c>
      <c r="D107" s="22">
        <v>6</v>
      </c>
      <c r="E107" s="22">
        <v>60</v>
      </c>
      <c r="F107" s="22">
        <v>10</v>
      </c>
      <c r="G107" s="22">
        <v>10</v>
      </c>
      <c r="H107" s="22">
        <v>12</v>
      </c>
      <c r="I107" s="22">
        <v>13</v>
      </c>
      <c r="J107" s="22">
        <v>36</v>
      </c>
      <c r="K107" s="22">
        <v>34</v>
      </c>
      <c r="L107" s="22">
        <v>0</v>
      </c>
      <c r="M107" s="18">
        <v>115</v>
      </c>
      <c r="N107" s="18">
        <v>6900</v>
      </c>
      <c r="O107" s="22" t="s">
        <v>11</v>
      </c>
      <c r="P107" s="22">
        <v>98</v>
      </c>
    </row>
    <row r="108" spans="1:16" x14ac:dyDescent="0.3">
      <c r="A108" s="16" t="s">
        <v>77</v>
      </c>
      <c r="B108" s="16" t="s">
        <v>60</v>
      </c>
      <c r="C108" s="16" t="s">
        <v>13</v>
      </c>
      <c r="D108" s="16">
        <v>6</v>
      </c>
      <c r="E108" s="16">
        <v>70</v>
      </c>
      <c r="F108" s="16">
        <v>3</v>
      </c>
      <c r="G108" s="16"/>
      <c r="H108" s="16"/>
      <c r="I108" s="16"/>
      <c r="J108" s="16"/>
      <c r="K108" s="16"/>
      <c r="L108" s="16"/>
      <c r="M108" s="18">
        <v>3</v>
      </c>
      <c r="N108" s="18">
        <v>210</v>
      </c>
      <c r="O108" s="16" t="s">
        <v>11</v>
      </c>
      <c r="P108" s="16">
        <v>94</v>
      </c>
    </row>
    <row r="109" spans="1:16" x14ac:dyDescent="0.3">
      <c r="A109" s="22" t="s">
        <v>77</v>
      </c>
      <c r="B109" s="22" t="s">
        <v>60</v>
      </c>
      <c r="C109" s="22" t="s">
        <v>44</v>
      </c>
      <c r="D109" s="22">
        <v>6</v>
      </c>
      <c r="E109" s="22">
        <v>70</v>
      </c>
      <c r="F109" s="22"/>
      <c r="G109" s="22">
        <v>3</v>
      </c>
      <c r="H109" s="22"/>
      <c r="I109" s="22"/>
      <c r="J109" s="22"/>
      <c r="K109" s="22"/>
      <c r="L109" s="22"/>
      <c r="M109" s="18">
        <v>3</v>
      </c>
      <c r="N109" s="18">
        <v>210</v>
      </c>
      <c r="O109" s="22" t="s">
        <v>11</v>
      </c>
      <c r="P109" s="22">
        <v>90</v>
      </c>
    </row>
    <row r="110" spans="1:16" x14ac:dyDescent="0.3">
      <c r="A110" s="16" t="s">
        <v>78</v>
      </c>
      <c r="B110" s="16" t="s">
        <v>56</v>
      </c>
      <c r="C110" s="16" t="s">
        <v>13</v>
      </c>
      <c r="D110" s="16">
        <v>10</v>
      </c>
      <c r="E110" s="16">
        <v>145</v>
      </c>
      <c r="F110" s="16">
        <v>10</v>
      </c>
      <c r="G110" s="16"/>
      <c r="H110" s="16"/>
      <c r="I110" s="16"/>
      <c r="J110" s="16"/>
      <c r="K110" s="16"/>
      <c r="L110" s="16"/>
      <c r="M110" s="18">
        <v>10</v>
      </c>
      <c r="N110" s="18">
        <v>1450</v>
      </c>
      <c r="O110" s="16" t="s">
        <v>11</v>
      </c>
      <c r="P110" s="16">
        <v>94</v>
      </c>
    </row>
    <row r="111" spans="1:16" x14ac:dyDescent="0.3">
      <c r="A111" s="22" t="s">
        <v>78</v>
      </c>
      <c r="B111" s="22" t="s">
        <v>56</v>
      </c>
      <c r="C111" s="22" t="s">
        <v>18</v>
      </c>
      <c r="D111" s="22">
        <v>10</v>
      </c>
      <c r="E111" s="22">
        <v>145</v>
      </c>
      <c r="F111" s="22">
        <v>13</v>
      </c>
      <c r="G111" s="22">
        <v>10</v>
      </c>
      <c r="H111" s="22"/>
      <c r="I111" s="22"/>
      <c r="J111" s="22"/>
      <c r="K111" s="22"/>
      <c r="L111" s="22"/>
      <c r="M111" s="18">
        <v>23</v>
      </c>
      <c r="N111" s="18">
        <v>3335</v>
      </c>
      <c r="O111" s="22" t="s">
        <v>11</v>
      </c>
      <c r="P111" s="22">
        <v>96</v>
      </c>
    </row>
    <row r="112" spans="1:16" x14ac:dyDescent="0.3">
      <c r="A112" s="16" t="s">
        <v>78</v>
      </c>
      <c r="B112" s="16" t="s">
        <v>56</v>
      </c>
      <c r="C112" s="16" t="s">
        <v>44</v>
      </c>
      <c r="D112" s="16">
        <v>10</v>
      </c>
      <c r="E112" s="16">
        <v>145</v>
      </c>
      <c r="F112" s="16">
        <v>2</v>
      </c>
      <c r="G112" s="16"/>
      <c r="H112" s="16"/>
      <c r="I112" s="16"/>
      <c r="J112" s="16"/>
      <c r="K112" s="16"/>
      <c r="L112" s="16"/>
      <c r="M112" s="18">
        <v>2</v>
      </c>
      <c r="N112" s="18">
        <v>290</v>
      </c>
      <c r="O112" s="16" t="s">
        <v>11</v>
      </c>
      <c r="P112" s="16">
        <v>100</v>
      </c>
    </row>
    <row r="113" spans="1:16" x14ac:dyDescent="0.3">
      <c r="A113" s="22" t="s">
        <v>78</v>
      </c>
      <c r="B113" s="22" t="s">
        <v>56</v>
      </c>
      <c r="C113" s="22" t="s">
        <v>10</v>
      </c>
      <c r="D113" s="22">
        <v>10</v>
      </c>
      <c r="E113" s="22">
        <v>130</v>
      </c>
      <c r="F113" s="22">
        <v>15</v>
      </c>
      <c r="G113" s="22">
        <v>15</v>
      </c>
      <c r="H113" s="22"/>
      <c r="I113" s="22"/>
      <c r="J113" s="22"/>
      <c r="K113" s="22"/>
      <c r="L113" s="22"/>
      <c r="M113" s="18">
        <v>30</v>
      </c>
      <c r="N113" s="18">
        <v>3900</v>
      </c>
      <c r="O113" s="22" t="s">
        <v>11</v>
      </c>
      <c r="P113" s="22">
        <v>94</v>
      </c>
    </row>
    <row r="114" spans="1:16" x14ac:dyDescent="0.3">
      <c r="A114" s="16" t="s">
        <v>79</v>
      </c>
      <c r="B114" s="16" t="s">
        <v>80</v>
      </c>
      <c r="C114" s="16" t="s">
        <v>10</v>
      </c>
      <c r="D114" s="16">
        <v>5.5</v>
      </c>
      <c r="E114" s="16">
        <v>75</v>
      </c>
      <c r="F114" s="16">
        <v>15</v>
      </c>
      <c r="G114" s="16">
        <v>15</v>
      </c>
      <c r="H114" s="16">
        <v>7</v>
      </c>
      <c r="I114" s="16">
        <v>8</v>
      </c>
      <c r="J114" s="16">
        <v>27</v>
      </c>
      <c r="K114" s="16">
        <v>12</v>
      </c>
      <c r="L114" s="16">
        <v>177</v>
      </c>
      <c r="M114" s="18">
        <v>261</v>
      </c>
      <c r="N114" s="18">
        <v>19575</v>
      </c>
      <c r="O114" s="16" t="s">
        <v>11</v>
      </c>
      <c r="P114" s="16">
        <v>97</v>
      </c>
    </row>
    <row r="115" spans="1:16" x14ac:dyDescent="0.3">
      <c r="A115" s="22" t="s">
        <v>79</v>
      </c>
      <c r="B115" s="22" t="s">
        <v>80</v>
      </c>
      <c r="C115" s="22" t="s">
        <v>13</v>
      </c>
      <c r="D115" s="22">
        <v>5.5</v>
      </c>
      <c r="E115" s="22">
        <v>85</v>
      </c>
      <c r="F115" s="22">
        <v>10</v>
      </c>
      <c r="G115" s="22"/>
      <c r="H115" s="22"/>
      <c r="I115" s="22"/>
      <c r="J115" s="22"/>
      <c r="K115" s="22"/>
      <c r="L115" s="22"/>
      <c r="M115" s="18">
        <v>10</v>
      </c>
      <c r="N115" s="18">
        <v>850</v>
      </c>
      <c r="O115" s="22" t="s">
        <v>11</v>
      </c>
      <c r="P115" s="22">
        <v>100</v>
      </c>
    </row>
    <row r="116" spans="1:16" x14ac:dyDescent="0.3">
      <c r="A116" s="16" t="s">
        <v>79</v>
      </c>
      <c r="B116" s="16" t="s">
        <v>80</v>
      </c>
      <c r="C116" s="16" t="s">
        <v>18</v>
      </c>
      <c r="D116" s="16">
        <v>5.5</v>
      </c>
      <c r="E116" s="16">
        <v>99</v>
      </c>
      <c r="F116" s="16">
        <v>13</v>
      </c>
      <c r="G116" s="16">
        <v>10</v>
      </c>
      <c r="H116" s="16"/>
      <c r="I116" s="16"/>
      <c r="J116" s="16"/>
      <c r="K116" s="16"/>
      <c r="L116" s="16"/>
      <c r="M116" s="18">
        <v>23</v>
      </c>
      <c r="N116" s="18">
        <v>2277</v>
      </c>
      <c r="O116" s="16" t="s">
        <v>11</v>
      </c>
      <c r="P116" s="16">
        <v>93</v>
      </c>
    </row>
    <row r="117" spans="1:16" x14ac:dyDescent="0.3">
      <c r="A117" s="22" t="s">
        <v>79</v>
      </c>
      <c r="B117" s="22" t="s">
        <v>80</v>
      </c>
      <c r="C117" s="22" t="s">
        <v>44</v>
      </c>
      <c r="D117" s="22">
        <v>5.5</v>
      </c>
      <c r="E117" s="22">
        <v>99</v>
      </c>
      <c r="F117" s="22">
        <v>2</v>
      </c>
      <c r="G117" s="22"/>
      <c r="H117" s="22"/>
      <c r="I117" s="22"/>
      <c r="J117" s="22"/>
      <c r="K117" s="22"/>
      <c r="L117" s="22"/>
      <c r="M117" s="18">
        <v>2</v>
      </c>
      <c r="N117" s="18">
        <v>198</v>
      </c>
      <c r="O117" s="22" t="s">
        <v>11</v>
      </c>
      <c r="P117" s="22">
        <v>90</v>
      </c>
    </row>
    <row r="118" spans="1:16" x14ac:dyDescent="0.3">
      <c r="A118" s="16" t="s">
        <v>81</v>
      </c>
      <c r="B118" s="16" t="s">
        <v>82</v>
      </c>
      <c r="C118" s="16" t="s">
        <v>13</v>
      </c>
      <c r="D118" s="16">
        <v>6</v>
      </c>
      <c r="E118" s="16">
        <v>60</v>
      </c>
      <c r="F118" s="16">
        <v>444</v>
      </c>
      <c r="G118" s="16">
        <v>294</v>
      </c>
      <c r="H118" s="16">
        <v>180</v>
      </c>
      <c r="I118" s="16">
        <v>222</v>
      </c>
      <c r="J118" s="16">
        <v>493</v>
      </c>
      <c r="K118" s="16">
        <v>450</v>
      </c>
      <c r="L118" s="16">
        <v>0</v>
      </c>
      <c r="M118" s="18">
        <v>2083</v>
      </c>
      <c r="N118" s="18">
        <v>124980</v>
      </c>
      <c r="O118" s="16" t="s">
        <v>11</v>
      </c>
      <c r="P118" s="16">
        <v>96</v>
      </c>
    </row>
    <row r="119" spans="1:16" x14ac:dyDescent="0.3">
      <c r="A119" s="22" t="s">
        <v>83</v>
      </c>
      <c r="B119" s="22" t="s">
        <v>84</v>
      </c>
      <c r="C119" s="22" t="s">
        <v>10</v>
      </c>
      <c r="D119" s="22">
        <v>40</v>
      </c>
      <c r="E119" s="22">
        <v>220</v>
      </c>
      <c r="F119" s="22">
        <v>0</v>
      </c>
      <c r="G119" s="22">
        <v>1</v>
      </c>
      <c r="H119" s="22">
        <v>0</v>
      </c>
      <c r="I119" s="22">
        <v>1</v>
      </c>
      <c r="J119" s="22">
        <v>38</v>
      </c>
      <c r="K119" s="22"/>
      <c r="L119" s="22"/>
      <c r="M119" s="18">
        <v>40</v>
      </c>
      <c r="N119" s="18">
        <v>8800</v>
      </c>
      <c r="O119" s="22" t="s">
        <v>11</v>
      </c>
      <c r="P119" s="22">
        <v>98</v>
      </c>
    </row>
    <row r="120" spans="1:16" x14ac:dyDescent="0.3">
      <c r="A120" s="16" t="s">
        <v>83</v>
      </c>
      <c r="B120" s="16" t="s">
        <v>84</v>
      </c>
      <c r="C120" s="16" t="s">
        <v>13</v>
      </c>
      <c r="D120" s="16">
        <v>40</v>
      </c>
      <c r="E120" s="16">
        <v>250</v>
      </c>
      <c r="F120" s="16">
        <v>1</v>
      </c>
      <c r="G120" s="16"/>
      <c r="H120" s="16"/>
      <c r="I120" s="16"/>
      <c r="J120" s="16"/>
      <c r="K120" s="16"/>
      <c r="L120" s="16"/>
      <c r="M120" s="18">
        <v>1</v>
      </c>
      <c r="N120" s="18">
        <v>250</v>
      </c>
      <c r="O120" s="16" t="s">
        <v>11</v>
      </c>
      <c r="P120" s="16">
        <v>100</v>
      </c>
    </row>
    <row r="121" spans="1:16" x14ac:dyDescent="0.3">
      <c r="A121" s="22" t="s">
        <v>83</v>
      </c>
      <c r="B121" s="22" t="s">
        <v>84</v>
      </c>
      <c r="C121" s="22" t="s">
        <v>18</v>
      </c>
      <c r="D121" s="22">
        <v>40</v>
      </c>
      <c r="E121" s="22">
        <v>300</v>
      </c>
      <c r="F121" s="22"/>
      <c r="G121" s="22">
        <v>5</v>
      </c>
      <c r="H121" s="22"/>
      <c r="I121" s="22"/>
      <c r="J121" s="22"/>
      <c r="K121" s="22"/>
      <c r="L121" s="22"/>
      <c r="M121" s="18">
        <v>5</v>
      </c>
      <c r="N121" s="18">
        <v>1500</v>
      </c>
      <c r="O121" s="22" t="s">
        <v>11</v>
      </c>
      <c r="P121" s="22">
        <v>94</v>
      </c>
    </row>
    <row r="122" spans="1:16" x14ac:dyDescent="0.3">
      <c r="A122" s="16" t="s">
        <v>83</v>
      </c>
      <c r="B122" s="16" t="s">
        <v>84</v>
      </c>
      <c r="C122" s="16" t="s">
        <v>39</v>
      </c>
      <c r="D122" s="16">
        <v>40</v>
      </c>
      <c r="E122" s="16">
        <v>300</v>
      </c>
      <c r="F122" s="16"/>
      <c r="G122" s="16">
        <v>5</v>
      </c>
      <c r="H122" s="16"/>
      <c r="I122" s="16"/>
      <c r="J122" s="16"/>
      <c r="K122" s="16"/>
      <c r="L122" s="16"/>
      <c r="M122" s="18">
        <v>5</v>
      </c>
      <c r="N122" s="18">
        <v>1500</v>
      </c>
      <c r="O122" s="16" t="s">
        <v>11</v>
      </c>
      <c r="P122" s="16">
        <v>99</v>
      </c>
    </row>
    <row r="123" spans="1:16" x14ac:dyDescent="0.3">
      <c r="A123" s="22" t="s">
        <v>83</v>
      </c>
      <c r="B123" s="22" t="s">
        <v>84</v>
      </c>
      <c r="C123" s="22" t="s">
        <v>15</v>
      </c>
      <c r="D123" s="22">
        <v>40</v>
      </c>
      <c r="E123" s="22">
        <v>250</v>
      </c>
      <c r="F123" s="22"/>
      <c r="G123" s="22">
        <v>5</v>
      </c>
      <c r="H123" s="22"/>
      <c r="I123" s="22"/>
      <c r="J123" s="22"/>
      <c r="K123" s="22"/>
      <c r="L123" s="22"/>
      <c r="M123" s="18">
        <v>5</v>
      </c>
      <c r="N123" s="18">
        <v>1250</v>
      </c>
      <c r="O123" s="22" t="s">
        <v>11</v>
      </c>
      <c r="P123" s="22">
        <v>90</v>
      </c>
    </row>
    <row r="124" spans="1:16" x14ac:dyDescent="0.3">
      <c r="A124" s="16" t="s">
        <v>83</v>
      </c>
      <c r="B124" s="16" t="s">
        <v>84</v>
      </c>
      <c r="C124" s="16" t="s">
        <v>44</v>
      </c>
      <c r="D124" s="16">
        <v>40</v>
      </c>
      <c r="E124" s="16">
        <v>250</v>
      </c>
      <c r="F124" s="16"/>
      <c r="G124" s="16">
        <v>5</v>
      </c>
      <c r="H124" s="16"/>
      <c r="I124" s="16"/>
      <c r="J124" s="16"/>
      <c r="K124" s="16"/>
      <c r="L124" s="16"/>
      <c r="M124" s="18">
        <v>5</v>
      </c>
      <c r="N124" s="18">
        <v>1250</v>
      </c>
      <c r="O124" s="16" t="s">
        <v>11</v>
      </c>
      <c r="P124" s="16">
        <v>98</v>
      </c>
    </row>
    <row r="125" spans="1:16" x14ac:dyDescent="0.3">
      <c r="A125" s="22" t="s">
        <v>85</v>
      </c>
      <c r="B125" s="22" t="s">
        <v>86</v>
      </c>
      <c r="C125" s="22" t="s">
        <v>10</v>
      </c>
      <c r="D125" s="22">
        <v>47</v>
      </c>
      <c r="E125" s="22">
        <v>340</v>
      </c>
      <c r="F125" s="22">
        <v>2</v>
      </c>
      <c r="G125" s="22">
        <v>34</v>
      </c>
      <c r="H125" s="22">
        <v>36</v>
      </c>
      <c r="I125" s="22">
        <v>2</v>
      </c>
      <c r="J125" s="22">
        <v>0</v>
      </c>
      <c r="K125" s="22"/>
      <c r="L125" s="22"/>
      <c r="M125" s="18">
        <v>74</v>
      </c>
      <c r="N125" s="18">
        <v>25160</v>
      </c>
      <c r="O125" s="22" t="s">
        <v>11</v>
      </c>
      <c r="P125" s="22">
        <v>92</v>
      </c>
    </row>
    <row r="126" spans="1:16" x14ac:dyDescent="0.3">
      <c r="A126" s="16" t="s">
        <v>85</v>
      </c>
      <c r="B126" s="16" t="s">
        <v>86</v>
      </c>
      <c r="C126" s="16" t="s">
        <v>13</v>
      </c>
      <c r="D126" s="16">
        <v>47</v>
      </c>
      <c r="E126" s="16">
        <v>370</v>
      </c>
      <c r="F126" s="16">
        <v>3</v>
      </c>
      <c r="G126" s="16"/>
      <c r="H126" s="16"/>
      <c r="I126" s="16"/>
      <c r="J126" s="16"/>
      <c r="K126" s="16"/>
      <c r="L126" s="16"/>
      <c r="M126" s="18">
        <v>3</v>
      </c>
      <c r="N126" s="18">
        <v>1110</v>
      </c>
      <c r="O126" s="16" t="s">
        <v>11</v>
      </c>
      <c r="P126" s="16">
        <v>97</v>
      </c>
    </row>
    <row r="127" spans="1:16" x14ac:dyDescent="0.3">
      <c r="A127" s="22" t="s">
        <v>85</v>
      </c>
      <c r="B127" s="22" t="s">
        <v>86</v>
      </c>
      <c r="C127" s="22" t="s">
        <v>18</v>
      </c>
      <c r="D127" s="22">
        <v>47</v>
      </c>
      <c r="E127" s="22">
        <v>400</v>
      </c>
      <c r="F127" s="22">
        <v>5</v>
      </c>
      <c r="G127" s="22"/>
      <c r="H127" s="22"/>
      <c r="I127" s="22"/>
      <c r="J127" s="22"/>
      <c r="K127" s="22"/>
      <c r="L127" s="22"/>
      <c r="M127" s="18">
        <v>5</v>
      </c>
      <c r="N127" s="18">
        <v>2000</v>
      </c>
      <c r="O127" s="22" t="s">
        <v>11</v>
      </c>
      <c r="P127" s="22">
        <v>90</v>
      </c>
    </row>
    <row r="128" spans="1:16" x14ac:dyDescent="0.3">
      <c r="A128" s="16" t="s">
        <v>85</v>
      </c>
      <c r="B128" s="16" t="s">
        <v>86</v>
      </c>
      <c r="C128" s="16" t="s">
        <v>39</v>
      </c>
      <c r="D128" s="16">
        <v>47</v>
      </c>
      <c r="E128" s="16">
        <v>400</v>
      </c>
      <c r="F128" s="16"/>
      <c r="G128" s="16">
        <v>1</v>
      </c>
      <c r="H128" s="16"/>
      <c r="I128" s="16"/>
      <c r="J128" s="16"/>
      <c r="K128" s="16"/>
      <c r="L128" s="16"/>
      <c r="M128" s="18">
        <v>1</v>
      </c>
      <c r="N128" s="18">
        <v>400</v>
      </c>
      <c r="O128" s="16" t="s">
        <v>11</v>
      </c>
      <c r="P128" s="16">
        <v>90</v>
      </c>
    </row>
    <row r="129" spans="1:16" x14ac:dyDescent="0.3">
      <c r="A129" s="22" t="s">
        <v>85</v>
      </c>
      <c r="B129" s="22" t="s">
        <v>86</v>
      </c>
      <c r="C129" s="22" t="s">
        <v>44</v>
      </c>
      <c r="D129" s="22">
        <v>47</v>
      </c>
      <c r="E129" s="22">
        <v>370</v>
      </c>
      <c r="F129" s="22">
        <v>2</v>
      </c>
      <c r="G129" s="22"/>
      <c r="H129" s="22"/>
      <c r="I129" s="22"/>
      <c r="J129" s="22"/>
      <c r="K129" s="22"/>
      <c r="L129" s="22"/>
      <c r="M129" s="18">
        <v>2</v>
      </c>
      <c r="N129" s="18">
        <v>740</v>
      </c>
      <c r="O129" s="22" t="s">
        <v>11</v>
      </c>
      <c r="P129" s="22">
        <v>99</v>
      </c>
    </row>
    <row r="130" spans="1:16" x14ac:dyDescent="0.3">
      <c r="A130" s="16" t="s">
        <v>87</v>
      </c>
      <c r="B130" s="16" t="s">
        <v>88</v>
      </c>
      <c r="C130" s="16" t="s">
        <v>10</v>
      </c>
      <c r="D130" s="16">
        <v>60</v>
      </c>
      <c r="E130" s="16">
        <v>579</v>
      </c>
      <c r="F130" s="16">
        <v>0</v>
      </c>
      <c r="G130" s="16">
        <v>0</v>
      </c>
      <c r="H130" s="16">
        <v>0</v>
      </c>
      <c r="I130" s="16">
        <v>0</v>
      </c>
      <c r="J130" s="16">
        <v>12</v>
      </c>
      <c r="K130" s="16"/>
      <c r="L130" s="16"/>
      <c r="M130" s="18">
        <v>12</v>
      </c>
      <c r="N130" s="18">
        <v>6948</v>
      </c>
      <c r="O130" s="16" t="s">
        <v>11</v>
      </c>
      <c r="P130" s="16">
        <v>96</v>
      </c>
    </row>
    <row r="131" spans="1:16" x14ac:dyDescent="0.3">
      <c r="A131" s="22" t="s">
        <v>87</v>
      </c>
      <c r="B131" s="22" t="s">
        <v>88</v>
      </c>
      <c r="C131" s="22" t="s">
        <v>13</v>
      </c>
      <c r="D131" s="22">
        <v>60</v>
      </c>
      <c r="E131" s="22">
        <v>589</v>
      </c>
      <c r="F131" s="22">
        <v>10</v>
      </c>
      <c r="G131" s="22"/>
      <c r="H131" s="22"/>
      <c r="I131" s="22"/>
      <c r="J131" s="22"/>
      <c r="K131" s="22"/>
      <c r="L131" s="22"/>
      <c r="M131" s="18">
        <v>10</v>
      </c>
      <c r="N131" s="18">
        <v>5890</v>
      </c>
      <c r="O131" s="22" t="s">
        <v>11</v>
      </c>
      <c r="P131" s="22">
        <v>90</v>
      </c>
    </row>
    <row r="132" spans="1:16" x14ac:dyDescent="0.3">
      <c r="A132" s="16" t="s">
        <v>87</v>
      </c>
      <c r="B132" s="16" t="s">
        <v>88</v>
      </c>
      <c r="C132" s="16" t="s">
        <v>18</v>
      </c>
      <c r="D132" s="16">
        <v>60</v>
      </c>
      <c r="E132" s="16">
        <v>650</v>
      </c>
      <c r="F132" s="16">
        <v>3</v>
      </c>
      <c r="G132" s="16"/>
      <c r="H132" s="16"/>
      <c r="I132" s="16"/>
      <c r="J132" s="16"/>
      <c r="K132" s="16"/>
      <c r="L132" s="16"/>
      <c r="M132" s="18">
        <v>3</v>
      </c>
      <c r="N132" s="18">
        <v>1950</v>
      </c>
      <c r="O132" s="16" t="s">
        <v>11</v>
      </c>
      <c r="P132" s="16">
        <v>92</v>
      </c>
    </row>
    <row r="133" spans="1:16" x14ac:dyDescent="0.3">
      <c r="A133" s="22" t="s">
        <v>87</v>
      </c>
      <c r="B133" s="22" t="s">
        <v>88</v>
      </c>
      <c r="C133" s="22" t="s">
        <v>39</v>
      </c>
      <c r="D133" s="22">
        <v>60</v>
      </c>
      <c r="E133" s="22">
        <v>650</v>
      </c>
      <c r="F133" s="22">
        <v>5</v>
      </c>
      <c r="G133" s="22"/>
      <c r="H133" s="22"/>
      <c r="I133" s="22"/>
      <c r="J133" s="22"/>
      <c r="K133" s="22"/>
      <c r="L133" s="22"/>
      <c r="M133" s="18">
        <v>5</v>
      </c>
      <c r="N133" s="18">
        <v>3250</v>
      </c>
      <c r="O133" s="22" t="s">
        <v>11</v>
      </c>
      <c r="P133" s="22">
        <v>99</v>
      </c>
    </row>
    <row r="134" spans="1:16" x14ac:dyDescent="0.3">
      <c r="A134" s="16" t="s">
        <v>89</v>
      </c>
      <c r="B134" s="16" t="s">
        <v>90</v>
      </c>
      <c r="C134" s="16" t="s">
        <v>10</v>
      </c>
      <c r="D134" s="16">
        <v>40</v>
      </c>
      <c r="E134" s="16">
        <v>250</v>
      </c>
      <c r="F134" s="16">
        <v>5</v>
      </c>
      <c r="G134" s="16">
        <v>0</v>
      </c>
      <c r="H134" s="16">
        <v>0</v>
      </c>
      <c r="I134" s="16">
        <v>2</v>
      </c>
      <c r="J134" s="16">
        <v>52</v>
      </c>
      <c r="K134" s="16"/>
      <c r="L134" s="16"/>
      <c r="M134" s="18">
        <v>59</v>
      </c>
      <c r="N134" s="18">
        <v>14750</v>
      </c>
      <c r="O134" s="16" t="s">
        <v>11</v>
      </c>
      <c r="P134" s="16">
        <v>95</v>
      </c>
    </row>
    <row r="135" spans="1:16" x14ac:dyDescent="0.3">
      <c r="A135" s="22" t="s">
        <v>89</v>
      </c>
      <c r="B135" s="22" t="s">
        <v>90</v>
      </c>
      <c r="C135" s="22" t="s">
        <v>18</v>
      </c>
      <c r="D135" s="22">
        <v>40</v>
      </c>
      <c r="E135" s="22">
        <v>290</v>
      </c>
      <c r="F135" s="22">
        <v>5</v>
      </c>
      <c r="G135" s="22"/>
      <c r="H135" s="22"/>
      <c r="I135" s="22"/>
      <c r="J135" s="22"/>
      <c r="K135" s="22"/>
      <c r="L135" s="22"/>
      <c r="M135" s="18">
        <v>5</v>
      </c>
      <c r="N135" s="18">
        <v>1450</v>
      </c>
      <c r="O135" s="22" t="s">
        <v>11</v>
      </c>
      <c r="P135" s="22">
        <v>93</v>
      </c>
    </row>
    <row r="136" spans="1:16" x14ac:dyDescent="0.3">
      <c r="A136" s="16" t="s">
        <v>89</v>
      </c>
      <c r="B136" s="16" t="s">
        <v>90</v>
      </c>
      <c r="C136" s="16" t="s">
        <v>15</v>
      </c>
      <c r="D136" s="16">
        <v>40</v>
      </c>
      <c r="E136" s="16">
        <v>260</v>
      </c>
      <c r="F136" s="16">
        <v>1</v>
      </c>
      <c r="G136" s="16"/>
      <c r="H136" s="16"/>
      <c r="I136" s="16"/>
      <c r="J136" s="16"/>
      <c r="K136" s="16"/>
      <c r="L136" s="16"/>
      <c r="M136" s="18">
        <v>1</v>
      </c>
      <c r="N136" s="18">
        <v>260</v>
      </c>
      <c r="O136" s="16" t="s">
        <v>11</v>
      </c>
      <c r="P136" s="16">
        <v>92</v>
      </c>
    </row>
    <row r="137" spans="1:16" x14ac:dyDescent="0.3">
      <c r="A137" s="22" t="s">
        <v>89</v>
      </c>
      <c r="B137" s="22" t="s">
        <v>90</v>
      </c>
      <c r="C137" s="22" t="s">
        <v>39</v>
      </c>
      <c r="D137" s="22">
        <v>40</v>
      </c>
      <c r="E137" s="22">
        <v>290</v>
      </c>
      <c r="F137" s="22">
        <v>5</v>
      </c>
      <c r="G137" s="22"/>
      <c r="H137" s="22"/>
      <c r="I137" s="22"/>
      <c r="J137" s="22"/>
      <c r="K137" s="22"/>
      <c r="L137" s="22"/>
      <c r="M137" s="18">
        <v>5</v>
      </c>
      <c r="N137" s="18">
        <v>1450</v>
      </c>
      <c r="O137" s="22" t="s">
        <v>11</v>
      </c>
      <c r="P137" s="22">
        <v>95</v>
      </c>
    </row>
    <row r="138" spans="1:16" x14ac:dyDescent="0.3">
      <c r="A138" s="16" t="s">
        <v>89</v>
      </c>
      <c r="B138" s="16" t="s">
        <v>90</v>
      </c>
      <c r="C138" s="16" t="s">
        <v>252</v>
      </c>
      <c r="D138" s="16">
        <v>40</v>
      </c>
      <c r="E138" s="16">
        <v>290</v>
      </c>
      <c r="F138" s="16"/>
      <c r="G138" s="16">
        <v>1</v>
      </c>
      <c r="H138" s="16"/>
      <c r="I138" s="16"/>
      <c r="J138" s="16"/>
      <c r="K138" s="16"/>
      <c r="L138" s="16"/>
      <c r="M138" s="18">
        <v>1</v>
      </c>
      <c r="N138" s="18">
        <v>290</v>
      </c>
      <c r="O138" s="16" t="s">
        <v>11</v>
      </c>
      <c r="P138" s="16">
        <v>90</v>
      </c>
    </row>
    <row r="139" spans="1:16" x14ac:dyDescent="0.3">
      <c r="A139" s="22" t="s">
        <v>91</v>
      </c>
      <c r="B139" s="22" t="s">
        <v>92</v>
      </c>
      <c r="C139" s="22" t="s">
        <v>10</v>
      </c>
      <c r="D139" s="22">
        <v>47</v>
      </c>
      <c r="E139" s="22">
        <v>315</v>
      </c>
      <c r="F139" s="22">
        <v>0</v>
      </c>
      <c r="G139" s="22">
        <v>0</v>
      </c>
      <c r="H139" s="22">
        <v>0</v>
      </c>
      <c r="I139" s="22">
        <v>1</v>
      </c>
      <c r="J139" s="22">
        <v>0</v>
      </c>
      <c r="K139" s="22"/>
      <c r="L139" s="22"/>
      <c r="M139" s="18">
        <v>1</v>
      </c>
      <c r="N139" s="18">
        <v>315</v>
      </c>
      <c r="O139" s="22" t="s">
        <v>11</v>
      </c>
      <c r="P139" s="22">
        <v>93</v>
      </c>
    </row>
    <row r="140" spans="1:16" x14ac:dyDescent="0.3">
      <c r="A140" s="16" t="s">
        <v>91</v>
      </c>
      <c r="B140" s="16" t="s">
        <v>92</v>
      </c>
      <c r="C140" s="16" t="s">
        <v>13</v>
      </c>
      <c r="D140" s="16">
        <v>47</v>
      </c>
      <c r="E140" s="16">
        <v>340</v>
      </c>
      <c r="F140" s="16">
        <v>1</v>
      </c>
      <c r="G140" s="16"/>
      <c r="H140" s="16"/>
      <c r="I140" s="16"/>
      <c r="J140" s="16"/>
      <c r="K140" s="16"/>
      <c r="L140" s="16"/>
      <c r="M140" s="18">
        <v>1</v>
      </c>
      <c r="N140" s="18">
        <v>340</v>
      </c>
      <c r="O140" s="16" t="s">
        <v>11</v>
      </c>
      <c r="P140" s="16">
        <v>91</v>
      </c>
    </row>
    <row r="141" spans="1:16" x14ac:dyDescent="0.3">
      <c r="A141" s="22" t="s">
        <v>91</v>
      </c>
      <c r="B141" s="22" t="s">
        <v>92</v>
      </c>
      <c r="C141" s="22" t="s">
        <v>39</v>
      </c>
      <c r="D141" s="22">
        <v>47</v>
      </c>
      <c r="E141" s="22">
        <v>370</v>
      </c>
      <c r="F141" s="22"/>
      <c r="G141" s="22">
        <v>1</v>
      </c>
      <c r="H141" s="22"/>
      <c r="I141" s="22"/>
      <c r="J141" s="22"/>
      <c r="K141" s="22"/>
      <c r="L141" s="22"/>
      <c r="M141" s="18">
        <v>1</v>
      </c>
      <c r="N141" s="18">
        <v>370</v>
      </c>
      <c r="O141" s="22" t="s">
        <v>11</v>
      </c>
      <c r="P141" s="22">
        <v>93</v>
      </c>
    </row>
    <row r="142" spans="1:16" x14ac:dyDescent="0.3">
      <c r="A142" s="16" t="s">
        <v>91</v>
      </c>
      <c r="B142" s="16" t="s">
        <v>92</v>
      </c>
      <c r="C142" s="16" t="s">
        <v>18</v>
      </c>
      <c r="D142" s="16">
        <v>47</v>
      </c>
      <c r="E142" s="16">
        <v>370</v>
      </c>
      <c r="F142" s="16">
        <v>1</v>
      </c>
      <c r="G142" s="16"/>
      <c r="H142" s="16"/>
      <c r="I142" s="16"/>
      <c r="J142" s="16"/>
      <c r="K142" s="16"/>
      <c r="L142" s="16"/>
      <c r="M142" s="18">
        <v>1</v>
      </c>
      <c r="N142" s="18">
        <v>370</v>
      </c>
      <c r="O142" s="16" t="s">
        <v>11</v>
      </c>
      <c r="P142" s="16">
        <v>99</v>
      </c>
    </row>
    <row r="143" spans="1:16" x14ac:dyDescent="0.3">
      <c r="A143" s="22" t="s">
        <v>93</v>
      </c>
      <c r="B143" s="22" t="s">
        <v>94</v>
      </c>
      <c r="C143" s="22" t="s">
        <v>10</v>
      </c>
      <c r="D143" s="22">
        <v>55</v>
      </c>
      <c r="E143" s="22">
        <v>450</v>
      </c>
      <c r="F143" s="22">
        <v>7</v>
      </c>
      <c r="G143" s="22">
        <v>2</v>
      </c>
      <c r="H143" s="22">
        <v>3</v>
      </c>
      <c r="I143" s="22">
        <v>1</v>
      </c>
      <c r="J143" s="22">
        <v>8</v>
      </c>
      <c r="K143" s="22"/>
      <c r="L143" s="22"/>
      <c r="M143" s="18">
        <v>21</v>
      </c>
      <c r="N143" s="18">
        <v>9450</v>
      </c>
      <c r="O143" s="22" t="s">
        <v>11</v>
      </c>
      <c r="P143" s="22">
        <v>95</v>
      </c>
    </row>
    <row r="144" spans="1:16" x14ac:dyDescent="0.3">
      <c r="A144" s="16" t="s">
        <v>93</v>
      </c>
      <c r="B144" s="16" t="s">
        <v>94</v>
      </c>
      <c r="C144" s="16" t="s">
        <v>13</v>
      </c>
      <c r="D144" s="16">
        <v>55</v>
      </c>
      <c r="E144" s="16">
        <v>470</v>
      </c>
      <c r="F144" s="16">
        <v>2</v>
      </c>
      <c r="G144" s="16"/>
      <c r="H144" s="16"/>
      <c r="I144" s="16"/>
      <c r="J144" s="16"/>
      <c r="K144" s="16"/>
      <c r="L144" s="16"/>
      <c r="M144" s="18">
        <v>2</v>
      </c>
      <c r="N144" s="18">
        <v>940</v>
      </c>
      <c r="O144" s="16" t="s">
        <v>11</v>
      </c>
      <c r="P144" s="16">
        <v>96</v>
      </c>
    </row>
    <row r="145" spans="1:16" x14ac:dyDescent="0.3">
      <c r="A145" s="22" t="s">
        <v>93</v>
      </c>
      <c r="B145" s="22" t="s">
        <v>94</v>
      </c>
      <c r="C145" s="22" t="s">
        <v>39</v>
      </c>
      <c r="D145" s="22">
        <v>55</v>
      </c>
      <c r="E145" s="22">
        <v>500</v>
      </c>
      <c r="F145" s="22"/>
      <c r="G145" s="22">
        <v>1</v>
      </c>
      <c r="H145" s="22"/>
      <c r="I145" s="22"/>
      <c r="J145" s="22"/>
      <c r="K145" s="22"/>
      <c r="L145" s="22"/>
      <c r="M145" s="18">
        <v>1</v>
      </c>
      <c r="N145" s="18">
        <v>500</v>
      </c>
      <c r="O145" s="22" t="s">
        <v>11</v>
      </c>
      <c r="P145" s="22">
        <v>93</v>
      </c>
    </row>
    <row r="146" spans="1:16" x14ac:dyDescent="0.3">
      <c r="A146" s="16" t="s">
        <v>93</v>
      </c>
      <c r="B146" s="16" t="s">
        <v>94</v>
      </c>
      <c r="C146" s="16" t="s">
        <v>18</v>
      </c>
      <c r="D146" s="16">
        <v>55</v>
      </c>
      <c r="E146" s="16">
        <v>500</v>
      </c>
      <c r="F146" s="16">
        <v>1</v>
      </c>
      <c r="G146" s="16"/>
      <c r="H146" s="16"/>
      <c r="I146" s="16"/>
      <c r="J146" s="16"/>
      <c r="K146" s="16"/>
      <c r="L146" s="16"/>
      <c r="M146" s="16">
        <v>1</v>
      </c>
      <c r="N146" s="18">
        <v>500</v>
      </c>
      <c r="O146" s="16" t="s">
        <v>11</v>
      </c>
      <c r="P146" s="16">
        <v>100</v>
      </c>
    </row>
    <row r="149" spans="1:16" x14ac:dyDescent="0.3">
      <c r="A149" s="17" t="s">
        <v>202</v>
      </c>
      <c r="B149" t="s">
        <v>225</v>
      </c>
    </row>
    <row r="150" spans="1:16" x14ac:dyDescent="0.3">
      <c r="A150" s="14" t="s">
        <v>36</v>
      </c>
      <c r="B150">
        <v>28947</v>
      </c>
    </row>
    <row r="151" spans="1:16" x14ac:dyDescent="0.3">
      <c r="A151" s="14" t="s">
        <v>9</v>
      </c>
      <c r="B151">
        <v>25883</v>
      </c>
    </row>
    <row r="152" spans="1:16" x14ac:dyDescent="0.3">
      <c r="A152" s="14" t="s">
        <v>25</v>
      </c>
      <c r="B152">
        <v>25573</v>
      </c>
    </row>
    <row r="153" spans="1:16" x14ac:dyDescent="0.3">
      <c r="A153" s="14" t="s">
        <v>46</v>
      </c>
      <c r="B153">
        <v>12207</v>
      </c>
    </row>
    <row r="154" spans="1:16" x14ac:dyDescent="0.3">
      <c r="A154" s="14" t="s">
        <v>38</v>
      </c>
      <c r="B154">
        <v>11774</v>
      </c>
    </row>
    <row r="155" spans="1:16" x14ac:dyDescent="0.3">
      <c r="A155" s="14" t="s">
        <v>17</v>
      </c>
      <c r="B155">
        <v>9528</v>
      </c>
    </row>
    <row r="156" spans="1:16" x14ac:dyDescent="0.3">
      <c r="A156" s="14" t="s">
        <v>63</v>
      </c>
      <c r="B156">
        <v>9038</v>
      </c>
    </row>
    <row r="157" spans="1:16" x14ac:dyDescent="0.3">
      <c r="A157" s="14" t="s">
        <v>48</v>
      </c>
      <c r="B157">
        <v>6882</v>
      </c>
    </row>
    <row r="158" spans="1:16" x14ac:dyDescent="0.3">
      <c r="A158" s="14" t="s">
        <v>56</v>
      </c>
      <c r="B158">
        <v>5450</v>
      </c>
    </row>
    <row r="159" spans="1:16" x14ac:dyDescent="0.3">
      <c r="A159" s="14" t="s">
        <v>60</v>
      </c>
      <c r="B159">
        <v>3376</v>
      </c>
    </row>
    <row r="160" spans="1:16" x14ac:dyDescent="0.3">
      <c r="A160" s="14" t="s">
        <v>69</v>
      </c>
      <c r="B160">
        <v>2766</v>
      </c>
    </row>
    <row r="161" spans="1:2" x14ac:dyDescent="0.3">
      <c r="A161" s="14" t="s">
        <v>20</v>
      </c>
      <c r="B161">
        <v>2362</v>
      </c>
    </row>
    <row r="162" spans="1:2" x14ac:dyDescent="0.3">
      <c r="A162" s="14" t="s">
        <v>82</v>
      </c>
      <c r="B162">
        <v>2083</v>
      </c>
    </row>
    <row r="163" spans="1:2" x14ac:dyDescent="0.3">
      <c r="A163" s="14" t="s">
        <v>41</v>
      </c>
      <c r="B163">
        <v>1392</v>
      </c>
    </row>
    <row r="164" spans="1:2" x14ac:dyDescent="0.3">
      <c r="A164" s="14" t="s">
        <v>58</v>
      </c>
      <c r="B164">
        <v>1279</v>
      </c>
    </row>
    <row r="165" spans="1:2" x14ac:dyDescent="0.3">
      <c r="A165" s="14" t="s">
        <v>74</v>
      </c>
      <c r="B165">
        <v>1126</v>
      </c>
    </row>
    <row r="166" spans="1:2" x14ac:dyDescent="0.3">
      <c r="A166" s="14" t="s">
        <v>50</v>
      </c>
      <c r="B166">
        <v>1064</v>
      </c>
    </row>
    <row r="167" spans="1:2" x14ac:dyDescent="0.3">
      <c r="A167" s="14" t="s">
        <v>28</v>
      </c>
      <c r="B167">
        <v>1053</v>
      </c>
    </row>
    <row r="168" spans="1:2" x14ac:dyDescent="0.3">
      <c r="A168" s="14" t="s">
        <v>33</v>
      </c>
      <c r="B168">
        <v>937</v>
      </c>
    </row>
    <row r="169" spans="1:2" x14ac:dyDescent="0.3">
      <c r="A169" s="14" t="s">
        <v>52</v>
      </c>
      <c r="B169">
        <v>921</v>
      </c>
    </row>
    <row r="170" spans="1:2" x14ac:dyDescent="0.3">
      <c r="A170" s="14" t="s">
        <v>31</v>
      </c>
      <c r="B170">
        <v>730</v>
      </c>
    </row>
    <row r="171" spans="1:2" x14ac:dyDescent="0.3">
      <c r="A171" s="14" t="s">
        <v>54</v>
      </c>
      <c r="B171">
        <v>303</v>
      </c>
    </row>
    <row r="172" spans="1:2" x14ac:dyDescent="0.3">
      <c r="A172" s="14" t="s">
        <v>80</v>
      </c>
      <c r="B172">
        <v>296</v>
      </c>
    </row>
    <row r="173" spans="1:2" x14ac:dyDescent="0.3">
      <c r="A173" s="14" t="s">
        <v>86</v>
      </c>
      <c r="B173">
        <v>85</v>
      </c>
    </row>
    <row r="174" spans="1:2" x14ac:dyDescent="0.3">
      <c r="A174" s="14" t="s">
        <v>90</v>
      </c>
      <c r="B174">
        <v>71</v>
      </c>
    </row>
    <row r="175" spans="1:2" x14ac:dyDescent="0.3">
      <c r="A175" s="14" t="s">
        <v>84</v>
      </c>
      <c r="B175">
        <v>61</v>
      </c>
    </row>
    <row r="176" spans="1:2" x14ac:dyDescent="0.3">
      <c r="A176" s="14" t="s">
        <v>88</v>
      </c>
      <c r="B176">
        <v>30</v>
      </c>
    </row>
    <row r="177" spans="1:3" x14ac:dyDescent="0.3">
      <c r="A177" s="14" t="s">
        <v>94</v>
      </c>
      <c r="B177">
        <v>25</v>
      </c>
    </row>
    <row r="178" spans="1:3" x14ac:dyDescent="0.3">
      <c r="A178" s="14" t="s">
        <v>92</v>
      </c>
      <c r="B178">
        <v>4</v>
      </c>
    </row>
    <row r="179" spans="1:3" x14ac:dyDescent="0.3">
      <c r="A179" s="14" t="s">
        <v>192</v>
      </c>
      <c r="B179">
        <v>155246</v>
      </c>
    </row>
    <row r="182" spans="1:3" x14ac:dyDescent="0.3">
      <c r="A182" s="17" t="s">
        <v>202</v>
      </c>
      <c r="B182" t="s">
        <v>204</v>
      </c>
      <c r="C182" t="s">
        <v>205</v>
      </c>
    </row>
    <row r="183" spans="1:3" x14ac:dyDescent="0.3">
      <c r="A183" s="14" t="s">
        <v>36</v>
      </c>
      <c r="B183">
        <v>1633900</v>
      </c>
      <c r="C183" s="21">
        <v>0.17175673426944729</v>
      </c>
    </row>
    <row r="184" spans="1:3" x14ac:dyDescent="0.3">
      <c r="A184" s="14" t="s">
        <v>25</v>
      </c>
      <c r="B184">
        <v>1281165</v>
      </c>
      <c r="C184" s="21">
        <v>0.13467697928901184</v>
      </c>
    </row>
    <row r="185" spans="1:3" x14ac:dyDescent="0.3">
      <c r="A185" s="14" t="s">
        <v>9</v>
      </c>
      <c r="B185">
        <v>871810</v>
      </c>
      <c r="C185" s="21">
        <v>9.1645289493510529E-2</v>
      </c>
    </row>
    <row r="186" spans="1:3" x14ac:dyDescent="0.3">
      <c r="A186" s="14" t="s">
        <v>33</v>
      </c>
      <c r="B186">
        <v>592348</v>
      </c>
      <c r="C186" s="21">
        <v>6.2268044574966992E-2</v>
      </c>
    </row>
    <row r="187" spans="1:3" x14ac:dyDescent="0.3">
      <c r="A187" s="14" t="s">
        <v>38</v>
      </c>
      <c r="B187">
        <v>549985</v>
      </c>
      <c r="C187" s="21">
        <v>5.7814815776474675E-2</v>
      </c>
    </row>
    <row r="188" spans="1:3" x14ac:dyDescent="0.3">
      <c r="A188" s="14" t="s">
        <v>20</v>
      </c>
      <c r="B188">
        <v>536615</v>
      </c>
      <c r="C188" s="21">
        <v>5.6409351833037191E-2</v>
      </c>
    </row>
    <row r="189" spans="1:3" x14ac:dyDescent="0.3">
      <c r="A189" s="14" t="s">
        <v>50</v>
      </c>
      <c r="B189">
        <v>425770</v>
      </c>
      <c r="C189" s="21">
        <v>4.4757246312444203E-2</v>
      </c>
    </row>
    <row r="190" spans="1:3" x14ac:dyDescent="0.3">
      <c r="A190" s="14" t="s">
        <v>17</v>
      </c>
      <c r="B190">
        <v>418995</v>
      </c>
      <c r="C190" s="21">
        <v>4.4045053476483915E-2</v>
      </c>
    </row>
    <row r="191" spans="1:3" x14ac:dyDescent="0.3">
      <c r="A191" s="14" t="s">
        <v>31</v>
      </c>
      <c r="B191">
        <v>416070</v>
      </c>
      <c r="C191" s="21">
        <v>4.3737575388633904E-2</v>
      </c>
    </row>
    <row r="192" spans="1:3" x14ac:dyDescent="0.3">
      <c r="A192" s="14" t="s">
        <v>46</v>
      </c>
      <c r="B192">
        <v>365145</v>
      </c>
      <c r="C192" s="21">
        <v>3.8384303038629865E-2</v>
      </c>
    </row>
    <row r="193" spans="1:3" x14ac:dyDescent="0.3">
      <c r="A193" s="14" t="s">
        <v>52</v>
      </c>
      <c r="B193">
        <v>335839</v>
      </c>
      <c r="C193" s="21">
        <v>3.5303635400157241E-2</v>
      </c>
    </row>
    <row r="194" spans="1:3" x14ac:dyDescent="0.3">
      <c r="A194" s="14" t="s">
        <v>56</v>
      </c>
      <c r="B194">
        <v>295765</v>
      </c>
      <c r="C194" s="21">
        <v>3.1091027915541393E-2</v>
      </c>
    </row>
    <row r="195" spans="1:3" x14ac:dyDescent="0.3">
      <c r="A195" s="14" t="s">
        <v>48</v>
      </c>
      <c r="B195">
        <v>294151</v>
      </c>
      <c r="C195" s="21">
        <v>3.0921363083476466E-2</v>
      </c>
    </row>
    <row r="196" spans="1:3" x14ac:dyDescent="0.3">
      <c r="A196" s="14" t="s">
        <v>60</v>
      </c>
      <c r="B196">
        <v>282300</v>
      </c>
      <c r="C196" s="21">
        <v>2.9675577504293393E-2</v>
      </c>
    </row>
    <row r="197" spans="1:3" x14ac:dyDescent="0.3">
      <c r="A197" s="14" t="s">
        <v>63</v>
      </c>
      <c r="B197">
        <v>276249</v>
      </c>
      <c r="C197" s="21">
        <v>2.90394920651206E-2</v>
      </c>
    </row>
    <row r="198" spans="1:3" x14ac:dyDescent="0.3">
      <c r="A198" s="14" t="s">
        <v>69</v>
      </c>
      <c r="B198">
        <v>235110</v>
      </c>
      <c r="C198" s="21">
        <v>2.4714931020313212E-2</v>
      </c>
    </row>
    <row r="199" spans="1:3" x14ac:dyDescent="0.3">
      <c r="A199" s="14" t="s">
        <v>41</v>
      </c>
      <c r="B199">
        <v>192375</v>
      </c>
      <c r="C199" s="21">
        <v>2.0222597316289202E-2</v>
      </c>
    </row>
    <row r="200" spans="1:3" x14ac:dyDescent="0.3">
      <c r="A200" s="14" t="s">
        <v>82</v>
      </c>
      <c r="B200">
        <v>124980</v>
      </c>
      <c r="C200" s="21">
        <v>1.3137986810083557E-2</v>
      </c>
    </row>
    <row r="201" spans="1:3" x14ac:dyDescent="0.3">
      <c r="A201" s="14" t="s">
        <v>58</v>
      </c>
      <c r="B201">
        <v>84274</v>
      </c>
      <c r="C201" s="21">
        <v>8.8589430343493491E-3</v>
      </c>
    </row>
    <row r="202" spans="1:3" x14ac:dyDescent="0.3">
      <c r="A202" s="14" t="s">
        <v>28</v>
      </c>
      <c r="B202">
        <v>78975</v>
      </c>
      <c r="C202" s="21">
        <v>8.3019083719503041E-3</v>
      </c>
    </row>
    <row r="203" spans="1:3" x14ac:dyDescent="0.3">
      <c r="A203" s="14" t="s">
        <v>74</v>
      </c>
      <c r="B203">
        <v>67279</v>
      </c>
      <c r="C203" s="21">
        <v>7.0724165034054378E-3</v>
      </c>
    </row>
    <row r="204" spans="1:3" x14ac:dyDescent="0.3">
      <c r="A204" s="14" t="s">
        <v>54</v>
      </c>
      <c r="B204">
        <v>37890</v>
      </c>
      <c r="C204" s="21">
        <v>3.9830238456878379E-3</v>
      </c>
    </row>
    <row r="205" spans="1:3" x14ac:dyDescent="0.3">
      <c r="A205" s="14" t="s">
        <v>86</v>
      </c>
      <c r="B205">
        <v>29410</v>
      </c>
      <c r="C205" s="21">
        <v>3.0916001927072927E-3</v>
      </c>
    </row>
    <row r="206" spans="1:3" x14ac:dyDescent="0.3">
      <c r="A206" s="14" t="s">
        <v>80</v>
      </c>
      <c r="B206">
        <v>22900</v>
      </c>
      <c r="C206" s="21">
        <v>2.4072643459026521E-3</v>
      </c>
    </row>
    <row r="207" spans="1:3" x14ac:dyDescent="0.3">
      <c r="A207" s="14" t="s">
        <v>90</v>
      </c>
      <c r="B207">
        <v>18200</v>
      </c>
      <c r="C207" s="21">
        <v>1.9131969910667365E-3</v>
      </c>
    </row>
    <row r="208" spans="1:3" x14ac:dyDescent="0.3">
      <c r="A208" s="14" t="s">
        <v>88</v>
      </c>
      <c r="B208">
        <v>18038</v>
      </c>
      <c r="C208" s="21">
        <v>1.8961674354319668E-3</v>
      </c>
    </row>
    <row r="209" spans="1:3" x14ac:dyDescent="0.3">
      <c r="A209" s="14" t="s">
        <v>84</v>
      </c>
      <c r="B209">
        <v>14550</v>
      </c>
      <c r="C209" s="21">
        <v>1.5295063857154406E-3</v>
      </c>
    </row>
    <row r="210" spans="1:3" x14ac:dyDescent="0.3">
      <c r="A210" s="14" t="s">
        <v>94</v>
      </c>
      <c r="B210">
        <v>11390</v>
      </c>
      <c r="C210" s="21">
        <v>1.1973249301236335E-3</v>
      </c>
    </row>
    <row r="211" spans="1:3" x14ac:dyDescent="0.3">
      <c r="A211" s="14" t="s">
        <v>92</v>
      </c>
      <c r="B211">
        <v>1395</v>
      </c>
      <c r="C211" s="21">
        <v>1.4664339574385152E-4</v>
      </c>
    </row>
    <row r="212" spans="1:3" x14ac:dyDescent="0.3">
      <c r="A212" s="14" t="s">
        <v>192</v>
      </c>
      <c r="B212">
        <v>9512873</v>
      </c>
      <c r="C212" s="21">
        <v>1</v>
      </c>
    </row>
    <row r="214" spans="1:3" x14ac:dyDescent="0.3">
      <c r="A214" t="s">
        <v>1</v>
      </c>
      <c r="B214" t="s">
        <v>204</v>
      </c>
      <c r="C214" t="s">
        <v>328</v>
      </c>
    </row>
    <row r="215" spans="1:3" x14ac:dyDescent="0.3">
      <c r="A215" t="s">
        <v>36</v>
      </c>
      <c r="B215">
        <v>1633900</v>
      </c>
      <c r="C215" s="21">
        <v>0.17175673426944729</v>
      </c>
    </row>
    <row r="216" spans="1:3" x14ac:dyDescent="0.3">
      <c r="A216" t="s">
        <v>25</v>
      </c>
      <c r="B216">
        <v>1281165</v>
      </c>
      <c r="C216" s="21">
        <v>0.30643371355845916</v>
      </c>
    </row>
    <row r="217" spans="1:3" x14ac:dyDescent="0.3">
      <c r="A217" t="s">
        <v>9</v>
      </c>
      <c r="B217">
        <v>871810</v>
      </c>
      <c r="C217" s="21">
        <v>0.39807900305196969</v>
      </c>
    </row>
    <row r="218" spans="1:3" x14ac:dyDescent="0.3">
      <c r="A218" t="s">
        <v>33</v>
      </c>
      <c r="B218">
        <v>592348</v>
      </c>
      <c r="C218" s="21">
        <v>0.46034704762693668</v>
      </c>
    </row>
    <row r="219" spans="1:3" x14ac:dyDescent="0.3">
      <c r="A219" t="s">
        <v>38</v>
      </c>
      <c r="B219">
        <v>549985</v>
      </c>
      <c r="C219" s="21">
        <v>0.5181618634034113</v>
      </c>
    </row>
    <row r="220" spans="1:3" x14ac:dyDescent="0.3">
      <c r="A220" t="s">
        <v>20</v>
      </c>
      <c r="B220">
        <v>536615</v>
      </c>
      <c r="C220" s="21">
        <v>0.5745712152364485</v>
      </c>
    </row>
    <row r="221" spans="1:3" x14ac:dyDescent="0.3">
      <c r="A221" t="s">
        <v>50</v>
      </c>
      <c r="B221">
        <v>425770</v>
      </c>
      <c r="C221" s="21">
        <v>0.61932846154889265</v>
      </c>
    </row>
    <row r="222" spans="1:3" x14ac:dyDescent="0.3">
      <c r="A222" t="s">
        <v>17</v>
      </c>
      <c r="B222">
        <v>418995</v>
      </c>
      <c r="C222" s="21">
        <v>0.66337351502537656</v>
      </c>
    </row>
    <row r="223" spans="1:3" x14ac:dyDescent="0.3">
      <c r="A223" t="s">
        <v>31</v>
      </c>
      <c r="B223">
        <v>416070</v>
      </c>
      <c r="C223" s="21">
        <v>0.70711109041401043</v>
      </c>
    </row>
    <row r="224" spans="1:3" x14ac:dyDescent="0.3">
      <c r="A224" t="s">
        <v>46</v>
      </c>
      <c r="B224">
        <v>365145</v>
      </c>
      <c r="C224" s="21">
        <v>0.74549539345264026</v>
      </c>
    </row>
    <row r="225" spans="1:3" x14ac:dyDescent="0.3">
      <c r="A225" t="s">
        <v>52</v>
      </c>
      <c r="B225">
        <v>335839</v>
      </c>
      <c r="C225" s="21">
        <v>0.78079902885279751</v>
      </c>
    </row>
    <row r="226" spans="1:3" x14ac:dyDescent="0.3">
      <c r="A226" t="s">
        <v>56</v>
      </c>
      <c r="B226">
        <v>295765</v>
      </c>
      <c r="C226" s="21">
        <v>0.81189005676833892</v>
      </c>
    </row>
    <row r="227" spans="1:3" x14ac:dyDescent="0.3">
      <c r="A227" t="s">
        <v>48</v>
      </c>
      <c r="B227">
        <v>294151</v>
      </c>
      <c r="C227" s="21">
        <v>0.8428114198518154</v>
      </c>
    </row>
    <row r="228" spans="1:3" x14ac:dyDescent="0.3">
      <c r="A228" t="s">
        <v>60</v>
      </c>
      <c r="B228">
        <v>282300</v>
      </c>
      <c r="C228" s="21">
        <v>0.8724869973561088</v>
      </c>
    </row>
    <row r="229" spans="1:3" x14ac:dyDescent="0.3">
      <c r="A229" t="s">
        <v>63</v>
      </c>
      <c r="B229">
        <v>276249</v>
      </c>
      <c r="C229" s="21">
        <v>0.90152648942122937</v>
      </c>
    </row>
    <row r="230" spans="1:3" x14ac:dyDescent="0.3">
      <c r="A230" t="s">
        <v>69</v>
      </c>
      <c r="B230">
        <v>235110</v>
      </c>
      <c r="C230" s="21">
        <v>0.92624142044154256</v>
      </c>
    </row>
    <row r="231" spans="1:3" x14ac:dyDescent="0.3">
      <c r="A231" t="s">
        <v>41</v>
      </c>
      <c r="B231">
        <v>192375</v>
      </c>
      <c r="C231" s="21">
        <v>0.94646401775783173</v>
      </c>
    </row>
    <row r="232" spans="1:3" x14ac:dyDescent="0.3">
      <c r="A232" t="s">
        <v>82</v>
      </c>
      <c r="B232">
        <v>124980</v>
      </c>
      <c r="C232" s="21">
        <v>0.95960200456791533</v>
      </c>
    </row>
    <row r="233" spans="1:3" x14ac:dyDescent="0.3">
      <c r="A233" t="s">
        <v>58</v>
      </c>
      <c r="B233">
        <v>84274</v>
      </c>
      <c r="C233" s="21">
        <v>0.96846094760226464</v>
      </c>
    </row>
    <row r="234" spans="1:3" x14ac:dyDescent="0.3">
      <c r="A234" t="s">
        <v>28</v>
      </c>
      <c r="B234">
        <v>78975</v>
      </c>
      <c r="C234" s="21">
        <v>0.97676285597421497</v>
      </c>
    </row>
    <row r="235" spans="1:3" x14ac:dyDescent="0.3">
      <c r="A235" t="s">
        <v>74</v>
      </c>
      <c r="B235">
        <v>67279</v>
      </c>
      <c r="C235" s="21">
        <v>0.98383527247762037</v>
      </c>
    </row>
    <row r="236" spans="1:3" x14ac:dyDescent="0.3">
      <c r="A236" t="s">
        <v>54</v>
      </c>
      <c r="B236">
        <v>37890</v>
      </c>
      <c r="C236" s="21">
        <v>0.9878182963233082</v>
      </c>
    </row>
    <row r="237" spans="1:3" x14ac:dyDescent="0.3">
      <c r="A237" t="s">
        <v>86</v>
      </c>
      <c r="B237">
        <v>29410</v>
      </c>
      <c r="C237" s="21">
        <v>0.99090989651601546</v>
      </c>
    </row>
    <row r="238" spans="1:3" x14ac:dyDescent="0.3">
      <c r="A238" t="s">
        <v>80</v>
      </c>
      <c r="B238">
        <v>22900</v>
      </c>
      <c r="C238" s="21">
        <v>0.99331716086191812</v>
      </c>
    </row>
    <row r="239" spans="1:3" x14ac:dyDescent="0.3">
      <c r="A239" t="s">
        <v>90</v>
      </c>
      <c r="B239">
        <v>18200</v>
      </c>
      <c r="C239" s="21">
        <v>0.99523035785298486</v>
      </c>
    </row>
    <row r="240" spans="1:3" x14ac:dyDescent="0.3">
      <c r="A240" t="s">
        <v>88</v>
      </c>
      <c r="B240">
        <v>18038</v>
      </c>
      <c r="C240" s="21">
        <v>0.99712652528841683</v>
      </c>
    </row>
    <row r="241" spans="1:3" x14ac:dyDescent="0.3">
      <c r="A241" t="s">
        <v>84</v>
      </c>
      <c r="B241">
        <v>14550</v>
      </c>
      <c r="C241" s="21">
        <v>0.99865603167413231</v>
      </c>
    </row>
    <row r="242" spans="1:3" x14ac:dyDescent="0.3">
      <c r="A242" t="s">
        <v>94</v>
      </c>
      <c r="B242">
        <v>11390</v>
      </c>
      <c r="C242" s="21">
        <v>0.99985335660425589</v>
      </c>
    </row>
    <row r="243" spans="1:3" x14ac:dyDescent="0.3">
      <c r="A243" t="s">
        <v>92</v>
      </c>
      <c r="B243">
        <v>1395</v>
      </c>
      <c r="C243" s="21">
        <v>0.99999999999999978</v>
      </c>
    </row>
  </sheetData>
  <pageMargins left="0.7" right="0.7" top="0.75" bottom="0.75" header="0.3" footer="0.3"/>
  <pageSetup paperSize="9" orientation="portrait" r:id="rId3"/>
  <drawing r:id="rId4"/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Original data</vt:lpstr>
      <vt:lpstr>Modified version</vt:lpstr>
      <vt:lpstr>Information</vt:lpstr>
      <vt:lpstr>Figure 1</vt:lpstr>
      <vt:lpstr>Figure 2-3</vt:lpstr>
      <vt:lpstr>Figure 4-5 </vt:lpstr>
      <vt:lpstr>Figure 6</vt:lpstr>
      <vt:lpstr>Figure 7</vt:lpstr>
      <vt:lpstr>Figure 8-9</vt:lpstr>
      <vt:lpstr>Figure 10-11</vt:lpstr>
      <vt:lpstr>Figure 13</vt:lpstr>
      <vt:lpstr>Figure 14</vt:lpstr>
      <vt:lpstr>Figure 15</vt:lpstr>
      <vt:lpstr>Figure 16 (bins)</vt:lpstr>
      <vt:lpstr>Figure 16 (self-watering)</vt:lpstr>
      <vt:lpstr>Figure 16 (Planterware)</vt:lpstr>
      <vt:lpstr>Appendix 1</vt:lpstr>
      <vt:lpstr>EOQ model</vt:lpstr>
    </vt:vector>
  </TitlesOfParts>
  <Manager/>
  <Company>Nottingham Trent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 Thao</dc:creator>
  <cp:keywords/>
  <dc:description/>
  <cp:lastModifiedBy>Mai Thao</cp:lastModifiedBy>
  <cp:revision/>
  <dcterms:created xsi:type="dcterms:W3CDTF">2018-04-03T21:11:59Z</dcterms:created>
  <dcterms:modified xsi:type="dcterms:W3CDTF">2023-05-25T20:26:09Z</dcterms:modified>
  <cp:category/>
  <cp:contentStatus/>
</cp:coreProperties>
</file>